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24\Projektiv\Králův_Dvůr\opravy_2\"/>
    </mc:Choice>
  </mc:AlternateContent>
  <xr:revisionPtr revIDLastSave="0" documentId="13_ncr:1_{639B2663-6D4B-4DD7-89F8-4E212C71AE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101 - SO 101 Komunikace" sheetId="2" r:id="rId2"/>
    <sheet name="301 - SO 301 Vodovod" sheetId="3" r:id="rId3"/>
    <sheet name="302 - SO 302 Dešťová kana..." sheetId="4" r:id="rId4"/>
    <sheet name="303 - SO 303 Splašková Ka..." sheetId="5" r:id="rId5"/>
    <sheet name="401 - SO 401 Veřejné osvě..." sheetId="6" r:id="rId6"/>
    <sheet name="402 - SO 402 Rozvody NN" sheetId="7" r:id="rId7"/>
    <sheet name="501 - PS 001 ČSOV Strojně..." sheetId="8" r:id="rId8"/>
    <sheet name="502 - PS 002 ČSOV Elektro..." sheetId="9" r:id="rId9"/>
    <sheet name="901 - VON" sheetId="10" r:id="rId10"/>
  </sheets>
  <definedNames>
    <definedName name="_xlnm._FilterDatabase" localSheetId="1" hidden="1">'101 - SO 101 Komunikace'!$C$122:$K$460</definedName>
    <definedName name="_xlnm._FilterDatabase" localSheetId="2" hidden="1">'301 - SO 301 Vodovod'!$C$123:$K$324</definedName>
    <definedName name="_xlnm._FilterDatabase" localSheetId="3" hidden="1">'302 - SO 302 Dešťová kana...'!$C$122:$K$348</definedName>
    <definedName name="_xlnm._FilterDatabase" localSheetId="4" hidden="1">'303 - SO 303 Splašková Ka...'!$C$133:$K$654</definedName>
    <definedName name="_xlnm._FilterDatabase" localSheetId="5" hidden="1">'401 - SO 401 Veřejné osvě...'!$C$119:$K$168</definedName>
    <definedName name="_xlnm._FilterDatabase" localSheetId="6" hidden="1">'402 - SO 402 Rozvody NN'!$C$116:$K$136</definedName>
    <definedName name="_xlnm._FilterDatabase" localSheetId="7" hidden="1">'501 - PS 001 ČSOV Strojně...'!$C$117:$K$150</definedName>
    <definedName name="_xlnm._FilterDatabase" localSheetId="8" hidden="1">'502 - PS 002 ČSOV Elektro...'!$C$118:$K$198</definedName>
    <definedName name="_xlnm._FilterDatabase" localSheetId="9" hidden="1">'901 - VON'!$C$116:$K$126</definedName>
    <definedName name="_xlnm.Print_Titles" localSheetId="1">'101 - SO 101 Komunikace'!$122:$122</definedName>
    <definedName name="_xlnm.Print_Titles" localSheetId="2">'301 - SO 301 Vodovod'!$123:$123</definedName>
    <definedName name="_xlnm.Print_Titles" localSheetId="3">'302 - SO 302 Dešťová kana...'!$122:$122</definedName>
    <definedName name="_xlnm.Print_Titles" localSheetId="4">'303 - SO 303 Splašková Ka...'!$133:$133</definedName>
    <definedName name="_xlnm.Print_Titles" localSheetId="5">'401 - SO 401 Veřejné osvě...'!$119:$119</definedName>
    <definedName name="_xlnm.Print_Titles" localSheetId="6">'402 - SO 402 Rozvody NN'!$116:$116</definedName>
    <definedName name="_xlnm.Print_Titles" localSheetId="7">'501 - PS 001 ČSOV Strojně...'!$117:$117</definedName>
    <definedName name="_xlnm.Print_Titles" localSheetId="8">'502 - PS 002 ČSOV Elektro...'!$118:$118</definedName>
    <definedName name="_xlnm.Print_Titles" localSheetId="9">'901 - VON'!$116:$116</definedName>
    <definedName name="_xlnm.Print_Titles" localSheetId="0">'Rekapitulace stavby'!$92:$92</definedName>
    <definedName name="_xlnm.Print_Area" localSheetId="1">'101 - SO 101 Komunikace'!$C$4:$J$76,'101 - SO 101 Komunikace'!$C$82:$J$104,'101 - SO 101 Komunikace'!$C$110:$J$460</definedName>
    <definedName name="_xlnm.Print_Area" localSheetId="2">'301 - SO 301 Vodovod'!$C$4:$J$76,'301 - SO 301 Vodovod'!$C$82:$J$105,'301 - SO 301 Vodovod'!$C$111:$J$324</definedName>
    <definedName name="_xlnm.Print_Area" localSheetId="3">'302 - SO 302 Dešťová kana...'!$C$4:$J$76,'302 - SO 302 Dešťová kana...'!$C$82:$J$104,'302 - SO 302 Dešťová kana...'!$C$110:$J$348</definedName>
    <definedName name="_xlnm.Print_Area" localSheetId="4">'303 - SO 303 Splašková Ka...'!$C$4:$J$76,'303 - SO 303 Splašková Ka...'!$C$82:$J$115,'303 - SO 303 Splašková Ka...'!$C$121:$J$654</definedName>
    <definedName name="_xlnm.Print_Area" localSheetId="5">'401 - SO 401 Veřejné osvě...'!$C$4:$J$76,'401 - SO 401 Veřejné osvě...'!$C$82:$J$101,'401 - SO 401 Veřejné osvě...'!$C$107:$J$168</definedName>
    <definedName name="_xlnm.Print_Area" localSheetId="6">'402 - SO 402 Rozvody NN'!$C$4:$J$76,'402 - SO 402 Rozvody NN'!$C$82:$J$98,'402 - SO 402 Rozvody NN'!$C$104:$J$136</definedName>
    <definedName name="_xlnm.Print_Area" localSheetId="7">'501 - PS 001 ČSOV Strojně...'!$C$4:$J$76,'501 - PS 001 ČSOV Strojně...'!$C$82:$J$99,'501 - PS 001 ČSOV Strojně...'!$C$105:$J$150</definedName>
    <definedName name="_xlnm.Print_Area" localSheetId="8">'502 - PS 002 ČSOV Elektro...'!$C$4:$J$76,'502 - PS 002 ČSOV Elektro...'!$C$82:$J$100,'502 - PS 002 ČSOV Elektro...'!$C$106:$J$198</definedName>
    <definedName name="_xlnm.Print_Area" localSheetId="9">'901 - VON'!$C$4:$J$76,'901 - VON'!$C$82:$J$98,'901 - VON'!$C$104:$J$126</definedName>
    <definedName name="_xlnm.Print_Area" localSheetId="0">'Rekapitulace stavby'!$D$4:$AO$76,'Rekapitulace stavby'!$C$82:$AQ$104</definedName>
  </definedNames>
  <calcPr calcId="181029"/>
</workbook>
</file>

<file path=xl/calcChain.xml><?xml version="1.0" encoding="utf-8"?>
<calcChain xmlns="http://schemas.openxmlformats.org/spreadsheetml/2006/main">
  <c r="J37" i="10" l="1"/>
  <c r="J36" i="10"/>
  <c r="AY103" i="1" s="1"/>
  <c r="J35" i="10"/>
  <c r="AX103" i="1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F111" i="10"/>
  <c r="E109" i="10"/>
  <c r="F89" i="10"/>
  <c r="E87" i="10"/>
  <c r="J24" i="10"/>
  <c r="E24" i="10"/>
  <c r="J92" i="10"/>
  <c r="J23" i="10"/>
  <c r="J21" i="10"/>
  <c r="E21" i="10"/>
  <c r="J113" i="10" s="1"/>
  <c r="J20" i="10"/>
  <c r="J18" i="10"/>
  <c r="E18" i="10"/>
  <c r="F92" i="10"/>
  <c r="J17" i="10"/>
  <c r="J15" i="10"/>
  <c r="E15" i="10"/>
  <c r="F113" i="10"/>
  <c r="J14" i="10"/>
  <c r="J12" i="10"/>
  <c r="J111" i="10"/>
  <c r="E7" i="10"/>
  <c r="E107" i="10"/>
  <c r="J37" i="9"/>
  <c r="J36" i="9"/>
  <c r="AY102" i="1"/>
  <c r="J35" i="9"/>
  <c r="AX102" i="1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F113" i="9"/>
  <c r="E111" i="9"/>
  <c r="F89" i="9"/>
  <c r="E87" i="9"/>
  <c r="J24" i="9"/>
  <c r="E24" i="9"/>
  <c r="J116" i="9" s="1"/>
  <c r="J23" i="9"/>
  <c r="J21" i="9"/>
  <c r="E21" i="9"/>
  <c r="J115" i="9"/>
  <c r="J20" i="9"/>
  <c r="J18" i="9"/>
  <c r="E18" i="9"/>
  <c r="F116" i="9"/>
  <c r="J17" i="9"/>
  <c r="J15" i="9"/>
  <c r="E15" i="9"/>
  <c r="F115" i="9" s="1"/>
  <c r="J14" i="9"/>
  <c r="J12" i="9"/>
  <c r="J113" i="9"/>
  <c r="E7" i="9"/>
  <c r="E109" i="9"/>
  <c r="J37" i="8"/>
  <c r="J36" i="8"/>
  <c r="AY101" i="1"/>
  <c r="J35" i="8"/>
  <c r="AX101" i="1" s="1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2" i="8"/>
  <c r="F37" i="8" s="1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30" i="8"/>
  <c r="BH130" i="8"/>
  <c r="BG130" i="8"/>
  <c r="BF130" i="8"/>
  <c r="T130" i="8"/>
  <c r="R130" i="8"/>
  <c r="P130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R124" i="8"/>
  <c r="P124" i="8"/>
  <c r="BI121" i="8"/>
  <c r="BH121" i="8"/>
  <c r="BG121" i="8"/>
  <c r="BF121" i="8"/>
  <c r="T121" i="8"/>
  <c r="R121" i="8"/>
  <c r="P121" i="8"/>
  <c r="F112" i="8"/>
  <c r="E110" i="8"/>
  <c r="F89" i="8"/>
  <c r="E87" i="8"/>
  <c r="J24" i="8"/>
  <c r="E24" i="8"/>
  <c r="J115" i="8"/>
  <c r="J23" i="8"/>
  <c r="J21" i="8"/>
  <c r="E21" i="8"/>
  <c r="J91" i="8" s="1"/>
  <c r="J20" i="8"/>
  <c r="J18" i="8"/>
  <c r="E18" i="8"/>
  <c r="F115" i="8"/>
  <c r="J17" i="8"/>
  <c r="J15" i="8"/>
  <c r="E15" i="8"/>
  <c r="F114" i="8"/>
  <c r="J14" i="8"/>
  <c r="J12" i="8"/>
  <c r="J112" i="8"/>
  <c r="E7" i="8"/>
  <c r="E85" i="8"/>
  <c r="J37" i="7"/>
  <c r="J36" i="7"/>
  <c r="AY100" i="1"/>
  <c r="J35" i="7"/>
  <c r="AX100" i="1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F111" i="7"/>
  <c r="E109" i="7"/>
  <c r="F89" i="7"/>
  <c r="E87" i="7"/>
  <c r="J24" i="7"/>
  <c r="E24" i="7"/>
  <c r="J114" i="7" s="1"/>
  <c r="J23" i="7"/>
  <c r="J21" i="7"/>
  <c r="E21" i="7"/>
  <c r="J113" i="7"/>
  <c r="J20" i="7"/>
  <c r="J18" i="7"/>
  <c r="E18" i="7"/>
  <c r="F114" i="7" s="1"/>
  <c r="J17" i="7"/>
  <c r="J15" i="7"/>
  <c r="E15" i="7"/>
  <c r="F91" i="7" s="1"/>
  <c r="J14" i="7"/>
  <c r="J12" i="7"/>
  <c r="J111" i="7"/>
  <c r="E7" i="7"/>
  <c r="E107" i="7" s="1"/>
  <c r="J37" i="6"/>
  <c r="J36" i="6"/>
  <c r="AY99" i="1"/>
  <c r="J35" i="6"/>
  <c r="AX99" i="1" s="1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F114" i="6"/>
  <c r="E112" i="6"/>
  <c r="F89" i="6"/>
  <c r="E87" i="6"/>
  <c r="J24" i="6"/>
  <c r="E24" i="6"/>
  <c r="J117" i="6" s="1"/>
  <c r="J23" i="6"/>
  <c r="J21" i="6"/>
  <c r="E21" i="6"/>
  <c r="J116" i="6" s="1"/>
  <c r="J20" i="6"/>
  <c r="J18" i="6"/>
  <c r="E18" i="6"/>
  <c r="F92" i="6"/>
  <c r="J17" i="6"/>
  <c r="J15" i="6"/>
  <c r="E15" i="6"/>
  <c r="F116" i="6" s="1"/>
  <c r="J14" i="6"/>
  <c r="J12" i="6"/>
  <c r="J114" i="6"/>
  <c r="E7" i="6"/>
  <c r="E85" i="6"/>
  <c r="J37" i="5"/>
  <c r="J36" i="5"/>
  <c r="AY98" i="1"/>
  <c r="J35" i="5"/>
  <c r="AX98" i="1"/>
  <c r="BI654" i="5"/>
  <c r="BH654" i="5"/>
  <c r="BG654" i="5"/>
  <c r="BF654" i="5"/>
  <c r="T654" i="5"/>
  <c r="T653" i="5" s="1"/>
  <c r="R654" i="5"/>
  <c r="R653" i="5" s="1"/>
  <c r="P654" i="5"/>
  <c r="P653" i="5"/>
  <c r="BI652" i="5"/>
  <c r="BH652" i="5"/>
  <c r="BG652" i="5"/>
  <c r="BF652" i="5"/>
  <c r="T652" i="5"/>
  <c r="R652" i="5"/>
  <c r="P652" i="5"/>
  <c r="BI651" i="5"/>
  <c r="BH651" i="5"/>
  <c r="BG651" i="5"/>
  <c r="BF651" i="5"/>
  <c r="T651" i="5"/>
  <c r="R651" i="5"/>
  <c r="P651" i="5"/>
  <c r="BI650" i="5"/>
  <c r="BH650" i="5"/>
  <c r="BG650" i="5"/>
  <c r="BF650" i="5"/>
  <c r="T650" i="5"/>
  <c r="R650" i="5"/>
  <c r="P650" i="5"/>
  <c r="BI649" i="5"/>
  <c r="BH649" i="5"/>
  <c r="BG649" i="5"/>
  <c r="BF649" i="5"/>
  <c r="T649" i="5"/>
  <c r="R649" i="5"/>
  <c r="P649" i="5"/>
  <c r="BI648" i="5"/>
  <c r="BH648" i="5"/>
  <c r="BG648" i="5"/>
  <c r="BF648" i="5"/>
  <c r="T648" i="5"/>
  <c r="R648" i="5"/>
  <c r="P648" i="5"/>
  <c r="BI647" i="5"/>
  <c r="BH647" i="5"/>
  <c r="BG647" i="5"/>
  <c r="BF647" i="5"/>
  <c r="T647" i="5"/>
  <c r="R647" i="5"/>
  <c r="P647" i="5"/>
  <c r="BI646" i="5"/>
  <c r="BH646" i="5"/>
  <c r="BG646" i="5"/>
  <c r="BF646" i="5"/>
  <c r="T646" i="5"/>
  <c r="R646" i="5"/>
  <c r="P646" i="5"/>
  <c r="BI645" i="5"/>
  <c r="BH645" i="5"/>
  <c r="BG645" i="5"/>
  <c r="BF645" i="5"/>
  <c r="T645" i="5"/>
  <c r="R645" i="5"/>
  <c r="P645" i="5"/>
  <c r="BI644" i="5"/>
  <c r="BH644" i="5"/>
  <c r="BG644" i="5"/>
  <c r="BF644" i="5"/>
  <c r="T644" i="5"/>
  <c r="R644" i="5"/>
  <c r="P644" i="5"/>
  <c r="BI643" i="5"/>
  <c r="BH643" i="5"/>
  <c r="BG643" i="5"/>
  <c r="BF643" i="5"/>
  <c r="T643" i="5"/>
  <c r="R643" i="5"/>
  <c r="P643" i="5"/>
  <c r="BI641" i="5"/>
  <c r="BH641" i="5"/>
  <c r="BG641" i="5"/>
  <c r="BF641" i="5"/>
  <c r="T641" i="5"/>
  <c r="R641" i="5"/>
  <c r="P641" i="5"/>
  <c r="BI640" i="5"/>
  <c r="BH640" i="5"/>
  <c r="BG640" i="5"/>
  <c r="BF640" i="5"/>
  <c r="T640" i="5"/>
  <c r="R640" i="5"/>
  <c r="P640" i="5"/>
  <c r="BI639" i="5"/>
  <c r="BH639" i="5"/>
  <c r="BG639" i="5"/>
  <c r="BF639" i="5"/>
  <c r="T639" i="5"/>
  <c r="R639" i="5"/>
  <c r="P639" i="5"/>
  <c r="BI638" i="5"/>
  <c r="BH638" i="5"/>
  <c r="BG638" i="5"/>
  <c r="BF638" i="5"/>
  <c r="T638" i="5"/>
  <c r="R638" i="5"/>
  <c r="P638" i="5"/>
  <c r="BI633" i="5"/>
  <c r="BH633" i="5"/>
  <c r="BG633" i="5"/>
  <c r="BF633" i="5"/>
  <c r="T633" i="5"/>
  <c r="T632" i="5" s="1"/>
  <c r="T631" i="5" s="1"/>
  <c r="R633" i="5"/>
  <c r="R632" i="5"/>
  <c r="R631" i="5"/>
  <c r="P633" i="5"/>
  <c r="P632" i="5"/>
  <c r="P631" i="5" s="1"/>
  <c r="BI630" i="5"/>
  <c r="BH630" i="5"/>
  <c r="BG630" i="5"/>
  <c r="BF630" i="5"/>
  <c r="T630" i="5"/>
  <c r="R630" i="5"/>
  <c r="P630" i="5"/>
  <c r="BI629" i="5"/>
  <c r="BH629" i="5"/>
  <c r="BG629" i="5"/>
  <c r="BF629" i="5"/>
  <c r="T629" i="5"/>
  <c r="R629" i="5"/>
  <c r="P629" i="5"/>
  <c r="BI624" i="5"/>
  <c r="BH624" i="5"/>
  <c r="BG624" i="5"/>
  <c r="BF624" i="5"/>
  <c r="T624" i="5"/>
  <c r="R624" i="5"/>
  <c r="P624" i="5"/>
  <c r="BI621" i="5"/>
  <c r="BH621" i="5"/>
  <c r="BG621" i="5"/>
  <c r="BF621" i="5"/>
  <c r="T621" i="5"/>
  <c r="R621" i="5"/>
  <c r="P621" i="5"/>
  <c r="BI619" i="5"/>
  <c r="BH619" i="5"/>
  <c r="BG619" i="5"/>
  <c r="BF619" i="5"/>
  <c r="T619" i="5"/>
  <c r="R619" i="5"/>
  <c r="P619" i="5"/>
  <c r="BI616" i="5"/>
  <c r="BH616" i="5"/>
  <c r="BG616" i="5"/>
  <c r="BF616" i="5"/>
  <c r="T616" i="5"/>
  <c r="R616" i="5"/>
  <c r="P616" i="5"/>
  <c r="BI614" i="5"/>
  <c r="BH614" i="5"/>
  <c r="BG614" i="5"/>
  <c r="BF614" i="5"/>
  <c r="T614" i="5"/>
  <c r="R614" i="5"/>
  <c r="P614" i="5"/>
  <c r="BI610" i="5"/>
  <c r="BH610" i="5"/>
  <c r="BG610" i="5"/>
  <c r="BF610" i="5"/>
  <c r="T610" i="5"/>
  <c r="R610" i="5"/>
  <c r="P610" i="5"/>
  <c r="BI604" i="5"/>
  <c r="BH604" i="5"/>
  <c r="BG604" i="5"/>
  <c r="BF604" i="5"/>
  <c r="T604" i="5"/>
  <c r="R604" i="5"/>
  <c r="R599" i="5"/>
  <c r="P604" i="5"/>
  <c r="P599" i="5"/>
  <c r="BI600" i="5"/>
  <c r="BH600" i="5"/>
  <c r="BG600" i="5"/>
  <c r="BF600" i="5"/>
  <c r="T600" i="5"/>
  <c r="T599" i="5" s="1"/>
  <c r="R600" i="5"/>
  <c r="P600" i="5"/>
  <c r="BI596" i="5"/>
  <c r="BH596" i="5"/>
  <c r="BG596" i="5"/>
  <c r="BF596" i="5"/>
  <c r="T596" i="5"/>
  <c r="R596" i="5"/>
  <c r="P596" i="5"/>
  <c r="BI593" i="5"/>
  <c r="BH593" i="5"/>
  <c r="BG593" i="5"/>
  <c r="BF593" i="5"/>
  <c r="T593" i="5"/>
  <c r="R593" i="5"/>
  <c r="P593" i="5"/>
  <c r="BI590" i="5"/>
  <c r="BH590" i="5"/>
  <c r="BG590" i="5"/>
  <c r="BF590" i="5"/>
  <c r="T590" i="5"/>
  <c r="R590" i="5"/>
  <c r="P590" i="5"/>
  <c r="BI587" i="5"/>
  <c r="BH587" i="5"/>
  <c r="BG587" i="5"/>
  <c r="BF587" i="5"/>
  <c r="T587" i="5"/>
  <c r="R587" i="5"/>
  <c r="P587" i="5"/>
  <c r="BI584" i="5"/>
  <c r="BH584" i="5"/>
  <c r="BG584" i="5"/>
  <c r="BF584" i="5"/>
  <c r="T584" i="5"/>
  <c r="R584" i="5"/>
  <c r="P584" i="5"/>
  <c r="BI583" i="5"/>
  <c r="BH583" i="5"/>
  <c r="BG583" i="5"/>
  <c r="BF583" i="5"/>
  <c r="T583" i="5"/>
  <c r="R583" i="5"/>
  <c r="P583" i="5"/>
  <c r="BI577" i="5"/>
  <c r="BH577" i="5"/>
  <c r="BG577" i="5"/>
  <c r="BF577" i="5"/>
  <c r="T577" i="5"/>
  <c r="R577" i="5"/>
  <c r="P577" i="5"/>
  <c r="BI576" i="5"/>
  <c r="BH576" i="5"/>
  <c r="BG576" i="5"/>
  <c r="BF576" i="5"/>
  <c r="T576" i="5"/>
  <c r="R576" i="5"/>
  <c r="P576" i="5"/>
  <c r="BI572" i="5"/>
  <c r="BH572" i="5"/>
  <c r="BG572" i="5"/>
  <c r="BF572" i="5"/>
  <c r="T572" i="5"/>
  <c r="R572" i="5"/>
  <c r="P572" i="5"/>
  <c r="BI571" i="5"/>
  <c r="BH571" i="5"/>
  <c r="BG571" i="5"/>
  <c r="BF571" i="5"/>
  <c r="T571" i="5"/>
  <c r="R571" i="5"/>
  <c r="P571" i="5"/>
  <c r="BI570" i="5"/>
  <c r="BH570" i="5"/>
  <c r="BG570" i="5"/>
  <c r="BF570" i="5"/>
  <c r="T570" i="5"/>
  <c r="R570" i="5"/>
  <c r="P570" i="5"/>
  <c r="BI564" i="5"/>
  <c r="BH564" i="5"/>
  <c r="BG564" i="5"/>
  <c r="BF564" i="5"/>
  <c r="T564" i="5"/>
  <c r="R564" i="5"/>
  <c r="P564" i="5"/>
  <c r="BI563" i="5"/>
  <c r="BH563" i="5"/>
  <c r="BG563" i="5"/>
  <c r="BF563" i="5"/>
  <c r="T563" i="5"/>
  <c r="R563" i="5"/>
  <c r="P563" i="5"/>
  <c r="BI562" i="5"/>
  <c r="BH562" i="5"/>
  <c r="BG562" i="5"/>
  <c r="BF562" i="5"/>
  <c r="T562" i="5"/>
  <c r="R562" i="5"/>
  <c r="P562" i="5"/>
  <c r="BI561" i="5"/>
  <c r="BH561" i="5"/>
  <c r="BG561" i="5"/>
  <c r="BF561" i="5"/>
  <c r="T561" i="5"/>
  <c r="R561" i="5"/>
  <c r="P561" i="5"/>
  <c r="BI560" i="5"/>
  <c r="BH560" i="5"/>
  <c r="BG560" i="5"/>
  <c r="BF560" i="5"/>
  <c r="T560" i="5"/>
  <c r="R560" i="5"/>
  <c r="P560" i="5"/>
  <c r="BI554" i="5"/>
  <c r="BH554" i="5"/>
  <c r="BG554" i="5"/>
  <c r="BF554" i="5"/>
  <c r="T554" i="5"/>
  <c r="R554" i="5"/>
  <c r="P554" i="5"/>
  <c r="BI553" i="5"/>
  <c r="BH553" i="5"/>
  <c r="BG553" i="5"/>
  <c r="BF553" i="5"/>
  <c r="T553" i="5"/>
  <c r="R553" i="5"/>
  <c r="P553" i="5"/>
  <c r="BI552" i="5"/>
  <c r="BH552" i="5"/>
  <c r="BG552" i="5"/>
  <c r="BF552" i="5"/>
  <c r="T552" i="5"/>
  <c r="R552" i="5"/>
  <c r="P552" i="5"/>
  <c r="BI551" i="5"/>
  <c r="BH551" i="5"/>
  <c r="BG551" i="5"/>
  <c r="BF551" i="5"/>
  <c r="T551" i="5"/>
  <c r="R551" i="5"/>
  <c r="P551" i="5"/>
  <c r="BI550" i="5"/>
  <c r="BH550" i="5"/>
  <c r="BG550" i="5"/>
  <c r="BF550" i="5"/>
  <c r="T550" i="5"/>
  <c r="R550" i="5"/>
  <c r="P550" i="5"/>
  <c r="BI549" i="5"/>
  <c r="BH549" i="5"/>
  <c r="BG549" i="5"/>
  <c r="BF549" i="5"/>
  <c r="T549" i="5"/>
  <c r="R549" i="5"/>
  <c r="P549" i="5"/>
  <c r="BI548" i="5"/>
  <c r="BH548" i="5"/>
  <c r="BG548" i="5"/>
  <c r="BF548" i="5"/>
  <c r="T548" i="5"/>
  <c r="R548" i="5"/>
  <c r="P548" i="5"/>
  <c r="BI547" i="5"/>
  <c r="BH547" i="5"/>
  <c r="BG547" i="5"/>
  <c r="BF547" i="5"/>
  <c r="T547" i="5"/>
  <c r="R547" i="5"/>
  <c r="P547" i="5"/>
  <c r="BI546" i="5"/>
  <c r="BH546" i="5"/>
  <c r="BG546" i="5"/>
  <c r="BF546" i="5"/>
  <c r="T546" i="5"/>
  <c r="R546" i="5"/>
  <c r="P546" i="5"/>
  <c r="BI545" i="5"/>
  <c r="BH545" i="5"/>
  <c r="BG545" i="5"/>
  <c r="BF545" i="5"/>
  <c r="T545" i="5"/>
  <c r="R545" i="5"/>
  <c r="P545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36" i="5"/>
  <c r="BH536" i="5"/>
  <c r="BG536" i="5"/>
  <c r="BF536" i="5"/>
  <c r="T536" i="5"/>
  <c r="R536" i="5"/>
  <c r="P536" i="5"/>
  <c r="BI535" i="5"/>
  <c r="BH535" i="5"/>
  <c r="BG535" i="5"/>
  <c r="BF535" i="5"/>
  <c r="T535" i="5"/>
  <c r="R535" i="5"/>
  <c r="P535" i="5"/>
  <c r="BI532" i="5"/>
  <c r="BH532" i="5"/>
  <c r="BG532" i="5"/>
  <c r="BF532" i="5"/>
  <c r="T532" i="5"/>
  <c r="R532" i="5"/>
  <c r="P532" i="5"/>
  <c r="BI531" i="5"/>
  <c r="BH531" i="5"/>
  <c r="BG531" i="5"/>
  <c r="BF531" i="5"/>
  <c r="T531" i="5"/>
  <c r="R531" i="5"/>
  <c r="P531" i="5"/>
  <c r="BI527" i="5"/>
  <c r="BH527" i="5"/>
  <c r="BG527" i="5"/>
  <c r="BF527" i="5"/>
  <c r="T527" i="5"/>
  <c r="R527" i="5"/>
  <c r="P527" i="5"/>
  <c r="BI526" i="5"/>
  <c r="BH526" i="5"/>
  <c r="BG526" i="5"/>
  <c r="BF526" i="5"/>
  <c r="T526" i="5"/>
  <c r="R526" i="5"/>
  <c r="P526" i="5"/>
  <c r="BI522" i="5"/>
  <c r="BH522" i="5"/>
  <c r="BG522" i="5"/>
  <c r="BF522" i="5"/>
  <c r="T522" i="5"/>
  <c r="R522" i="5"/>
  <c r="P522" i="5"/>
  <c r="BI521" i="5"/>
  <c r="BH521" i="5"/>
  <c r="BG521" i="5"/>
  <c r="BF521" i="5"/>
  <c r="T521" i="5"/>
  <c r="R521" i="5"/>
  <c r="P521" i="5"/>
  <c r="BI520" i="5"/>
  <c r="BH520" i="5"/>
  <c r="BG520" i="5"/>
  <c r="BF520" i="5"/>
  <c r="T520" i="5"/>
  <c r="R520" i="5"/>
  <c r="P520" i="5"/>
  <c r="BI517" i="5"/>
  <c r="BH517" i="5"/>
  <c r="BG517" i="5"/>
  <c r="BF517" i="5"/>
  <c r="T517" i="5"/>
  <c r="R517" i="5"/>
  <c r="P517" i="5"/>
  <c r="BI516" i="5"/>
  <c r="BH516" i="5"/>
  <c r="BG516" i="5"/>
  <c r="BF516" i="5"/>
  <c r="T516" i="5"/>
  <c r="R516" i="5"/>
  <c r="P516" i="5"/>
  <c r="BI515" i="5"/>
  <c r="BH515" i="5"/>
  <c r="BG515" i="5"/>
  <c r="BF515" i="5"/>
  <c r="T515" i="5"/>
  <c r="R515" i="5"/>
  <c r="P515" i="5"/>
  <c r="BI512" i="5"/>
  <c r="BH512" i="5"/>
  <c r="BG512" i="5"/>
  <c r="BF512" i="5"/>
  <c r="T512" i="5"/>
  <c r="R512" i="5"/>
  <c r="P512" i="5"/>
  <c r="BI511" i="5"/>
  <c r="BH511" i="5"/>
  <c r="BG511" i="5"/>
  <c r="BF511" i="5"/>
  <c r="T511" i="5"/>
  <c r="R511" i="5"/>
  <c r="P511" i="5"/>
  <c r="BI510" i="5"/>
  <c r="BH510" i="5"/>
  <c r="BG510" i="5"/>
  <c r="BF510" i="5"/>
  <c r="T510" i="5"/>
  <c r="R510" i="5"/>
  <c r="P510" i="5"/>
  <c r="BI507" i="5"/>
  <c r="BH507" i="5"/>
  <c r="BG507" i="5"/>
  <c r="BF507" i="5"/>
  <c r="T507" i="5"/>
  <c r="R507" i="5"/>
  <c r="P507" i="5"/>
  <c r="BI506" i="5"/>
  <c r="BH506" i="5"/>
  <c r="BG506" i="5"/>
  <c r="BF506" i="5"/>
  <c r="T506" i="5"/>
  <c r="R506" i="5"/>
  <c r="P506" i="5"/>
  <c r="BI500" i="5"/>
  <c r="BH500" i="5"/>
  <c r="BG500" i="5"/>
  <c r="BF500" i="5"/>
  <c r="T500" i="5"/>
  <c r="R500" i="5"/>
  <c r="P500" i="5"/>
  <c r="BI499" i="5"/>
  <c r="BH499" i="5"/>
  <c r="BG499" i="5"/>
  <c r="BF499" i="5"/>
  <c r="T499" i="5"/>
  <c r="R499" i="5"/>
  <c r="P499" i="5"/>
  <c r="BI495" i="5"/>
  <c r="BH495" i="5"/>
  <c r="BG495" i="5"/>
  <c r="BF495" i="5"/>
  <c r="T495" i="5"/>
  <c r="R495" i="5"/>
  <c r="P495" i="5"/>
  <c r="BI494" i="5"/>
  <c r="BH494" i="5"/>
  <c r="BG494" i="5"/>
  <c r="BF494" i="5"/>
  <c r="T494" i="5"/>
  <c r="R494" i="5"/>
  <c r="P494" i="5"/>
  <c r="BI491" i="5"/>
  <c r="BH491" i="5"/>
  <c r="BG491" i="5"/>
  <c r="BF491" i="5"/>
  <c r="T491" i="5"/>
  <c r="R491" i="5"/>
  <c r="P491" i="5"/>
  <c r="BI490" i="5"/>
  <c r="BH490" i="5"/>
  <c r="BG490" i="5"/>
  <c r="BF490" i="5"/>
  <c r="T490" i="5"/>
  <c r="R490" i="5"/>
  <c r="P490" i="5"/>
  <c r="BI487" i="5"/>
  <c r="BH487" i="5"/>
  <c r="BG487" i="5"/>
  <c r="BF487" i="5"/>
  <c r="T487" i="5"/>
  <c r="R487" i="5"/>
  <c r="P487" i="5"/>
  <c r="BI482" i="5"/>
  <c r="BH482" i="5"/>
  <c r="BG482" i="5"/>
  <c r="BF482" i="5"/>
  <c r="T482" i="5"/>
  <c r="R482" i="5"/>
  <c r="P482" i="5"/>
  <c r="BI478" i="5"/>
  <c r="BH478" i="5"/>
  <c r="BG478" i="5"/>
  <c r="BF478" i="5"/>
  <c r="T478" i="5"/>
  <c r="R478" i="5"/>
  <c r="P478" i="5"/>
  <c r="BI474" i="5"/>
  <c r="BH474" i="5"/>
  <c r="BG474" i="5"/>
  <c r="BF474" i="5"/>
  <c r="T474" i="5"/>
  <c r="R474" i="5"/>
  <c r="P474" i="5"/>
  <c r="BI470" i="5"/>
  <c r="BH470" i="5"/>
  <c r="BG470" i="5"/>
  <c r="BF470" i="5"/>
  <c r="T470" i="5"/>
  <c r="R470" i="5"/>
  <c r="P470" i="5"/>
  <c r="BI466" i="5"/>
  <c r="BH466" i="5"/>
  <c r="BG466" i="5"/>
  <c r="BF466" i="5"/>
  <c r="T466" i="5"/>
  <c r="R466" i="5"/>
  <c r="P466" i="5"/>
  <c r="BI462" i="5"/>
  <c r="BH462" i="5"/>
  <c r="BG462" i="5"/>
  <c r="BF462" i="5"/>
  <c r="T462" i="5"/>
  <c r="R462" i="5"/>
  <c r="P462" i="5"/>
  <c r="BI458" i="5"/>
  <c r="BH458" i="5"/>
  <c r="BG458" i="5"/>
  <c r="BF458" i="5"/>
  <c r="T458" i="5"/>
  <c r="R458" i="5"/>
  <c r="P458" i="5"/>
  <c r="BI453" i="5"/>
  <c r="BH453" i="5"/>
  <c r="BG453" i="5"/>
  <c r="BF453" i="5"/>
  <c r="T453" i="5"/>
  <c r="R453" i="5"/>
  <c r="P453" i="5"/>
  <c r="BI452" i="5"/>
  <c r="BH452" i="5"/>
  <c r="BG452" i="5"/>
  <c r="BF452" i="5"/>
  <c r="T452" i="5"/>
  <c r="R452" i="5"/>
  <c r="P452" i="5"/>
  <c r="BI447" i="5"/>
  <c r="BH447" i="5"/>
  <c r="BG447" i="5"/>
  <c r="BF447" i="5"/>
  <c r="T447" i="5"/>
  <c r="R447" i="5"/>
  <c r="P447" i="5"/>
  <c r="BI444" i="5"/>
  <c r="BH444" i="5"/>
  <c r="BG444" i="5"/>
  <c r="BF444" i="5"/>
  <c r="T444" i="5"/>
  <c r="R444" i="5"/>
  <c r="P444" i="5"/>
  <c r="BI440" i="5"/>
  <c r="BH440" i="5"/>
  <c r="BG440" i="5"/>
  <c r="BF440" i="5"/>
  <c r="T440" i="5"/>
  <c r="R440" i="5"/>
  <c r="P440" i="5"/>
  <c r="BI436" i="5"/>
  <c r="BH436" i="5"/>
  <c r="BG436" i="5"/>
  <c r="BF436" i="5"/>
  <c r="T436" i="5"/>
  <c r="R436" i="5"/>
  <c r="P436" i="5"/>
  <c r="BI432" i="5"/>
  <c r="BH432" i="5"/>
  <c r="BG432" i="5"/>
  <c r="BF432" i="5"/>
  <c r="T432" i="5"/>
  <c r="R432" i="5"/>
  <c r="P432" i="5"/>
  <c r="BI431" i="5"/>
  <c r="BH431" i="5"/>
  <c r="BG431" i="5"/>
  <c r="BF431" i="5"/>
  <c r="T431" i="5"/>
  <c r="R431" i="5"/>
  <c r="P431" i="5"/>
  <c r="BI426" i="5"/>
  <c r="BH426" i="5"/>
  <c r="BG426" i="5"/>
  <c r="BF426" i="5"/>
  <c r="T426" i="5"/>
  <c r="R426" i="5"/>
  <c r="P426" i="5"/>
  <c r="BI425" i="5"/>
  <c r="BH425" i="5"/>
  <c r="BG425" i="5"/>
  <c r="BF425" i="5"/>
  <c r="T425" i="5"/>
  <c r="R425" i="5"/>
  <c r="P425" i="5"/>
  <c r="BI424" i="5"/>
  <c r="BH424" i="5"/>
  <c r="BG424" i="5"/>
  <c r="BF424" i="5"/>
  <c r="T424" i="5"/>
  <c r="R424" i="5"/>
  <c r="P424" i="5"/>
  <c r="BI423" i="5"/>
  <c r="BH423" i="5"/>
  <c r="BG423" i="5"/>
  <c r="BF423" i="5"/>
  <c r="T423" i="5"/>
  <c r="R423" i="5"/>
  <c r="P423" i="5"/>
  <c r="BI422" i="5"/>
  <c r="BH422" i="5"/>
  <c r="BG422" i="5"/>
  <c r="BF422" i="5"/>
  <c r="T422" i="5"/>
  <c r="R422" i="5"/>
  <c r="P422" i="5"/>
  <c r="BI416" i="5"/>
  <c r="BH416" i="5"/>
  <c r="BG416" i="5"/>
  <c r="BF416" i="5"/>
  <c r="T416" i="5"/>
  <c r="R416" i="5"/>
  <c r="P416" i="5"/>
  <c r="BI409" i="5"/>
  <c r="BH409" i="5"/>
  <c r="BG409" i="5"/>
  <c r="BF409" i="5"/>
  <c r="T409" i="5"/>
  <c r="R409" i="5"/>
  <c r="P409" i="5"/>
  <c r="BI407" i="5"/>
  <c r="BH407" i="5"/>
  <c r="BG407" i="5"/>
  <c r="BF407" i="5"/>
  <c r="T407" i="5"/>
  <c r="R407" i="5"/>
  <c r="P407" i="5"/>
  <c r="BI404" i="5"/>
  <c r="BH404" i="5"/>
  <c r="BG404" i="5"/>
  <c r="BF404" i="5"/>
  <c r="T404" i="5"/>
  <c r="R404" i="5"/>
  <c r="P404" i="5"/>
  <c r="BI401" i="5"/>
  <c r="BH401" i="5"/>
  <c r="BG401" i="5"/>
  <c r="BF401" i="5"/>
  <c r="T401" i="5"/>
  <c r="R401" i="5"/>
  <c r="P401" i="5"/>
  <c r="BI398" i="5"/>
  <c r="BH398" i="5"/>
  <c r="BG398" i="5"/>
  <c r="BF398" i="5"/>
  <c r="T398" i="5"/>
  <c r="R398" i="5"/>
  <c r="P398" i="5"/>
  <c r="BI395" i="5"/>
  <c r="BH395" i="5"/>
  <c r="BG395" i="5"/>
  <c r="BF395" i="5"/>
  <c r="T395" i="5"/>
  <c r="R395" i="5"/>
  <c r="P395" i="5"/>
  <c r="BI392" i="5"/>
  <c r="BH392" i="5"/>
  <c r="BG392" i="5"/>
  <c r="BF392" i="5"/>
  <c r="T392" i="5"/>
  <c r="R392" i="5"/>
  <c r="P392" i="5"/>
  <c r="BI390" i="5"/>
  <c r="BH390" i="5"/>
  <c r="BG390" i="5"/>
  <c r="BF390" i="5"/>
  <c r="T390" i="5"/>
  <c r="R390" i="5"/>
  <c r="P390" i="5"/>
  <c r="BI389" i="5"/>
  <c r="BH389" i="5"/>
  <c r="BG389" i="5"/>
  <c r="BF389" i="5"/>
  <c r="T389" i="5"/>
  <c r="R389" i="5"/>
  <c r="P389" i="5"/>
  <c r="BI386" i="5"/>
  <c r="BH386" i="5"/>
  <c r="BG386" i="5"/>
  <c r="BF386" i="5"/>
  <c r="T386" i="5"/>
  <c r="R386" i="5"/>
  <c r="P386" i="5"/>
  <c r="BI383" i="5"/>
  <c r="BH383" i="5"/>
  <c r="BG383" i="5"/>
  <c r="BF383" i="5"/>
  <c r="T383" i="5"/>
  <c r="R383" i="5"/>
  <c r="P383" i="5"/>
  <c r="BI380" i="5"/>
  <c r="BH380" i="5"/>
  <c r="BG380" i="5"/>
  <c r="BF380" i="5"/>
  <c r="T380" i="5"/>
  <c r="R380" i="5"/>
  <c r="P380" i="5"/>
  <c r="BI377" i="5"/>
  <c r="BH377" i="5"/>
  <c r="BG377" i="5"/>
  <c r="BF377" i="5"/>
  <c r="T377" i="5"/>
  <c r="R377" i="5"/>
  <c r="P377" i="5"/>
  <c r="BI374" i="5"/>
  <c r="BH374" i="5"/>
  <c r="BG374" i="5"/>
  <c r="BF374" i="5"/>
  <c r="T374" i="5"/>
  <c r="R374" i="5"/>
  <c r="P374" i="5"/>
  <c r="BI371" i="5"/>
  <c r="BH371" i="5"/>
  <c r="BG371" i="5"/>
  <c r="BF371" i="5"/>
  <c r="T371" i="5"/>
  <c r="R371" i="5"/>
  <c r="P371" i="5"/>
  <c r="BI368" i="5"/>
  <c r="BH368" i="5"/>
  <c r="BG368" i="5"/>
  <c r="BF368" i="5"/>
  <c r="T368" i="5"/>
  <c r="R368" i="5"/>
  <c r="P368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56" i="5"/>
  <c r="BH356" i="5"/>
  <c r="BG356" i="5"/>
  <c r="BF356" i="5"/>
  <c r="T356" i="5"/>
  <c r="R356" i="5"/>
  <c r="P356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37" i="5"/>
  <c r="BH337" i="5"/>
  <c r="BG337" i="5"/>
  <c r="BF337" i="5"/>
  <c r="T337" i="5"/>
  <c r="R337" i="5"/>
  <c r="P337" i="5"/>
  <c r="BI333" i="5"/>
  <c r="BH333" i="5"/>
  <c r="BG333" i="5"/>
  <c r="BF333" i="5"/>
  <c r="T333" i="5"/>
  <c r="R333" i="5"/>
  <c r="P333" i="5"/>
  <c r="BI332" i="5"/>
  <c r="BH332" i="5"/>
  <c r="BG332" i="5"/>
  <c r="BF332" i="5"/>
  <c r="T332" i="5"/>
  <c r="R332" i="5"/>
  <c r="P332" i="5"/>
  <c r="BI329" i="5"/>
  <c r="BH329" i="5"/>
  <c r="BG329" i="5"/>
  <c r="BF329" i="5"/>
  <c r="T329" i="5"/>
  <c r="R329" i="5"/>
  <c r="P329" i="5"/>
  <c r="BI326" i="5"/>
  <c r="BH326" i="5"/>
  <c r="BG326" i="5"/>
  <c r="BF326" i="5"/>
  <c r="T326" i="5"/>
  <c r="R326" i="5"/>
  <c r="P326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3" i="5"/>
  <c r="BH313" i="5"/>
  <c r="BG313" i="5"/>
  <c r="BF313" i="5"/>
  <c r="T313" i="5"/>
  <c r="R313" i="5"/>
  <c r="P313" i="5"/>
  <c r="BI309" i="5"/>
  <c r="BH309" i="5"/>
  <c r="BG309" i="5"/>
  <c r="BF309" i="5"/>
  <c r="T309" i="5"/>
  <c r="R309" i="5"/>
  <c r="P309" i="5"/>
  <c r="BI306" i="5"/>
  <c r="BH306" i="5"/>
  <c r="BG306" i="5"/>
  <c r="BF306" i="5"/>
  <c r="T306" i="5"/>
  <c r="R306" i="5"/>
  <c r="P306" i="5"/>
  <c r="BI302" i="5"/>
  <c r="BH302" i="5"/>
  <c r="BG302" i="5"/>
  <c r="BF302" i="5"/>
  <c r="T302" i="5"/>
  <c r="R302" i="5"/>
  <c r="P302" i="5"/>
  <c r="BI297" i="5"/>
  <c r="BH297" i="5"/>
  <c r="BG297" i="5"/>
  <c r="BF297" i="5"/>
  <c r="T297" i="5"/>
  <c r="R297" i="5"/>
  <c r="P297" i="5"/>
  <c r="BI286" i="5"/>
  <c r="BH286" i="5"/>
  <c r="BG286" i="5"/>
  <c r="BF286" i="5"/>
  <c r="T286" i="5"/>
  <c r="R286" i="5"/>
  <c r="P286" i="5"/>
  <c r="BI280" i="5"/>
  <c r="BH280" i="5"/>
  <c r="BG280" i="5"/>
  <c r="BF280" i="5"/>
  <c r="T280" i="5"/>
  <c r="R280" i="5"/>
  <c r="P280" i="5"/>
  <c r="BI277" i="5"/>
  <c r="BH277" i="5"/>
  <c r="BG277" i="5"/>
  <c r="BF277" i="5"/>
  <c r="T277" i="5"/>
  <c r="R277" i="5"/>
  <c r="P277" i="5"/>
  <c r="BI274" i="5"/>
  <c r="BH274" i="5"/>
  <c r="BG274" i="5"/>
  <c r="BF274" i="5"/>
  <c r="T274" i="5"/>
  <c r="R274" i="5"/>
  <c r="P274" i="5"/>
  <c r="BI268" i="5"/>
  <c r="BH268" i="5"/>
  <c r="BG268" i="5"/>
  <c r="BF268" i="5"/>
  <c r="T268" i="5"/>
  <c r="R268" i="5"/>
  <c r="P268" i="5"/>
  <c r="BI263" i="5"/>
  <c r="BH263" i="5"/>
  <c r="BG263" i="5"/>
  <c r="BF263" i="5"/>
  <c r="T263" i="5"/>
  <c r="R263" i="5"/>
  <c r="P263" i="5"/>
  <c r="BI255" i="5"/>
  <c r="BH255" i="5"/>
  <c r="BG255" i="5"/>
  <c r="BF255" i="5"/>
  <c r="T255" i="5"/>
  <c r="R255" i="5"/>
  <c r="P255" i="5"/>
  <c r="BI248" i="5"/>
  <c r="BH248" i="5"/>
  <c r="BG248" i="5"/>
  <c r="BF248" i="5"/>
  <c r="T248" i="5"/>
  <c r="R248" i="5"/>
  <c r="P248" i="5"/>
  <c r="BI244" i="5"/>
  <c r="BH244" i="5"/>
  <c r="BG244" i="5"/>
  <c r="BF244" i="5"/>
  <c r="T244" i="5"/>
  <c r="R244" i="5"/>
  <c r="P244" i="5"/>
  <c r="BI239" i="5"/>
  <c r="BH239" i="5"/>
  <c r="BG239" i="5"/>
  <c r="BF239" i="5"/>
  <c r="T239" i="5"/>
  <c r="R239" i="5"/>
  <c r="P239" i="5"/>
  <c r="BI234" i="5"/>
  <c r="BH234" i="5"/>
  <c r="BG234" i="5"/>
  <c r="BF234" i="5"/>
  <c r="T234" i="5"/>
  <c r="R234" i="5"/>
  <c r="P234" i="5"/>
  <c r="BI228" i="5"/>
  <c r="BH228" i="5"/>
  <c r="BG228" i="5"/>
  <c r="BF228" i="5"/>
  <c r="T228" i="5"/>
  <c r="R228" i="5"/>
  <c r="P228" i="5"/>
  <c r="BI225" i="5"/>
  <c r="BH225" i="5"/>
  <c r="BG225" i="5"/>
  <c r="BF225" i="5"/>
  <c r="T225" i="5"/>
  <c r="R225" i="5"/>
  <c r="P225" i="5"/>
  <c r="BI220" i="5"/>
  <c r="BH220" i="5"/>
  <c r="BG220" i="5"/>
  <c r="BF220" i="5"/>
  <c r="T220" i="5"/>
  <c r="R220" i="5"/>
  <c r="P220" i="5"/>
  <c r="BI215" i="5"/>
  <c r="BH215" i="5"/>
  <c r="BG215" i="5"/>
  <c r="BF215" i="5"/>
  <c r="T215" i="5"/>
  <c r="R215" i="5"/>
  <c r="P215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79" i="5"/>
  <c r="BH179" i="5"/>
  <c r="BG179" i="5"/>
  <c r="BF179" i="5"/>
  <c r="T179" i="5"/>
  <c r="R179" i="5"/>
  <c r="P179" i="5"/>
  <c r="BI173" i="5"/>
  <c r="BH173" i="5"/>
  <c r="BG173" i="5"/>
  <c r="BF173" i="5"/>
  <c r="T173" i="5"/>
  <c r="R173" i="5"/>
  <c r="P173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F128" i="5"/>
  <c r="E126" i="5"/>
  <c r="F89" i="5"/>
  <c r="E87" i="5"/>
  <c r="J24" i="5"/>
  <c r="E24" i="5"/>
  <c r="J131" i="5"/>
  <c r="J23" i="5"/>
  <c r="J21" i="5"/>
  <c r="E21" i="5"/>
  <c r="J130" i="5" s="1"/>
  <c r="J20" i="5"/>
  <c r="J18" i="5"/>
  <c r="E18" i="5"/>
  <c r="F92" i="5" s="1"/>
  <c r="J17" i="5"/>
  <c r="J15" i="5"/>
  <c r="E15" i="5"/>
  <c r="F130" i="5"/>
  <c r="J14" i="5"/>
  <c r="J12" i="5"/>
  <c r="J89" i="5" s="1"/>
  <c r="E7" i="5"/>
  <c r="E85" i="5"/>
  <c r="J37" i="4"/>
  <c r="J36" i="4"/>
  <c r="AY97" i="1" s="1"/>
  <c r="J35" i="4"/>
  <c r="AX97" i="1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2" i="4"/>
  <c r="BH282" i="4"/>
  <c r="BG282" i="4"/>
  <c r="BF282" i="4"/>
  <c r="T282" i="4"/>
  <c r="R282" i="4"/>
  <c r="P282" i="4"/>
  <c r="BI276" i="4"/>
  <c r="BH276" i="4"/>
  <c r="BG276" i="4"/>
  <c r="BF276" i="4"/>
  <c r="T276" i="4"/>
  <c r="R276" i="4"/>
  <c r="P276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49" i="4"/>
  <c r="BH249" i="4"/>
  <c r="BG249" i="4"/>
  <c r="BF249" i="4"/>
  <c r="T249" i="4"/>
  <c r="R249" i="4"/>
  <c r="P249" i="4"/>
  <c r="BI244" i="4"/>
  <c r="BH244" i="4"/>
  <c r="BG244" i="4"/>
  <c r="BF244" i="4"/>
  <c r="T244" i="4"/>
  <c r="R244" i="4"/>
  <c r="P244" i="4"/>
  <c r="BI237" i="4"/>
  <c r="BH237" i="4"/>
  <c r="BG237" i="4"/>
  <c r="BF237" i="4"/>
  <c r="T237" i="4"/>
  <c r="R237" i="4"/>
  <c r="P237" i="4"/>
  <c r="BI231" i="4"/>
  <c r="BH231" i="4"/>
  <c r="BG231" i="4"/>
  <c r="BF231" i="4"/>
  <c r="T231" i="4"/>
  <c r="R231" i="4"/>
  <c r="P231" i="4"/>
  <c r="BI226" i="4"/>
  <c r="BH226" i="4"/>
  <c r="BG226" i="4"/>
  <c r="BF226" i="4"/>
  <c r="T226" i="4"/>
  <c r="R226" i="4"/>
  <c r="P226" i="4"/>
  <c r="BI222" i="4"/>
  <c r="BH222" i="4"/>
  <c r="BG222" i="4"/>
  <c r="BF222" i="4"/>
  <c r="T222" i="4"/>
  <c r="T221" i="4" s="1"/>
  <c r="R222" i="4"/>
  <c r="R221" i="4" s="1"/>
  <c r="P222" i="4"/>
  <c r="P221" i="4" s="1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4" i="4"/>
  <c r="BH184" i="4"/>
  <c r="BG184" i="4"/>
  <c r="BF184" i="4"/>
  <c r="T184" i="4"/>
  <c r="R184" i="4"/>
  <c r="P184" i="4"/>
  <c r="BI179" i="4"/>
  <c r="BH179" i="4"/>
  <c r="BG179" i="4"/>
  <c r="BF179" i="4"/>
  <c r="T179" i="4"/>
  <c r="R179" i="4"/>
  <c r="P179" i="4"/>
  <c r="BI172" i="4"/>
  <c r="BH172" i="4"/>
  <c r="BG172" i="4"/>
  <c r="BF172" i="4"/>
  <c r="T172" i="4"/>
  <c r="R172" i="4"/>
  <c r="P172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F117" i="4"/>
  <c r="E115" i="4"/>
  <c r="F89" i="4"/>
  <c r="E87" i="4"/>
  <c r="J24" i="4"/>
  <c r="E24" i="4"/>
  <c r="J120" i="4"/>
  <c r="J23" i="4"/>
  <c r="J21" i="4"/>
  <c r="E21" i="4"/>
  <c r="J91" i="4"/>
  <c r="J20" i="4"/>
  <c r="J18" i="4"/>
  <c r="E18" i="4"/>
  <c r="F92" i="4" s="1"/>
  <c r="J17" i="4"/>
  <c r="J15" i="4"/>
  <c r="E15" i="4"/>
  <c r="F119" i="4"/>
  <c r="J14" i="4"/>
  <c r="J12" i="4"/>
  <c r="J117" i="4" s="1"/>
  <c r="E7" i="4"/>
  <c r="E85" i="4"/>
  <c r="J37" i="3"/>
  <c r="J36" i="3"/>
  <c r="AY96" i="1" s="1"/>
  <c r="J35" i="3"/>
  <c r="AX96" i="1"/>
  <c r="BI324" i="3"/>
  <c r="BH324" i="3"/>
  <c r="BG324" i="3"/>
  <c r="BF324" i="3"/>
  <c r="T324" i="3"/>
  <c r="R324" i="3"/>
  <c r="P324" i="3"/>
  <c r="BI323" i="3"/>
  <c r="BH323" i="3"/>
  <c r="BG323" i="3"/>
  <c r="BF323" i="3"/>
  <c r="T323" i="3"/>
  <c r="R323" i="3"/>
  <c r="P323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T188" i="3"/>
  <c r="R189" i="3"/>
  <c r="R188" i="3" s="1"/>
  <c r="P189" i="3"/>
  <c r="P188" i="3" s="1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5" i="3"/>
  <c r="BH175" i="3"/>
  <c r="BG175" i="3"/>
  <c r="BF175" i="3"/>
  <c r="T175" i="3"/>
  <c r="R175" i="3"/>
  <c r="P175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F118" i="3"/>
  <c r="E116" i="3"/>
  <c r="F89" i="3"/>
  <c r="E87" i="3"/>
  <c r="J24" i="3"/>
  <c r="E24" i="3"/>
  <c r="J121" i="3"/>
  <c r="J23" i="3"/>
  <c r="J21" i="3"/>
  <c r="E21" i="3"/>
  <c r="J120" i="3" s="1"/>
  <c r="J20" i="3"/>
  <c r="J18" i="3"/>
  <c r="E18" i="3"/>
  <c r="F92" i="3" s="1"/>
  <c r="J17" i="3"/>
  <c r="J15" i="3"/>
  <c r="E15" i="3"/>
  <c r="F91" i="3"/>
  <c r="J14" i="3"/>
  <c r="J12" i="3"/>
  <c r="J118" i="3" s="1"/>
  <c r="E7" i="3"/>
  <c r="E114" i="3"/>
  <c r="J37" i="2"/>
  <c r="J36" i="2"/>
  <c r="AY95" i="1" s="1"/>
  <c r="J35" i="2"/>
  <c r="AX95" i="1"/>
  <c r="BI460" i="2"/>
  <c r="BH460" i="2"/>
  <c r="BG460" i="2"/>
  <c r="BF460" i="2"/>
  <c r="T460" i="2"/>
  <c r="T459" i="2" s="1"/>
  <c r="R460" i="2"/>
  <c r="R459" i="2"/>
  <c r="P460" i="2"/>
  <c r="P459" i="2" s="1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2" i="2"/>
  <c r="BH392" i="2"/>
  <c r="BG392" i="2"/>
  <c r="BF392" i="2"/>
  <c r="T392" i="2"/>
  <c r="R392" i="2"/>
  <c r="P392" i="2"/>
  <c r="BI386" i="2"/>
  <c r="BH386" i="2"/>
  <c r="BG386" i="2"/>
  <c r="BF386" i="2"/>
  <c r="T386" i="2"/>
  <c r="R386" i="2"/>
  <c r="P386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6" i="2"/>
  <c r="BH296" i="2"/>
  <c r="BG296" i="2"/>
  <c r="BF296" i="2"/>
  <c r="T296" i="2"/>
  <c r="R296" i="2"/>
  <c r="P296" i="2"/>
  <c r="BI290" i="2"/>
  <c r="BH290" i="2"/>
  <c r="BG290" i="2"/>
  <c r="BF290" i="2"/>
  <c r="T290" i="2"/>
  <c r="R290" i="2"/>
  <c r="P290" i="2"/>
  <c r="BI284" i="2"/>
  <c r="BH284" i="2"/>
  <c r="BG284" i="2"/>
  <c r="BF284" i="2"/>
  <c r="T284" i="2"/>
  <c r="R284" i="2"/>
  <c r="P284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120" i="2" s="1"/>
  <c r="J23" i="2"/>
  <c r="J21" i="2"/>
  <c r="E21" i="2"/>
  <c r="J119" i="2" s="1"/>
  <c r="J20" i="2"/>
  <c r="J18" i="2"/>
  <c r="E18" i="2"/>
  <c r="F120" i="2" s="1"/>
  <c r="J17" i="2"/>
  <c r="J15" i="2"/>
  <c r="E15" i="2"/>
  <c r="F119" i="2" s="1"/>
  <c r="J14" i="2"/>
  <c r="J12" i="2"/>
  <c r="J117" i="2" s="1"/>
  <c r="E7" i="2"/>
  <c r="E113" i="2" s="1"/>
  <c r="L90" i="1"/>
  <c r="AM90" i="1"/>
  <c r="AM89" i="1"/>
  <c r="L89" i="1"/>
  <c r="AM87" i="1"/>
  <c r="L87" i="1"/>
  <c r="L85" i="1"/>
  <c r="L84" i="1"/>
  <c r="BK405" i="2"/>
  <c r="BK355" i="2"/>
  <c r="BK205" i="2"/>
  <c r="BK443" i="2"/>
  <c r="J135" i="2"/>
  <c r="J257" i="2"/>
  <c r="BK310" i="2"/>
  <c r="BK437" i="2"/>
  <c r="J355" i="2"/>
  <c r="BK306" i="2"/>
  <c r="BK181" i="2"/>
  <c r="BK221" i="2"/>
  <c r="BK408" i="2"/>
  <c r="J369" i="2"/>
  <c r="J208" i="2"/>
  <c r="BK147" i="2"/>
  <c r="BK370" i="2"/>
  <c r="BK346" i="2"/>
  <c r="J166" i="2"/>
  <c r="BK352" i="2"/>
  <c r="BK196" i="2"/>
  <c r="BK316" i="2"/>
  <c r="J238" i="2"/>
  <c r="J184" i="2"/>
  <c r="BK129" i="2"/>
  <c r="J275" i="3"/>
  <c r="J236" i="3"/>
  <c r="BK277" i="3"/>
  <c r="BK247" i="3"/>
  <c r="BK310" i="3"/>
  <c r="BK282" i="3"/>
  <c r="BK255" i="3"/>
  <c r="BK295" i="3"/>
  <c r="BK254" i="3"/>
  <c r="BK281" i="3"/>
  <c r="BK260" i="3"/>
  <c r="J225" i="3"/>
  <c r="J139" i="3"/>
  <c r="J234" i="3"/>
  <c r="BK139" i="3"/>
  <c r="J324" i="3"/>
  <c r="BK286" i="3"/>
  <c r="BK147" i="3"/>
  <c r="J209" i="3"/>
  <c r="BK157" i="3"/>
  <c r="BK328" i="4"/>
  <c r="BK179" i="4"/>
  <c r="J328" i="4"/>
  <c r="J310" i="4"/>
  <c r="J324" i="4"/>
  <c r="BK226" i="4"/>
  <c r="J318" i="4"/>
  <c r="J249" i="4"/>
  <c r="BK319" i="4"/>
  <c r="J308" i="4"/>
  <c r="J215" i="4"/>
  <c r="J130" i="4"/>
  <c r="J570" i="5"/>
  <c r="J522" i="5"/>
  <c r="J346" i="5"/>
  <c r="BK220" i="5"/>
  <c r="J590" i="5"/>
  <c r="J521" i="5"/>
  <c r="J452" i="5"/>
  <c r="BK274" i="5"/>
  <c r="J149" i="5"/>
  <c r="BK491" i="5"/>
  <c r="BK423" i="5"/>
  <c r="BK204" i="5"/>
  <c r="BK146" i="5"/>
  <c r="BK562" i="5"/>
  <c r="J380" i="5"/>
  <c r="BK337" i="5"/>
  <c r="J204" i="5"/>
  <c r="J143" i="5"/>
  <c r="J572" i="5"/>
  <c r="BK424" i="5"/>
  <c r="J616" i="5"/>
  <c r="J545" i="5"/>
  <c r="BK333" i="5"/>
  <c r="J140" i="5"/>
  <c r="J495" i="5"/>
  <c r="J422" i="5"/>
  <c r="BK352" i="5"/>
  <c r="BK234" i="5"/>
  <c r="J166" i="5"/>
  <c r="BK576" i="5"/>
  <c r="J474" i="5"/>
  <c r="J629" i="5"/>
  <c r="BK409" i="5"/>
  <c r="J648" i="5"/>
  <c r="BK563" i="5"/>
  <c r="BK512" i="5"/>
  <c r="J389" i="5"/>
  <c r="BK313" i="5"/>
  <c r="BK156" i="5"/>
  <c r="BK474" i="5"/>
  <c r="BK356" i="5"/>
  <c r="J268" i="5"/>
  <c r="BK167" i="6"/>
  <c r="BK149" i="6"/>
  <c r="BK168" i="6"/>
  <c r="BK160" i="6"/>
  <c r="J138" i="6"/>
  <c r="J160" i="6"/>
  <c r="BK153" i="6"/>
  <c r="J154" i="6"/>
  <c r="BK139" i="6"/>
  <c r="BK125" i="6"/>
  <c r="J133" i="6"/>
  <c r="J133" i="7"/>
  <c r="BK128" i="7"/>
  <c r="BK133" i="7"/>
  <c r="BK129" i="7"/>
  <c r="J127" i="7"/>
  <c r="J139" i="8"/>
  <c r="J133" i="8"/>
  <c r="J121" i="8"/>
  <c r="J166" i="9"/>
  <c r="J150" i="9"/>
  <c r="BK130" i="9"/>
  <c r="BK178" i="9"/>
  <c r="J131" i="9"/>
  <c r="J194" i="9"/>
  <c r="BK192" i="9"/>
  <c r="BK136" i="9"/>
  <c r="J133" i="9"/>
  <c r="BK126" i="9"/>
  <c r="BK189" i="9"/>
  <c r="BK165" i="9"/>
  <c r="J195" i="9"/>
  <c r="J122" i="9"/>
  <c r="J153" i="9"/>
  <c r="BK172" i="9"/>
  <c r="J138" i="9"/>
  <c r="J119" i="10"/>
  <c r="BK120" i="10"/>
  <c r="J427" i="2"/>
  <c r="BK359" i="2"/>
  <c r="BK247" i="2"/>
  <c r="BK202" i="2"/>
  <c r="BK243" i="2"/>
  <c r="J437" i="2"/>
  <c r="J251" i="2"/>
  <c r="J261" i="2"/>
  <c r="J423" i="2"/>
  <c r="J382" i="2"/>
  <c r="BK278" i="2"/>
  <c r="AS94" i="1"/>
  <c r="BK379" i="2"/>
  <c r="BK215" i="2"/>
  <c r="J156" i="2"/>
  <c r="BK357" i="2"/>
  <c r="BK218" i="2"/>
  <c r="J250" i="3"/>
  <c r="BK136" i="3"/>
  <c r="BK191" i="3"/>
  <c r="BK318" i="3"/>
  <c r="BK301" i="3"/>
  <c r="BK169" i="3"/>
  <c r="BK240" i="3"/>
  <c r="BK195" i="3"/>
  <c r="BK337" i="4"/>
  <c r="BK263" i="4"/>
  <c r="BK196" i="4"/>
  <c r="J323" i="4"/>
  <c r="J208" i="4"/>
  <c r="J320" i="4"/>
  <c r="J267" i="4"/>
  <c r="J331" i="4"/>
  <c r="J261" i="4"/>
  <c r="BK324" i="4"/>
  <c r="J303" i="4"/>
  <c r="BK249" i="4"/>
  <c r="J165" i="4"/>
  <c r="J593" i="5"/>
  <c r="J536" i="5"/>
  <c r="BK383" i="5"/>
  <c r="BK191" i="5"/>
  <c r="BK490" i="5"/>
  <c r="BK422" i="5"/>
  <c r="BK629" i="5"/>
  <c r="BK553" i="5"/>
  <c r="J423" i="5"/>
  <c r="J297" i="5"/>
  <c r="BK654" i="5"/>
  <c r="J478" i="5"/>
  <c r="BK390" i="5"/>
  <c r="BK341" i="5"/>
  <c r="BK263" i="5"/>
  <c r="BK179" i="5"/>
  <c r="J646" i="5"/>
  <c r="J551" i="5"/>
  <c r="BK478" i="5"/>
  <c r="BK644" i="5"/>
  <c r="BK535" i="5"/>
  <c r="J351" i="5"/>
  <c r="BK651" i="5"/>
  <c r="J531" i="5"/>
  <c r="J510" i="5"/>
  <c r="J144" i="6"/>
  <c r="J139" i="6"/>
  <c r="BK141" i="6"/>
  <c r="BK131" i="7"/>
  <c r="J134" i="7"/>
  <c r="BK135" i="7"/>
  <c r="J131" i="7"/>
  <c r="BK124" i="7"/>
  <c r="BK136" i="8"/>
  <c r="J130" i="8"/>
  <c r="J198" i="9"/>
  <c r="J187" i="9"/>
  <c r="BK162" i="9"/>
  <c r="BK133" i="9"/>
  <c r="BK138" i="9"/>
  <c r="BK188" i="9"/>
  <c r="J180" i="9"/>
  <c r="BK186" i="9"/>
  <c r="J135" i="9"/>
  <c r="BK144" i="9"/>
  <c r="J137" i="9"/>
  <c r="J136" i="9"/>
  <c r="BK167" i="9"/>
  <c r="J142" i="9"/>
  <c r="J177" i="9"/>
  <c r="BK173" i="9"/>
  <c r="BK151" i="9"/>
  <c r="BK159" i="9"/>
  <c r="J126" i="10"/>
  <c r="J122" i="10"/>
  <c r="J447" i="2"/>
  <c r="J386" i="2"/>
  <c r="J234" i="2"/>
  <c r="J259" i="3"/>
  <c r="J298" i="3"/>
  <c r="J270" i="3"/>
  <c r="BK199" i="3"/>
  <c r="BK291" i="3"/>
  <c r="BK265" i="3"/>
  <c r="J280" i="3"/>
  <c r="J255" i="3"/>
  <c r="BK166" i="3"/>
  <c r="J230" i="3"/>
  <c r="BK244" i="3"/>
  <c r="BK185" i="3"/>
  <c r="BK323" i="3"/>
  <c r="J169" i="3"/>
  <c r="BK243" i="3"/>
  <c r="BK256" i="3"/>
  <c r="J199" i="3"/>
  <c r="J126" i="4"/>
  <c r="BK292" i="4"/>
  <c r="J289" i="4"/>
  <c r="J333" i="4"/>
  <c r="BK336" i="4"/>
  <c r="J296" i="4"/>
  <c r="BK165" i="4"/>
  <c r="BK296" i="4"/>
  <c r="J337" i="4"/>
  <c r="BK300" i="4"/>
  <c r="J263" i="4"/>
  <c r="J129" i="4"/>
  <c r="J542" i="5"/>
  <c r="J407" i="5"/>
  <c r="BK343" i="5"/>
  <c r="BK652" i="5"/>
  <c r="BK587" i="5"/>
  <c r="BK499" i="5"/>
  <c r="BK228" i="5"/>
  <c r="BK545" i="5"/>
  <c r="J516" i="5"/>
  <c r="J395" i="5"/>
  <c r="J205" i="5"/>
  <c r="BK630" i="5"/>
  <c r="J426" i="5"/>
  <c r="J347" i="5"/>
  <c r="J163" i="5"/>
  <c r="BK593" i="5"/>
  <c r="BK546" i="5"/>
  <c r="J440" i="5"/>
  <c r="J630" i="5"/>
  <c r="J544" i="5"/>
  <c r="J404" i="5"/>
  <c r="BK320" i="5"/>
  <c r="J179" i="5"/>
  <c r="J527" i="5"/>
  <c r="BK426" i="5"/>
  <c r="J365" i="5"/>
  <c r="J244" i="5"/>
  <c r="BK140" i="5"/>
  <c r="J547" i="5"/>
  <c r="J649" i="5"/>
  <c r="BK527" i="5"/>
  <c r="BK371" i="5"/>
  <c r="J200" i="5"/>
  <c r="BK551" i="5"/>
  <c r="J432" i="5"/>
  <c r="BK346" i="5"/>
  <c r="J263" i="5"/>
  <c r="BK517" i="5"/>
  <c r="J215" i="5"/>
  <c r="BK165" i="6"/>
  <c r="BK145" i="6"/>
  <c r="J167" i="6"/>
  <c r="J146" i="6"/>
  <c r="BK166" i="6"/>
  <c r="BK122" i="6"/>
  <c r="J141" i="6"/>
  <c r="BK143" i="6"/>
  <c r="J127" i="6"/>
  <c r="BK123" i="7"/>
  <c r="J125" i="7"/>
  <c r="BK130" i="7"/>
  <c r="BK121" i="7"/>
  <c r="J148" i="8"/>
  <c r="BK139" i="8"/>
  <c r="BK127" i="8"/>
  <c r="BK196" i="9"/>
  <c r="BK177" i="9"/>
  <c r="BK131" i="9"/>
  <c r="BK150" i="9"/>
  <c r="BK135" i="9"/>
  <c r="BK198" i="9"/>
  <c r="BK182" i="9"/>
  <c r="J183" i="9"/>
  <c r="BK164" i="9"/>
  <c r="BK128" i="9"/>
  <c r="J191" i="9"/>
  <c r="BK152" i="9"/>
  <c r="J181" i="9"/>
  <c r="J154" i="9"/>
  <c r="BK142" i="9"/>
  <c r="BK160" i="9"/>
  <c r="J173" i="9"/>
  <c r="BK158" i="9"/>
  <c r="J130" i="9"/>
  <c r="BK126" i="10"/>
  <c r="BK125" i="10"/>
  <c r="J452" i="2"/>
  <c r="BK238" i="2"/>
  <c r="BK460" i="2"/>
  <c r="J316" i="2"/>
  <c r="J218" i="2"/>
  <c r="J359" i="2"/>
  <c r="BK169" i="2"/>
  <c r="J247" i="2"/>
  <c r="J408" i="2"/>
  <c r="J352" i="2"/>
  <c r="J172" i="2"/>
  <c r="J443" i="2"/>
  <c r="J370" i="2"/>
  <c r="BK190" i="2"/>
  <c r="J132" i="2"/>
  <c r="BK231" i="2"/>
  <c r="J302" i="4"/>
  <c r="BK126" i="4"/>
  <c r="BK297" i="4"/>
  <c r="J276" i="4"/>
  <c r="BK244" i="4"/>
  <c r="BK222" i="4"/>
  <c r="J179" i="4"/>
  <c r="BK133" i="4"/>
  <c r="BK301" i="4"/>
  <c r="BK261" i="4"/>
  <c r="J231" i="4"/>
  <c r="BK205" i="4"/>
  <c r="BK162" i="4"/>
  <c r="BK643" i="5"/>
  <c r="BK560" i="5"/>
  <c r="BK647" i="5"/>
  <c r="J640" i="5"/>
  <c r="J621" i="5"/>
  <c r="BK548" i="5"/>
  <c r="BK440" i="5"/>
  <c r="BK297" i="5"/>
  <c r="J614" i="5"/>
  <c r="BK516" i="5"/>
  <c r="BK416" i="5"/>
  <c r="J225" i="5"/>
  <c r="J156" i="5"/>
  <c r="BK506" i="5"/>
  <c r="J274" i="5"/>
  <c r="BK150" i="5"/>
  <c r="J431" i="5"/>
  <c r="J333" i="5"/>
  <c r="J320" i="5"/>
  <c r="J159" i="5"/>
  <c r="J553" i="5"/>
  <c r="J652" i="5"/>
  <c r="J444" i="5"/>
  <c r="J280" i="5"/>
  <c r="J596" i="5"/>
  <c r="BK507" i="5"/>
  <c r="BK392" i="5"/>
  <c r="BK280" i="5"/>
  <c r="BK149" i="5"/>
  <c r="J326" i="5"/>
  <c r="BK205" i="5"/>
  <c r="BK137" i="5"/>
  <c r="J156" i="6"/>
  <c r="BK132" i="6"/>
  <c r="BK162" i="6"/>
  <c r="J143" i="6"/>
  <c r="J124" i="6"/>
  <c r="BK138" i="6"/>
  <c r="J148" i="6"/>
  <c r="J130" i="6"/>
  <c r="J136" i="7"/>
  <c r="BK122" i="7"/>
  <c r="J130" i="7"/>
  <c r="J119" i="7"/>
  <c r="BK142" i="8"/>
  <c r="J136" i="8"/>
  <c r="J124" i="8"/>
  <c r="BK193" i="9"/>
  <c r="J164" i="9"/>
  <c r="J146" i="9"/>
  <c r="BK185" i="9"/>
  <c r="BK145" i="9"/>
  <c r="BK124" i="9"/>
  <c r="BK169" i="9"/>
  <c r="J172" i="9"/>
  <c r="BK197" i="9"/>
  <c r="J144" i="9"/>
  <c r="J151" i="9"/>
  <c r="J169" i="9"/>
  <c r="J189" i="9"/>
  <c r="J178" i="9"/>
  <c r="BK176" i="9"/>
  <c r="BK140" i="9"/>
  <c r="J124" i="10"/>
  <c r="J129" i="2"/>
  <c r="BK296" i="2"/>
  <c r="BK413" i="2"/>
  <c r="J205" i="2"/>
  <c r="J349" i="2"/>
  <c r="J268" i="2"/>
  <c r="J224" i="2"/>
  <c r="J141" i="2"/>
  <c r="BK280" i="3"/>
  <c r="J221" i="3"/>
  <c r="J282" i="3"/>
  <c r="J261" i="3"/>
  <c r="J148" i="3"/>
  <c r="J290" i="3"/>
  <c r="BK209" i="3"/>
  <c r="BK313" i="3"/>
  <c r="BK270" i="3"/>
  <c r="BK304" i="3"/>
  <c r="J273" i="3"/>
  <c r="J247" i="3"/>
  <c r="J189" i="3"/>
  <c r="BK233" i="3"/>
  <c r="J240" i="3"/>
  <c r="J163" i="3"/>
  <c r="BK324" i="3"/>
  <c r="J147" i="3"/>
  <c r="BK234" i="3"/>
  <c r="BK250" i="3"/>
  <c r="J213" i="3"/>
  <c r="BK340" i="4"/>
  <c r="BK320" i="4"/>
  <c r="BK147" i="4"/>
  <c r="J184" i="4"/>
  <c r="BK314" i="4"/>
  <c r="J327" i="4"/>
  <c r="BK172" i="4"/>
  <c r="J292" i="4"/>
  <c r="J147" i="4"/>
  <c r="J313" i="4"/>
  <c r="BK286" i="4"/>
  <c r="J193" i="4"/>
  <c r="BK202" i="4"/>
  <c r="BK584" i="5"/>
  <c r="BK432" i="5"/>
  <c r="J313" i="5"/>
  <c r="J624" i="5"/>
  <c r="BK522" i="5"/>
  <c r="J482" i="5"/>
  <c r="BK248" i="5"/>
  <c r="BK552" i="5"/>
  <c r="BK482" i="5"/>
  <c r="BK351" i="5"/>
  <c r="J207" i="5"/>
  <c r="J647" i="5"/>
  <c r="J491" i="5"/>
  <c r="BK386" i="5"/>
  <c r="BK302" i="5"/>
  <c r="J192" i="5"/>
  <c r="BK143" i="5"/>
  <c r="BK570" i="5"/>
  <c r="BK495" i="5"/>
  <c r="J639" i="5"/>
  <c r="BK342" i="5"/>
  <c r="BK639" i="5"/>
  <c r="J546" i="5"/>
  <c r="J155" i="6"/>
  <c r="BK148" i="6"/>
  <c r="BK154" i="6"/>
  <c r="BK133" i="6"/>
  <c r="J125" i="6"/>
  <c r="BK136" i="7"/>
  <c r="BK132" i="7"/>
  <c r="J121" i="7"/>
  <c r="BK125" i="7"/>
  <c r="J128" i="7"/>
  <c r="J145" i="8"/>
  <c r="BK121" i="8"/>
  <c r="J142" i="8"/>
  <c r="J127" i="8"/>
  <c r="BK194" i="9"/>
  <c r="BK171" i="9"/>
  <c r="BK161" i="9"/>
  <c r="BK139" i="9"/>
  <c r="BK184" i="9"/>
  <c r="J128" i="9"/>
  <c r="J147" i="9"/>
  <c r="J171" i="9"/>
  <c r="BK155" i="9"/>
  <c r="BK195" i="9"/>
  <c r="BK137" i="9"/>
  <c r="J186" i="9"/>
  <c r="BK156" i="9"/>
  <c r="BK183" i="9"/>
  <c r="J121" i="9"/>
  <c r="J158" i="9"/>
  <c r="J175" i="9"/>
  <c r="J155" i="9"/>
  <c r="J120" i="10"/>
  <c r="BK441" i="2"/>
  <c r="BK349" i="2"/>
  <c r="J202" i="2"/>
  <c r="BK141" i="2"/>
  <c r="BK337" i="2"/>
  <c r="J402" i="2"/>
  <c r="J284" i="2"/>
  <c r="BK132" i="2"/>
  <c r="BK126" i="2"/>
  <c r="BK274" i="3"/>
  <c r="J304" i="3"/>
  <c r="J244" i="3"/>
  <c r="J130" i="3"/>
  <c r="BK275" i="3"/>
  <c r="BK217" i="3"/>
  <c r="BK287" i="3"/>
  <c r="BK308" i="3"/>
  <c r="BK205" i="3"/>
  <c r="J293" i="4"/>
  <c r="BK208" i="4"/>
  <c r="BK212" i="4"/>
  <c r="BK398" i="5"/>
  <c r="J195" i="5"/>
  <c r="J610" i="5"/>
  <c r="J517" i="5"/>
  <c r="J462" i="5"/>
  <c r="BK206" i="5"/>
  <c r="BK561" i="5"/>
  <c r="J466" i="5"/>
  <c r="J329" i="5"/>
  <c r="BK200" i="5"/>
  <c r="J584" i="5"/>
  <c r="J398" i="5"/>
  <c r="J342" i="5"/>
  <c r="J211" i="5"/>
  <c r="BK614" i="5"/>
  <c r="J560" i="5"/>
  <c r="BK453" i="5"/>
  <c r="J371" i="5"/>
  <c r="J564" i="5"/>
  <c r="BK510" i="5"/>
  <c r="BK317" i="5"/>
  <c r="BK166" i="5"/>
  <c r="J507" i="5"/>
  <c r="J148" i="9"/>
  <c r="BK190" i="9"/>
  <c r="BK148" i="9"/>
  <c r="BK430" i="2"/>
  <c r="BK371" i="2"/>
  <c r="BK228" i="2"/>
  <c r="J169" i="2"/>
  <c r="J274" i="2"/>
  <c r="BK452" i="2"/>
  <c r="J357" i="2"/>
  <c r="BK332" i="2"/>
  <c r="J417" i="2"/>
  <c r="J343" i="2"/>
  <c r="J162" i="2"/>
  <c r="BK447" i="2"/>
  <c r="BK375" i="2"/>
  <c r="J243" i="2"/>
  <c r="J153" i="2"/>
  <c r="J413" i="2"/>
  <c r="J320" i="2"/>
  <c r="J159" i="2"/>
  <c r="BK358" i="2"/>
  <c r="J278" i="2"/>
  <c r="J356" i="2"/>
  <c r="BK261" i="2"/>
  <c r="J196" i="2"/>
  <c r="J150" i="2"/>
  <c r="J315" i="3"/>
  <c r="J260" i="3"/>
  <c r="BK133" i="3"/>
  <c r="BK315" i="3"/>
  <c r="J323" i="3"/>
  <c r="J285" i="3"/>
  <c r="J256" i="3"/>
  <c r="J243" i="3"/>
  <c r="J205" i="3"/>
  <c r="BK341" i="4"/>
  <c r="BK308" i="4"/>
  <c r="BK146" i="4"/>
  <c r="J319" i="4"/>
  <c r="BK156" i="4"/>
  <c r="BK303" i="4"/>
  <c r="BK333" i="4"/>
  <c r="BK332" i="4"/>
  <c r="J196" i="4"/>
  <c r="J162" i="4"/>
  <c r="BK142" i="4"/>
  <c r="J348" i="4"/>
  <c r="J341" i="4"/>
  <c r="J244" i="4"/>
  <c r="BK130" i="4"/>
  <c r="J317" i="4"/>
  <c r="BK293" i="4"/>
  <c r="BK268" i="4"/>
  <c r="J226" i="4"/>
  <c r="J199" i="4"/>
  <c r="J156" i="4"/>
  <c r="J307" i="4"/>
  <c r="BK282" i="4"/>
  <c r="J258" i="4"/>
  <c r="J218" i="4"/>
  <c r="J190" i="4"/>
  <c r="BK159" i="4"/>
  <c r="J638" i="5"/>
  <c r="BK604" i="5"/>
  <c r="J554" i="5"/>
  <c r="J645" i="5"/>
  <c r="BK638" i="5"/>
  <c r="J552" i="5"/>
  <c r="BK521" i="5"/>
  <c r="J337" i="5"/>
  <c r="BK646" i="5"/>
  <c r="J561" i="5"/>
  <c r="J494" i="5"/>
  <c r="BK306" i="5"/>
  <c r="J550" i="5"/>
  <c r="J447" i="5"/>
  <c r="J239" i="5"/>
  <c r="J641" i="5"/>
  <c r="J563" i="5"/>
  <c r="J356" i="5"/>
  <c r="BK207" i="5"/>
  <c r="J604" i="5"/>
  <c r="BK550" i="5"/>
  <c r="BK444" i="5"/>
  <c r="J368" i="5"/>
  <c r="J362" i="5"/>
  <c r="BK155" i="6"/>
  <c r="J157" i="6"/>
  <c r="BK127" i="6"/>
  <c r="BK135" i="6"/>
  <c r="J147" i="6"/>
  <c r="BK131" i="6"/>
  <c r="BK134" i="7"/>
  <c r="J135" i="7"/>
  <c r="J132" i="7"/>
  <c r="J122" i="7"/>
  <c r="J123" i="7"/>
  <c r="BK148" i="8"/>
  <c r="BK124" i="8"/>
  <c r="J197" i="9"/>
  <c r="J167" i="9"/>
  <c r="BK153" i="9"/>
  <c r="BK191" i="9"/>
  <c r="BK141" i="9"/>
  <c r="J149" i="9"/>
  <c r="J176" i="9"/>
  <c r="BK175" i="9"/>
  <c r="J159" i="9"/>
  <c r="BK143" i="9"/>
  <c r="BK129" i="9"/>
  <c r="J193" i="9"/>
  <c r="BK147" i="9"/>
  <c r="J188" i="9"/>
  <c r="BK125" i="9"/>
  <c r="J170" i="9"/>
  <c r="J139" i="9"/>
  <c r="J327" i="2"/>
  <c r="BK159" i="2"/>
  <c r="J441" i="2"/>
  <c r="BK356" i="2"/>
  <c r="BK162" i="2"/>
  <c r="J308" i="3"/>
  <c r="J217" i="3"/>
  <c r="J276" i="3"/>
  <c r="J157" i="3"/>
  <c r="J301" i="3"/>
  <c r="BK264" i="3"/>
  <c r="BK203" i="3"/>
  <c r="BK285" i="3"/>
  <c r="BK261" i="3"/>
  <c r="J287" i="3"/>
  <c r="J264" i="3"/>
  <c r="BK163" i="3"/>
  <c r="J195" i="3"/>
  <c r="J235" i="3"/>
  <c r="BK189" i="3"/>
  <c r="J133" i="3"/>
  <c r="BK239" i="3"/>
  <c r="BK290" i="3"/>
  <c r="J251" i="3"/>
  <c r="BK144" i="3"/>
  <c r="J127" i="3"/>
  <c r="BK317" i="4"/>
  <c r="J336" i="4"/>
  <c r="BK331" i="4"/>
  <c r="J133" i="4"/>
  <c r="J300" i="4"/>
  <c r="J146" i="4"/>
  <c r="J262" i="4"/>
  <c r="J139" i="4"/>
  <c r="J309" i="4"/>
  <c r="BK272" i="4"/>
  <c r="J148" i="4"/>
  <c r="BK348" i="4"/>
  <c r="J342" i="4"/>
  <c r="BK258" i="4"/>
  <c r="J159" i="4"/>
  <c r="BK309" i="4"/>
  <c r="J286" i="4"/>
  <c r="BK262" i="4"/>
  <c r="J237" i="4"/>
  <c r="BK190" i="4"/>
  <c r="J142" i="4"/>
  <c r="BK304" i="4"/>
  <c r="BK267" i="4"/>
  <c r="BK237" i="4"/>
  <c r="BK215" i="4"/>
  <c r="BK184" i="4"/>
  <c r="BK645" i="5"/>
  <c r="BK621" i="5"/>
  <c r="J576" i="5"/>
  <c r="BK649" i="5"/>
  <c r="J644" i="5"/>
  <c r="J619" i="5"/>
  <c r="J153" i="5"/>
  <c r="BK624" i="5"/>
  <c r="BK365" i="5"/>
  <c r="BK323" i="5"/>
  <c r="J173" i="5"/>
  <c r="BK596" i="5"/>
  <c r="BK547" i="5"/>
  <c r="J436" i="5"/>
  <c r="J515" i="5"/>
  <c r="J343" i="5"/>
  <c r="BK286" i="5"/>
  <c r="J543" i="5"/>
  <c r="BK436" i="5"/>
  <c r="BK377" i="5"/>
  <c r="BK268" i="5"/>
  <c r="BK185" i="5"/>
  <c r="J548" i="5"/>
  <c r="J470" i="5"/>
  <c r="J520" i="5"/>
  <c r="BK215" i="5"/>
  <c r="BK571" i="5"/>
  <c r="BK447" i="5"/>
  <c r="J374" i="5"/>
  <c r="J286" i="5"/>
  <c r="J150" i="5"/>
  <c r="BK466" i="5"/>
  <c r="J309" i="5"/>
  <c r="BK195" i="5"/>
  <c r="J161" i="6"/>
  <c r="BK146" i="6"/>
  <c r="BK126" i="6"/>
  <c r="BK161" i="6"/>
  <c r="BK144" i="6"/>
  <c r="J122" i="6"/>
  <c r="BK151" i="6"/>
  <c r="J152" i="6"/>
  <c r="J153" i="6"/>
  <c r="J145" i="6"/>
  <c r="J137" i="6"/>
  <c r="BK129" i="6"/>
  <c r="J129" i="7"/>
  <c r="J120" i="7"/>
  <c r="J179" i="9"/>
  <c r="J125" i="9"/>
  <c r="J184" i="9"/>
  <c r="BK179" i="9"/>
  <c r="J156" i="9"/>
  <c r="J196" i="9"/>
  <c r="BK127" i="9"/>
  <c r="J161" i="9"/>
  <c r="BK121" i="9"/>
  <c r="J143" i="9"/>
  <c r="J162" i="9"/>
  <c r="J182" i="9"/>
  <c r="J157" i="9"/>
  <c r="J127" i="9"/>
  <c r="J121" i="10"/>
  <c r="J434" i="2"/>
  <c r="J302" i="2"/>
  <c r="BK138" i="2"/>
  <c r="BK302" i="2"/>
  <c r="J138" i="2"/>
  <c r="J332" i="2"/>
  <c r="J211" i="2"/>
  <c r="J324" i="2"/>
  <c r="BK402" i="2"/>
  <c r="J310" i="2"/>
  <c r="BK144" i="2"/>
  <c r="J430" i="2"/>
  <c r="J372" i="2"/>
  <c r="BK224" i="2"/>
  <c r="BK166" i="2"/>
  <c r="BK382" i="2"/>
  <c r="BK251" i="2"/>
  <c r="BK184" i="2"/>
  <c r="BK211" i="2"/>
  <c r="BK343" i="2"/>
  <c r="J228" i="2"/>
  <c r="J181" i="2"/>
  <c r="BK153" i="2"/>
  <c r="J286" i="3"/>
  <c r="BK235" i="3"/>
  <c r="BK327" i="4"/>
  <c r="BK139" i="4"/>
  <c r="BK307" i="4"/>
  <c r="J282" i="4"/>
  <c r="BK313" i="4"/>
  <c r="BK218" i="4"/>
  <c r="J304" i="4"/>
  <c r="J268" i="4"/>
  <c r="J172" i="4"/>
  <c r="J600" i="5"/>
  <c r="J562" i="5"/>
  <c r="BK404" i="5"/>
  <c r="J651" i="5"/>
  <c r="J490" i="5"/>
  <c r="BK401" i="5"/>
  <c r="BK163" i="5"/>
  <c r="BK544" i="5"/>
  <c r="J392" i="5"/>
  <c r="J191" i="5"/>
  <c r="BK572" i="5"/>
  <c r="BK368" i="5"/>
  <c r="J228" i="5"/>
  <c r="J137" i="5"/>
  <c r="BK564" i="5"/>
  <c r="BK452" i="5"/>
  <c r="J633" i="5"/>
  <c r="BK554" i="5"/>
  <c r="J487" i="5"/>
  <c r="BK329" i="5"/>
  <c r="J188" i="5"/>
  <c r="J512" i="5"/>
  <c r="BK458" i="5"/>
  <c r="BK395" i="5"/>
  <c r="J323" i="5"/>
  <c r="J234" i="5"/>
  <c r="J654" i="5"/>
  <c r="BK542" i="5"/>
  <c r="BK650" i="5"/>
  <c r="J458" i="5"/>
  <c r="J306" i="5"/>
  <c r="J506" i="5"/>
  <c r="BK362" i="5"/>
  <c r="BK277" i="5"/>
  <c r="BK470" i="5"/>
  <c r="J317" i="5"/>
  <c r="J255" i="5"/>
  <c r="J168" i="6"/>
  <c r="J150" i="6"/>
  <c r="BK128" i="6"/>
  <c r="J159" i="6"/>
  <c r="BK137" i="6"/>
  <c r="J162" i="6"/>
  <c r="BK123" i="6"/>
  <c r="BK156" i="6"/>
  <c r="BK136" i="6"/>
  <c r="BK130" i="6"/>
  <c r="J124" i="7"/>
  <c r="BK154" i="9"/>
  <c r="BK123" i="10"/>
  <c r="J392" i="2"/>
  <c r="BK265" i="2"/>
  <c r="J193" i="2"/>
  <c r="BK392" i="2"/>
  <c r="J221" i="2"/>
  <c r="J371" i="2"/>
  <c r="J199" i="2"/>
  <c r="J147" i="2"/>
  <c r="J375" i="2"/>
  <c r="BK320" i="2"/>
  <c r="J190" i="2"/>
  <c r="BK234" i="2"/>
  <c r="J379" i="2"/>
  <c r="BK365" i="2"/>
  <c r="BK172" i="2"/>
  <c r="BK423" i="2"/>
  <c r="BK274" i="2"/>
  <c r="BK187" i="2"/>
  <c r="J365" i="2"/>
  <c r="BK257" i="2"/>
  <c r="BK386" i="2"/>
  <c r="J296" i="2"/>
  <c r="J187" i="2"/>
  <c r="J318" i="3"/>
  <c r="J268" i="3"/>
  <c r="J136" i="3"/>
  <c r="BK268" i="3"/>
  <c r="J313" i="3"/>
  <c r="BK269" i="3"/>
  <c r="BK130" i="3"/>
  <c r="J277" i="3"/>
  <c r="BK298" i="3"/>
  <c r="J265" i="3"/>
  <c r="BK236" i="3"/>
  <c r="BK154" i="3"/>
  <c r="J140" i="3"/>
  <c r="BK230" i="3"/>
  <c r="BK175" i="3"/>
  <c r="J233" i="3"/>
  <c r="BK181" i="3"/>
  <c r="J269" i="3"/>
  <c r="BK225" i="3"/>
  <c r="J181" i="3"/>
  <c r="J347" i="4"/>
  <c r="J272" i="4"/>
  <c r="J202" i="4"/>
  <c r="J340" i="4"/>
  <c r="BK318" i="4"/>
  <c r="J332" i="4"/>
  <c r="BK289" i="4"/>
  <c r="BK148" i="4"/>
  <c r="BK302" i="4"/>
  <c r="J212" i="4"/>
  <c r="J314" i="4"/>
  <c r="J297" i="4"/>
  <c r="BK231" i="4"/>
  <c r="BK347" i="4"/>
  <c r="J583" i="5"/>
  <c r="BK332" i="5"/>
  <c r="BK526" i="5"/>
  <c r="BK515" i="5"/>
  <c r="J409" i="5"/>
  <c r="J302" i="5"/>
  <c r="BK159" i="5"/>
  <c r="BK536" i="5"/>
  <c r="BK431" i="5"/>
  <c r="BK225" i="5"/>
  <c r="BK633" i="5"/>
  <c r="BK425" i="5"/>
  <c r="J352" i="5"/>
  <c r="J206" i="5"/>
  <c r="BK619" i="5"/>
  <c r="BK583" i="5"/>
  <c r="BK462" i="5"/>
  <c r="BK641" i="5"/>
  <c r="J577" i="5"/>
  <c r="BK347" i="5"/>
  <c r="BK192" i="5"/>
  <c r="J535" i="5"/>
  <c r="J425" i="5"/>
  <c r="J248" i="5"/>
  <c r="J453" i="5"/>
  <c r="BK640" i="5"/>
  <c r="J424" i="5"/>
  <c r="J131" i="6"/>
  <c r="BK150" i="6"/>
  <c r="BK140" i="6"/>
  <c r="BK147" i="6"/>
  <c r="J126" i="6"/>
  <c r="J140" i="6"/>
  <c r="BK180" i="9"/>
  <c r="BK132" i="9"/>
  <c r="J185" i="9"/>
  <c r="J190" i="9"/>
  <c r="BK168" i="9"/>
  <c r="J126" i="9"/>
  <c r="J145" i="9"/>
  <c r="J165" i="9"/>
  <c r="J134" i="9"/>
  <c r="J141" i="9"/>
  <c r="BK181" i="9"/>
  <c r="BK170" i="9"/>
  <c r="BK122" i="9"/>
  <c r="J160" i="9"/>
  <c r="J123" i="10"/>
  <c r="BK124" i="10"/>
  <c r="BK455" i="2"/>
  <c r="BK284" i="2"/>
  <c r="BK208" i="2"/>
  <c r="J449" i="2"/>
  <c r="J265" i="2"/>
  <c r="J455" i="2"/>
  <c r="BK420" i="2"/>
  <c r="J306" i="2"/>
  <c r="J337" i="2"/>
  <c r="J144" i="2"/>
  <c r="J405" i="2"/>
  <c r="BK327" i="2"/>
  <c r="BK156" i="2"/>
  <c r="BK417" i="2"/>
  <c r="BK362" i="2"/>
  <c r="BK193" i="2"/>
  <c r="BK434" i="2"/>
  <c r="J358" i="2"/>
  <c r="BK199" i="2"/>
  <c r="BK135" i="2"/>
  <c r="J340" i="2"/>
  <c r="J420" i="2"/>
  <c r="BK290" i="2"/>
  <c r="J231" i="2"/>
  <c r="BK150" i="2"/>
  <c r="BK251" i="3"/>
  <c r="J310" i="3"/>
  <c r="BK273" i="3"/>
  <c r="J191" i="3"/>
  <c r="J295" i="3"/>
  <c r="BK259" i="3"/>
  <c r="BK127" i="3"/>
  <c r="J274" i="3"/>
  <c r="BK213" i="3"/>
  <c r="BK276" i="3"/>
  <c r="J254" i="3"/>
  <c r="J203" i="3"/>
  <c r="BK140" i="3"/>
  <c r="J144" i="3"/>
  <c r="BK221" i="3"/>
  <c r="J154" i="3"/>
  <c r="J185" i="3"/>
  <c r="J291" i="3"/>
  <c r="J281" i="3"/>
  <c r="BK148" i="3"/>
  <c r="J239" i="3"/>
  <c r="J175" i="3"/>
  <c r="BK129" i="4"/>
  <c r="BK264" i="4"/>
  <c r="BK342" i="4"/>
  <c r="BK199" i="4"/>
  <c r="J301" i="4"/>
  <c r="BK276" i="4"/>
  <c r="BK323" i="4"/>
  <c r="BK193" i="4"/>
  <c r="BK310" i="4"/>
  <c r="J264" i="4"/>
  <c r="J205" i="4"/>
  <c r="J222" i="4"/>
  <c r="J587" i="5"/>
  <c r="BK532" i="5"/>
  <c r="J390" i="5"/>
  <c r="BK239" i="5"/>
  <c r="BK616" i="5"/>
  <c r="J549" i="5"/>
  <c r="BK511" i="5"/>
  <c r="BK380" i="5"/>
  <c r="BK188" i="5"/>
  <c r="BK543" i="5"/>
  <c r="BK487" i="5"/>
  <c r="BK389" i="5"/>
  <c r="BK211" i="5"/>
  <c r="BK577" i="5"/>
  <c r="J386" i="5"/>
  <c r="BK326" i="5"/>
  <c r="J185" i="5"/>
  <c r="J650" i="5"/>
  <c r="BK590" i="5"/>
  <c r="J499" i="5"/>
  <c r="J416" i="5"/>
  <c r="BK610" i="5"/>
  <c r="BK549" i="5"/>
  <c r="BK494" i="5"/>
  <c r="BK309" i="5"/>
  <c r="BK648" i="5"/>
  <c r="J500" i="5"/>
  <c r="BK407" i="5"/>
  <c r="J332" i="5"/>
  <c r="BK153" i="5"/>
  <c r="J571" i="5"/>
  <c r="J532" i="5"/>
  <c r="J643" i="5"/>
  <c r="J511" i="5"/>
  <c r="BK255" i="5"/>
  <c r="BK600" i="5"/>
  <c r="BK520" i="5"/>
  <c r="BK500" i="5"/>
  <c r="J383" i="5"/>
  <c r="BK531" i="5"/>
  <c r="J377" i="5"/>
  <c r="J277" i="5"/>
  <c r="BK173" i="5"/>
  <c r="J151" i="6"/>
  <c r="J136" i="6"/>
  <c r="J166" i="6"/>
  <c r="BK157" i="6"/>
  <c r="J132" i="6"/>
  <c r="BK164" i="6"/>
  <c r="J128" i="6"/>
  <c r="BK152" i="6"/>
  <c r="J123" i="6"/>
  <c r="J134" i="6"/>
  <c r="BK124" i="6"/>
  <c r="BK119" i="7"/>
  <c r="BK127" i="7"/>
  <c r="J126" i="7"/>
  <c r="BK120" i="7"/>
  <c r="BK126" i="7"/>
  <c r="BK145" i="8"/>
  <c r="BK133" i="8"/>
  <c r="BK130" i="8"/>
  <c r="J192" i="9"/>
  <c r="BK149" i="9"/>
  <c r="BK123" i="9"/>
  <c r="BK146" i="9"/>
  <c r="J168" i="9"/>
  <c r="J125" i="10"/>
  <c r="BK122" i="10"/>
  <c r="J460" i="2"/>
  <c r="BK372" i="2"/>
  <c r="J215" i="2"/>
  <c r="BK427" i="2"/>
  <c r="J126" i="2"/>
  <c r="J362" i="2"/>
  <c r="BK324" i="2"/>
  <c r="BK340" i="2"/>
  <c r="BK449" i="2"/>
  <c r="BK369" i="2"/>
  <c r="J346" i="2"/>
  <c r="BK268" i="2"/>
  <c r="J290" i="2"/>
  <c r="J166" i="3"/>
  <c r="J401" i="5"/>
  <c r="J341" i="5"/>
  <c r="J220" i="5"/>
  <c r="J526" i="5"/>
  <c r="BK374" i="5"/>
  <c r="BK244" i="5"/>
  <c r="J146" i="5"/>
  <c r="BK159" i="6"/>
  <c r="J129" i="6"/>
  <c r="J164" i="6"/>
  <c r="BK134" i="6"/>
  <c r="J165" i="6"/>
  <c r="J149" i="6"/>
  <c r="J135" i="6"/>
  <c r="BK134" i="9"/>
  <c r="J140" i="9"/>
  <c r="J123" i="9"/>
  <c r="J132" i="9"/>
  <c r="BK157" i="9"/>
  <c r="BK187" i="9"/>
  <c r="J124" i="9"/>
  <c r="J129" i="9"/>
  <c r="BK166" i="9"/>
  <c r="J152" i="9"/>
  <c r="BK121" i="10"/>
  <c r="BK119" i="10"/>
  <c r="BK125" i="2" l="1"/>
  <c r="J125" i="2" s="1"/>
  <c r="J98" i="2" s="1"/>
  <c r="P323" i="2"/>
  <c r="BK190" i="3"/>
  <c r="J190" i="3"/>
  <c r="J100" i="3" s="1"/>
  <c r="T190" i="3"/>
  <c r="BK294" i="3"/>
  <c r="J294" i="3" s="1"/>
  <c r="J103" i="3" s="1"/>
  <c r="R136" i="5"/>
  <c r="BK486" i="5"/>
  <c r="J486" i="5" s="1"/>
  <c r="J105" i="5" s="1"/>
  <c r="P609" i="5"/>
  <c r="BK642" i="5"/>
  <c r="J642" i="5"/>
  <c r="J113" i="5" s="1"/>
  <c r="BK323" i="2"/>
  <c r="J323" i="2" s="1"/>
  <c r="J101" i="2" s="1"/>
  <c r="BK126" i="3"/>
  <c r="J126" i="3"/>
  <c r="J98" i="3" s="1"/>
  <c r="P190" i="3"/>
  <c r="P204" i="3"/>
  <c r="T294" i="3"/>
  <c r="BK281" i="4"/>
  <c r="J281" i="4"/>
  <c r="J102" i="4" s="1"/>
  <c r="BK136" i="5"/>
  <c r="J136" i="5" s="1"/>
  <c r="J98" i="5" s="1"/>
  <c r="T305" i="5"/>
  <c r="BK408" i="5"/>
  <c r="J408" i="5" s="1"/>
  <c r="J103" i="5" s="1"/>
  <c r="T457" i="5"/>
  <c r="BK609" i="5"/>
  <c r="J609" i="5" s="1"/>
  <c r="J107" i="5" s="1"/>
  <c r="T628" i="5"/>
  <c r="P642" i="5"/>
  <c r="T158" i="6"/>
  <c r="T227" i="2"/>
  <c r="P126" i="3"/>
  <c r="T204" i="3"/>
  <c r="R125" i="4"/>
  <c r="R281" i="4"/>
  <c r="R486" i="5"/>
  <c r="T609" i="5"/>
  <c r="T637" i="5"/>
  <c r="P121" i="6"/>
  <c r="P158" i="6"/>
  <c r="P125" i="2"/>
  <c r="BK214" i="2"/>
  <c r="J214" i="2"/>
  <c r="J99" i="2"/>
  <c r="P214" i="2"/>
  <c r="T214" i="2"/>
  <c r="BK416" i="2"/>
  <c r="J416" i="2"/>
  <c r="J102" i="2"/>
  <c r="BK229" i="3"/>
  <c r="J229" i="3"/>
  <c r="J102" i="3" s="1"/>
  <c r="BK322" i="3"/>
  <c r="J322" i="3" s="1"/>
  <c r="J104" i="3" s="1"/>
  <c r="P225" i="4"/>
  <c r="R236" i="4"/>
  <c r="P346" i="4"/>
  <c r="T486" i="5"/>
  <c r="BK118" i="7"/>
  <c r="J118" i="7"/>
  <c r="J97" i="7"/>
  <c r="R190" i="3"/>
  <c r="T125" i="4"/>
  <c r="R225" i="4"/>
  <c r="P236" i="4"/>
  <c r="BK346" i="4"/>
  <c r="J346" i="4"/>
  <c r="J103" i="4"/>
  <c r="BK120" i="9"/>
  <c r="P163" i="9"/>
  <c r="T125" i="2"/>
  <c r="R214" i="2"/>
  <c r="T236" i="4"/>
  <c r="BK305" i="5"/>
  <c r="J305" i="5" s="1"/>
  <c r="J99" i="5" s="1"/>
  <c r="T336" i="5"/>
  <c r="R408" i="5"/>
  <c r="T120" i="9"/>
  <c r="R163" i="9"/>
  <c r="R119" i="9" s="1"/>
  <c r="R323" i="2"/>
  <c r="R229" i="3"/>
  <c r="T322" i="3"/>
  <c r="P125" i="4"/>
  <c r="T281" i="4"/>
  <c r="P486" i="5"/>
  <c r="R609" i="5"/>
  <c r="BK637" i="5"/>
  <c r="J637" i="5" s="1"/>
  <c r="J112" i="5" s="1"/>
  <c r="T642" i="5"/>
  <c r="BK142" i="6"/>
  <c r="J142" i="6" s="1"/>
  <c r="J98" i="6" s="1"/>
  <c r="BK163" i="6"/>
  <c r="J163" i="6"/>
  <c r="J100" i="6"/>
  <c r="P174" i="9"/>
  <c r="T323" i="2"/>
  <c r="P229" i="3"/>
  <c r="P322" i="3"/>
  <c r="P305" i="5"/>
  <c r="BK361" i="5"/>
  <c r="J361" i="5"/>
  <c r="J101" i="5" s="1"/>
  <c r="P408" i="5"/>
  <c r="T121" i="6"/>
  <c r="R158" i="6"/>
  <c r="P118" i="7"/>
  <c r="P117" i="7"/>
  <c r="AU100" i="1" s="1"/>
  <c r="BK163" i="9"/>
  <c r="J163" i="9" s="1"/>
  <c r="J98" i="9" s="1"/>
  <c r="BK227" i="2"/>
  <c r="BK124" i="2" s="1"/>
  <c r="J124" i="2" s="1"/>
  <c r="J97" i="2" s="1"/>
  <c r="J227" i="2"/>
  <c r="J100" i="2" s="1"/>
  <c r="P416" i="2"/>
  <c r="R126" i="3"/>
  <c r="R204" i="3"/>
  <c r="R294" i="3"/>
  <c r="T346" i="4"/>
  <c r="P136" i="5"/>
  <c r="P336" i="5"/>
  <c r="T361" i="5"/>
  <c r="T391" i="5"/>
  <c r="R457" i="5"/>
  <c r="BK628" i="5"/>
  <c r="J628" i="5" s="1"/>
  <c r="J108" i="5" s="1"/>
  <c r="P637" i="5"/>
  <c r="P636" i="5" s="1"/>
  <c r="R121" i="6"/>
  <c r="BK158" i="6"/>
  <c r="J158" i="6"/>
  <c r="J99" i="6"/>
  <c r="T163" i="6"/>
  <c r="T118" i="7"/>
  <c r="T117" i="7"/>
  <c r="T120" i="8"/>
  <c r="T119" i="8" s="1"/>
  <c r="T118" i="8" s="1"/>
  <c r="T174" i="9"/>
  <c r="R227" i="2"/>
  <c r="T416" i="2"/>
  <c r="T229" i="3"/>
  <c r="R322" i="3"/>
  <c r="BK125" i="4"/>
  <c r="J125" i="4" s="1"/>
  <c r="J98" i="4" s="1"/>
  <c r="P281" i="4"/>
  <c r="BK336" i="5"/>
  <c r="J336" i="5" s="1"/>
  <c r="J100" i="5" s="1"/>
  <c r="P361" i="5"/>
  <c r="T408" i="5"/>
  <c r="P142" i="6"/>
  <c r="R163" i="6"/>
  <c r="P120" i="8"/>
  <c r="P119" i="8"/>
  <c r="P118" i="8" s="1"/>
  <c r="AU101" i="1" s="1"/>
  <c r="BK174" i="9"/>
  <c r="J174" i="9"/>
  <c r="J99" i="9" s="1"/>
  <c r="R125" i="2"/>
  <c r="T225" i="4"/>
  <c r="R305" i="5"/>
  <c r="R361" i="5"/>
  <c r="P391" i="5"/>
  <c r="P457" i="5"/>
  <c r="R628" i="5"/>
  <c r="R642" i="5"/>
  <c r="R142" i="6"/>
  <c r="R120" i="8"/>
  <c r="R119" i="8"/>
  <c r="R118" i="8" s="1"/>
  <c r="P120" i="9"/>
  <c r="P119" i="9" s="1"/>
  <c r="AU102" i="1" s="1"/>
  <c r="T163" i="9"/>
  <c r="P227" i="2"/>
  <c r="R416" i="2"/>
  <c r="T126" i="3"/>
  <c r="T125" i="3" s="1"/>
  <c r="T124" i="3" s="1"/>
  <c r="BK204" i="3"/>
  <c r="J204" i="3"/>
  <c r="J101" i="3" s="1"/>
  <c r="P294" i="3"/>
  <c r="BK225" i="4"/>
  <c r="J225" i="4"/>
  <c r="J100" i="4"/>
  <c r="BK236" i="4"/>
  <c r="J236" i="4" s="1"/>
  <c r="J101" i="4" s="1"/>
  <c r="R346" i="4"/>
  <c r="T136" i="5"/>
  <c r="T135" i="5"/>
  <c r="R336" i="5"/>
  <c r="BK391" i="5"/>
  <c r="J391" i="5"/>
  <c r="J102" i="5" s="1"/>
  <c r="R391" i="5"/>
  <c r="BK457" i="5"/>
  <c r="J457" i="5"/>
  <c r="J104" i="5" s="1"/>
  <c r="P628" i="5"/>
  <c r="R637" i="5"/>
  <c r="R636" i="5"/>
  <c r="BK121" i="6"/>
  <c r="BK120" i="6" s="1"/>
  <c r="J120" i="6" s="1"/>
  <c r="J96" i="6" s="1"/>
  <c r="J121" i="6"/>
  <c r="J97" i="6" s="1"/>
  <c r="T142" i="6"/>
  <c r="P163" i="6"/>
  <c r="R118" i="7"/>
  <c r="R117" i="7"/>
  <c r="BK120" i="8"/>
  <c r="BK119" i="8" s="1"/>
  <c r="R120" i="9"/>
  <c r="R174" i="9"/>
  <c r="BK118" i="10"/>
  <c r="J118" i="10"/>
  <c r="J97" i="10" s="1"/>
  <c r="P118" i="10"/>
  <c r="P117" i="10"/>
  <c r="AU103" i="1"/>
  <c r="R118" i="10"/>
  <c r="R117" i="10"/>
  <c r="T118" i="10"/>
  <c r="T117" i="10"/>
  <c r="BK459" i="2"/>
  <c r="J459" i="2"/>
  <c r="J103" i="2" s="1"/>
  <c r="BK221" i="4"/>
  <c r="J221" i="4" s="1"/>
  <c r="J99" i="4" s="1"/>
  <c r="BK632" i="5"/>
  <c r="BK631" i="5"/>
  <c r="J631" i="5" s="1"/>
  <c r="J109" i="5" s="1"/>
  <c r="BK188" i="3"/>
  <c r="J188" i="3"/>
  <c r="J99" i="3"/>
  <c r="BK599" i="5"/>
  <c r="J599" i="5" s="1"/>
  <c r="J106" i="5" s="1"/>
  <c r="BK653" i="5"/>
  <c r="J653" i="5"/>
  <c r="J114" i="5"/>
  <c r="J120" i="9"/>
  <c r="J97" i="9" s="1"/>
  <c r="J91" i="10"/>
  <c r="F114" i="10"/>
  <c r="BE123" i="10"/>
  <c r="J89" i="10"/>
  <c r="BE119" i="10"/>
  <c r="BE121" i="10"/>
  <c r="F91" i="10"/>
  <c r="BE122" i="10"/>
  <c r="J114" i="10"/>
  <c r="E85" i="10"/>
  <c r="BE124" i="10"/>
  <c r="BE120" i="10"/>
  <c r="BE125" i="10"/>
  <c r="BE126" i="10"/>
  <c r="F91" i="9"/>
  <c r="BE121" i="9"/>
  <c r="BE129" i="9"/>
  <c r="BE147" i="9"/>
  <c r="BE148" i="9"/>
  <c r="BE156" i="9"/>
  <c r="BE171" i="9"/>
  <c r="J89" i="9"/>
  <c r="BE124" i="9"/>
  <c r="BE126" i="9"/>
  <c r="BE137" i="9"/>
  <c r="BE143" i="9"/>
  <c r="BE144" i="9"/>
  <c r="BE150" i="9"/>
  <c r="BE169" i="9"/>
  <c r="BE140" i="9"/>
  <c r="BE179" i="9"/>
  <c r="BE184" i="9"/>
  <c r="BE192" i="9"/>
  <c r="J120" i="8"/>
  <c r="J98" i="8" s="1"/>
  <c r="F92" i="9"/>
  <c r="BE145" i="9"/>
  <c r="BE146" i="9"/>
  <c r="BE160" i="9"/>
  <c r="BE162" i="9"/>
  <c r="BE164" i="9"/>
  <c r="BE172" i="9"/>
  <c r="BE175" i="9"/>
  <c r="BE177" i="9"/>
  <c r="BE182" i="9"/>
  <c r="BE185" i="9"/>
  <c r="BE190" i="9"/>
  <c r="BE196" i="9"/>
  <c r="J92" i="9"/>
  <c r="BE168" i="9"/>
  <c r="J91" i="9"/>
  <c r="BE125" i="9"/>
  <c r="BE128" i="9"/>
  <c r="BE130" i="9"/>
  <c r="BE139" i="9"/>
  <c r="BE141" i="9"/>
  <c r="BE142" i="9"/>
  <c r="BE194" i="9"/>
  <c r="BE122" i="9"/>
  <c r="BE131" i="9"/>
  <c r="BE133" i="9"/>
  <c r="BE158" i="9"/>
  <c r="BE161" i="9"/>
  <c r="BE170" i="9"/>
  <c r="BE187" i="9"/>
  <c r="BE188" i="9"/>
  <c r="BE165" i="9"/>
  <c r="BE166" i="9"/>
  <c r="BE167" i="9"/>
  <c r="BE178" i="9"/>
  <c r="BE195" i="9"/>
  <c r="BE132" i="9"/>
  <c r="BE151" i="9"/>
  <c r="BE152" i="9"/>
  <c r="BE154" i="9"/>
  <c r="BE155" i="9"/>
  <c r="BE157" i="9"/>
  <c r="BE186" i="9"/>
  <c r="BE191" i="9"/>
  <c r="BE193" i="9"/>
  <c r="E85" i="9"/>
  <c r="BE123" i="9"/>
  <c r="BE127" i="9"/>
  <c r="BE149" i="9"/>
  <c r="BE153" i="9"/>
  <c r="BE159" i="9"/>
  <c r="BE173" i="9"/>
  <c r="BE181" i="9"/>
  <c r="BE197" i="9"/>
  <c r="BE198" i="9"/>
  <c r="BE134" i="9"/>
  <c r="BE135" i="9"/>
  <c r="BE136" i="9"/>
  <c r="BE138" i="9"/>
  <c r="BE176" i="9"/>
  <c r="BE180" i="9"/>
  <c r="BE183" i="9"/>
  <c r="BE189" i="9"/>
  <c r="BE121" i="8"/>
  <c r="BE136" i="8"/>
  <c r="BK117" i="7"/>
  <c r="J117" i="7"/>
  <c r="J89" i="8"/>
  <c r="J92" i="8"/>
  <c r="F91" i="8"/>
  <c r="E108" i="8"/>
  <c r="J114" i="8"/>
  <c r="F92" i="8"/>
  <c r="BE145" i="8"/>
  <c r="BE127" i="8"/>
  <c r="BE130" i="8"/>
  <c r="BE124" i="8"/>
  <c r="BE133" i="8"/>
  <c r="BE139" i="8"/>
  <c r="BE142" i="8"/>
  <c r="BE148" i="8"/>
  <c r="BD101" i="1"/>
  <c r="J91" i="7"/>
  <c r="F113" i="7"/>
  <c r="BE119" i="7"/>
  <c r="BE121" i="7"/>
  <c r="BE125" i="7"/>
  <c r="BE128" i="7"/>
  <c r="E85" i="7"/>
  <c r="J92" i="7"/>
  <c r="BE130" i="7"/>
  <c r="BE120" i="7"/>
  <c r="BE127" i="7"/>
  <c r="BE133" i="7"/>
  <c r="BE124" i="7"/>
  <c r="BE126" i="7"/>
  <c r="BE134" i="7"/>
  <c r="F92" i="7"/>
  <c r="BE129" i="7"/>
  <c r="J89" i="7"/>
  <c r="BE123" i="7"/>
  <c r="BE131" i="7"/>
  <c r="BE122" i="7"/>
  <c r="BE135" i="7"/>
  <c r="BE136" i="7"/>
  <c r="BE132" i="7"/>
  <c r="J92" i="6"/>
  <c r="BE123" i="6"/>
  <c r="BE125" i="6"/>
  <c r="BE132" i="6"/>
  <c r="BE139" i="6"/>
  <c r="BE143" i="6"/>
  <c r="BE135" i="6"/>
  <c r="F91" i="6"/>
  <c r="F117" i="6"/>
  <c r="BE140" i="6"/>
  <c r="J89" i="6"/>
  <c r="E110" i="6"/>
  <c r="BE126" i="6"/>
  <c r="BE129" i="6"/>
  <c r="BE144" i="6"/>
  <c r="J91" i="6"/>
  <c r="BE141" i="6"/>
  <c r="BE154" i="6"/>
  <c r="BE151" i="6"/>
  <c r="BE153" i="6"/>
  <c r="J632" i="5"/>
  <c r="J110" i="5" s="1"/>
  <c r="BE128" i="6"/>
  <c r="BE130" i="6"/>
  <c r="BE136" i="6"/>
  <c r="BE137" i="6"/>
  <c r="BE145" i="6"/>
  <c r="BE150" i="6"/>
  <c r="BE134" i="6"/>
  <c r="BE152" i="6"/>
  <c r="BE122" i="6"/>
  <c r="BE124" i="6"/>
  <c r="BE131" i="6"/>
  <c r="BE133" i="6"/>
  <c r="BE164" i="6"/>
  <c r="BE166" i="6"/>
  <c r="BE167" i="6"/>
  <c r="BK636" i="5"/>
  <c r="J636" i="5"/>
  <c r="J111" i="5" s="1"/>
  <c r="BE146" i="6"/>
  <c r="BE148" i="6"/>
  <c r="BE149" i="6"/>
  <c r="BE155" i="6"/>
  <c r="BE160" i="6"/>
  <c r="BE162" i="6"/>
  <c r="BE165" i="6"/>
  <c r="BE127" i="6"/>
  <c r="BE138" i="6"/>
  <c r="BE147" i="6"/>
  <c r="BE156" i="6"/>
  <c r="BE157" i="6"/>
  <c r="BE159" i="6"/>
  <c r="BE161" i="6"/>
  <c r="BE168" i="6"/>
  <c r="F91" i="5"/>
  <c r="J128" i="5"/>
  <c r="BE143" i="5"/>
  <c r="BE159" i="5"/>
  <c r="BE207" i="5"/>
  <c r="BE234" i="5"/>
  <c r="BE313" i="5"/>
  <c r="BE390" i="5"/>
  <c r="BE462" i="5"/>
  <c r="BE500" i="5"/>
  <c r="BE506" i="5"/>
  <c r="BE511" i="5"/>
  <c r="BE521" i="5"/>
  <c r="BE614" i="5"/>
  <c r="BK124" i="4"/>
  <c r="BK123" i="4"/>
  <c r="J123" i="4"/>
  <c r="J30" i="4" s="1"/>
  <c r="E124" i="5"/>
  <c r="BE137" i="5"/>
  <c r="BE140" i="5"/>
  <c r="BE211" i="5"/>
  <c r="BE225" i="5"/>
  <c r="BE228" i="5"/>
  <c r="BE352" i="5"/>
  <c r="BE371" i="5"/>
  <c r="BE398" i="5"/>
  <c r="BE409" i="5"/>
  <c r="BE416" i="5"/>
  <c r="BE453" i="5"/>
  <c r="BE544" i="5"/>
  <c r="BE561" i="5"/>
  <c r="BE616" i="5"/>
  <c r="BE621" i="5"/>
  <c r="BE638" i="5"/>
  <c r="BE644" i="5"/>
  <c r="BE645" i="5"/>
  <c r="BE647" i="5"/>
  <c r="BE650" i="5"/>
  <c r="J91" i="5"/>
  <c r="F131" i="5"/>
  <c r="BE166" i="5"/>
  <c r="BE185" i="5"/>
  <c r="BE191" i="5"/>
  <c r="BE206" i="5"/>
  <c r="BE274" i="5"/>
  <c r="BE356" i="5"/>
  <c r="BE423" i="5"/>
  <c r="BE452" i="5"/>
  <c r="BE515" i="5"/>
  <c r="BE516" i="5"/>
  <c r="BE520" i="5"/>
  <c r="BE604" i="5"/>
  <c r="BE633" i="5"/>
  <c r="BE651" i="5"/>
  <c r="BE494" i="5"/>
  <c r="BE512" i="5"/>
  <c r="BE526" i="5"/>
  <c r="BE527" i="5"/>
  <c r="BE535" i="5"/>
  <c r="BE536" i="5"/>
  <c r="BE545" i="5"/>
  <c r="BE560" i="5"/>
  <c r="BE563" i="5"/>
  <c r="BE572" i="5"/>
  <c r="BE146" i="5"/>
  <c r="BE149" i="5"/>
  <c r="BE173" i="5"/>
  <c r="BE286" i="5"/>
  <c r="BE317" i="5"/>
  <c r="BE329" i="5"/>
  <c r="BE347" i="5"/>
  <c r="BE351" i="5"/>
  <c r="BE401" i="5"/>
  <c r="BE432" i="5"/>
  <c r="BE466" i="5"/>
  <c r="BE470" i="5"/>
  <c r="BE482" i="5"/>
  <c r="BE490" i="5"/>
  <c r="BE546" i="5"/>
  <c r="BE649" i="5"/>
  <c r="BE652" i="5"/>
  <c r="BE654" i="5"/>
  <c r="BE150" i="5"/>
  <c r="BE204" i="5"/>
  <c r="BE205" i="5"/>
  <c r="BE215" i="5"/>
  <c r="BE491" i="5"/>
  <c r="BE495" i="5"/>
  <c r="BE517" i="5"/>
  <c r="BE552" i="5"/>
  <c r="BE590" i="5"/>
  <c r="BE593" i="5"/>
  <c r="BE596" i="5"/>
  <c r="BE600" i="5"/>
  <c r="BE624" i="5"/>
  <c r="BE380" i="5"/>
  <c r="BE426" i="5"/>
  <c r="BE474" i="5"/>
  <c r="BE487" i="5"/>
  <c r="BE507" i="5"/>
  <c r="BE562" i="5"/>
  <c r="BE576" i="5"/>
  <c r="BE153" i="5"/>
  <c r="BE156" i="5"/>
  <c r="BE188" i="5"/>
  <c r="BE192" i="5"/>
  <c r="BE239" i="5"/>
  <c r="BE255" i="5"/>
  <c r="BE297" i="5"/>
  <c r="BE306" i="5"/>
  <c r="BE309" i="5"/>
  <c r="BE343" i="5"/>
  <c r="BE346" i="5"/>
  <c r="BE374" i="5"/>
  <c r="BE407" i="5"/>
  <c r="BE571" i="5"/>
  <c r="BE619" i="5"/>
  <c r="J92" i="5"/>
  <c r="BE163" i="5"/>
  <c r="BE195" i="5"/>
  <c r="BE244" i="5"/>
  <c r="BE248" i="5"/>
  <c r="BE277" i="5"/>
  <c r="BE280" i="5"/>
  <c r="BE332" i="5"/>
  <c r="BE333" i="5"/>
  <c r="BE337" i="5"/>
  <c r="BE368" i="5"/>
  <c r="BE383" i="5"/>
  <c r="BE386" i="5"/>
  <c r="BE404" i="5"/>
  <c r="BE424" i="5"/>
  <c r="BE436" i="5"/>
  <c r="BE440" i="5"/>
  <c r="BE444" i="5"/>
  <c r="BE499" i="5"/>
  <c r="BE522" i="5"/>
  <c r="BE547" i="5"/>
  <c r="BE548" i="5"/>
  <c r="BE549" i="5"/>
  <c r="BE553" i="5"/>
  <c r="BE179" i="5"/>
  <c r="BE200" i="5"/>
  <c r="BE220" i="5"/>
  <c r="BE263" i="5"/>
  <c r="BE268" i="5"/>
  <c r="BE341" i="5"/>
  <c r="BE342" i="5"/>
  <c r="BE377" i="5"/>
  <c r="BE389" i="5"/>
  <c r="BE392" i="5"/>
  <c r="BE431" i="5"/>
  <c r="BE478" i="5"/>
  <c r="BE510" i="5"/>
  <c r="BE531" i="5"/>
  <c r="BE532" i="5"/>
  <c r="BE542" i="5"/>
  <c r="BE551" i="5"/>
  <c r="BE554" i="5"/>
  <c r="BE570" i="5"/>
  <c r="BE577" i="5"/>
  <c r="BE630" i="5"/>
  <c r="BE639" i="5"/>
  <c r="BE302" i="5"/>
  <c r="BE320" i="5"/>
  <c r="BE323" i="5"/>
  <c r="BE326" i="5"/>
  <c r="BE362" i="5"/>
  <c r="BE365" i="5"/>
  <c r="BE395" i="5"/>
  <c r="BE422" i="5"/>
  <c r="BE425" i="5"/>
  <c r="BE447" i="5"/>
  <c r="BE458" i="5"/>
  <c r="BE543" i="5"/>
  <c r="BE550" i="5"/>
  <c r="BE629" i="5"/>
  <c r="BE641" i="5"/>
  <c r="BE643" i="5"/>
  <c r="BE646" i="5"/>
  <c r="BE648" i="5"/>
  <c r="BE564" i="5"/>
  <c r="BE583" i="5"/>
  <c r="BE584" i="5"/>
  <c r="BE587" i="5"/>
  <c r="BE610" i="5"/>
  <c r="BE640" i="5"/>
  <c r="J89" i="4"/>
  <c r="BE199" i="4"/>
  <c r="BE263" i="4"/>
  <c r="BE264" i="4"/>
  <c r="BE268" i="4"/>
  <c r="BE276" i="4"/>
  <c r="BE303" i="4"/>
  <c r="BE309" i="4"/>
  <c r="E113" i="4"/>
  <c r="J119" i="4"/>
  <c r="BE139" i="4"/>
  <c r="BE162" i="4"/>
  <c r="BE193" i="4"/>
  <c r="BE205" i="4"/>
  <c r="BE231" i="4"/>
  <c r="BE292" i="4"/>
  <c r="BE296" i="4"/>
  <c r="F91" i="4"/>
  <c r="BE142" i="4"/>
  <c r="BE261" i="4"/>
  <c r="BE267" i="4"/>
  <c r="BE342" i="4"/>
  <c r="BE347" i="4"/>
  <c r="BE348" i="4"/>
  <c r="BE126" i="4"/>
  <c r="BE146" i="4"/>
  <c r="BE272" i="4"/>
  <c r="J92" i="4"/>
  <c r="F120" i="4"/>
  <c r="BE196" i="4"/>
  <c r="BE202" i="4"/>
  <c r="BE212" i="4"/>
  <c r="BE226" i="4"/>
  <c r="BE262" i="4"/>
  <c r="BE297" i="4"/>
  <c r="BE301" i="4"/>
  <c r="BE320" i="4"/>
  <c r="BE331" i="4"/>
  <c r="BE130" i="4"/>
  <c r="BE148" i="4"/>
  <c r="BE165" i="4"/>
  <c r="BE179" i="4"/>
  <c r="BE282" i="4"/>
  <c r="BE293" i="4"/>
  <c r="BE307" i="4"/>
  <c r="BE308" i="4"/>
  <c r="BE328" i="4"/>
  <c r="BE184" i="4"/>
  <c r="BE190" i="4"/>
  <c r="BE208" i="4"/>
  <c r="BE215" i="4"/>
  <c r="BE218" i="4"/>
  <c r="BE222" i="4"/>
  <c r="BE237" i="4"/>
  <c r="BE302" i="4"/>
  <c r="BE304" i="4"/>
  <c r="BE323" i="4"/>
  <c r="BE337" i="4"/>
  <c r="BE244" i="4"/>
  <c r="BE324" i="4"/>
  <c r="BE332" i="4"/>
  <c r="BE340" i="4"/>
  <c r="BE129" i="4"/>
  <c r="BE133" i="4"/>
  <c r="BE147" i="4"/>
  <c r="BE156" i="4"/>
  <c r="BE159" i="4"/>
  <c r="BE172" i="4"/>
  <c r="BE249" i="4"/>
  <c r="BE258" i="4"/>
  <c r="BE317" i="4"/>
  <c r="BE286" i="4"/>
  <c r="BE289" i="4"/>
  <c r="BE300" i="4"/>
  <c r="BE310" i="4"/>
  <c r="BE313" i="4"/>
  <c r="BE314" i="4"/>
  <c r="BE318" i="4"/>
  <c r="BE319" i="4"/>
  <c r="BE327" i="4"/>
  <c r="BE333" i="4"/>
  <c r="BK125" i="3"/>
  <c r="BK124" i="3"/>
  <c r="J124" i="3" s="1"/>
  <c r="J96" i="3" s="1"/>
  <c r="BE336" i="4"/>
  <c r="BE341" i="4"/>
  <c r="F121" i="3"/>
  <c r="BE136" i="3"/>
  <c r="BE140" i="3"/>
  <c r="BE144" i="3"/>
  <c r="BE147" i="3"/>
  <c r="BE189" i="3"/>
  <c r="BE255" i="3"/>
  <c r="BE259" i="3"/>
  <c r="BE175" i="3"/>
  <c r="BE236" i="3"/>
  <c r="BE247" i="3"/>
  <c r="BE254" i="3"/>
  <c r="BE261" i="3"/>
  <c r="BE265" i="3"/>
  <c r="BE268" i="3"/>
  <c r="BE280" i="3"/>
  <c r="BE287" i="3"/>
  <c r="BE295" i="3"/>
  <c r="BE304" i="3"/>
  <c r="BE318" i="3"/>
  <c r="BE130" i="3"/>
  <c r="BE133" i="3"/>
  <c r="BE148" i="3"/>
  <c r="BE235" i="3"/>
  <c r="BE244" i="3"/>
  <c r="BE323" i="3"/>
  <c r="BE324" i="3"/>
  <c r="J92" i="3"/>
  <c r="BE169" i="3"/>
  <c r="BE199" i="3"/>
  <c r="BE203" i="3"/>
  <c r="BE213" i="3"/>
  <c r="BE217" i="3"/>
  <c r="J91" i="3"/>
  <c r="BE154" i="3"/>
  <c r="BE157" i="3"/>
  <c r="BE163" i="3"/>
  <c r="BE181" i="3"/>
  <c r="BE195" i="3"/>
  <c r="BE234" i="3"/>
  <c r="BE251" i="3"/>
  <c r="BE256" i="3"/>
  <c r="BE274" i="3"/>
  <c r="BE275" i="3"/>
  <c r="BE282" i="3"/>
  <c r="BE291" i="3"/>
  <c r="BE301" i="3"/>
  <c r="J89" i="3"/>
  <c r="F120" i="3"/>
  <c r="BE166" i="3"/>
  <c r="BE185" i="3"/>
  <c r="BE191" i="3"/>
  <c r="BE205" i="3"/>
  <c r="BE209" i="3"/>
  <c r="BE239" i="3"/>
  <c r="BE243" i="3"/>
  <c r="BE260" i="3"/>
  <c r="BE269" i="3"/>
  <c r="BE276" i="3"/>
  <c r="BE277" i="3"/>
  <c r="BE286" i="3"/>
  <c r="BE290" i="3"/>
  <c r="BE298" i="3"/>
  <c r="BE308" i="3"/>
  <c r="E85" i="3"/>
  <c r="BE139" i="3"/>
  <c r="BE221" i="3"/>
  <c r="BE225" i="3"/>
  <c r="BE281" i="3"/>
  <c r="BE264" i="3"/>
  <c r="BE315" i="3"/>
  <c r="BE127" i="3"/>
  <c r="BE230" i="3"/>
  <c r="BE233" i="3"/>
  <c r="BE240" i="3"/>
  <c r="BE250" i="3"/>
  <c r="BE270" i="3"/>
  <c r="BE273" i="3"/>
  <c r="BE285" i="3"/>
  <c r="BE310" i="3"/>
  <c r="BE313" i="3"/>
  <c r="J91" i="2"/>
  <c r="BE166" i="2"/>
  <c r="BE218" i="2"/>
  <c r="BE221" i="2"/>
  <c r="J92" i="2"/>
  <c r="BE135" i="2"/>
  <c r="BE169" i="2"/>
  <c r="BE247" i="2"/>
  <c r="BE337" i="2"/>
  <c r="BE358" i="2"/>
  <c r="BE408" i="2"/>
  <c r="BE423" i="2"/>
  <c r="BE156" i="2"/>
  <c r="BE268" i="2"/>
  <c r="BE316" i="2"/>
  <c r="BE320" i="2"/>
  <c r="BE324" i="2"/>
  <c r="BE359" i="2"/>
  <c r="F91" i="2"/>
  <c r="BE162" i="2"/>
  <c r="BE196" i="2"/>
  <c r="BE243" i="2"/>
  <c r="BE278" i="2"/>
  <c r="BE284" i="2"/>
  <c r="BE296" i="2"/>
  <c r="BE302" i="2"/>
  <c r="BE310" i="2"/>
  <c r="BE357" i="2"/>
  <c r="BE386" i="2"/>
  <c r="BE392" i="2"/>
  <c r="BE402" i="2"/>
  <c r="BE405" i="2"/>
  <c r="BE126" i="2"/>
  <c r="BE129" i="2"/>
  <c r="BE138" i="2"/>
  <c r="BE141" i="2"/>
  <c r="BE211" i="2"/>
  <c r="BE215" i="2"/>
  <c r="BE231" i="2"/>
  <c r="BE234" i="2"/>
  <c r="BE290" i="2"/>
  <c r="BE202" i="2"/>
  <c r="BE208" i="2"/>
  <c r="BE265" i="2"/>
  <c r="BE327" i="2"/>
  <c r="BE340" i="2"/>
  <c r="BE346" i="2"/>
  <c r="BE349" i="2"/>
  <c r="BE369" i="2"/>
  <c r="BE370" i="2"/>
  <c r="BE371" i="2"/>
  <c r="BE375" i="2"/>
  <c r="E85" i="2"/>
  <c r="F92" i="2"/>
  <c r="BE187" i="2"/>
  <c r="BE228" i="2"/>
  <c r="BE238" i="2"/>
  <c r="BE261" i="2"/>
  <c r="BE362" i="2"/>
  <c r="BE365" i="2"/>
  <c r="BE420" i="2"/>
  <c r="BE427" i="2"/>
  <c r="BE430" i="2"/>
  <c r="BE449" i="2"/>
  <c r="BE460" i="2"/>
  <c r="BE132" i="2"/>
  <c r="BE159" i="2"/>
  <c r="BE257" i="2"/>
  <c r="BE417" i="2"/>
  <c r="BE441" i="2"/>
  <c r="BE443" i="2"/>
  <c r="BE447" i="2"/>
  <c r="BE181" i="2"/>
  <c r="BE184" i="2"/>
  <c r="BE190" i="2"/>
  <c r="BE193" i="2"/>
  <c r="BE205" i="2"/>
  <c r="BE356" i="2"/>
  <c r="BE379" i="2"/>
  <c r="BE382" i="2"/>
  <c r="BE413" i="2"/>
  <c r="J89" i="2"/>
  <c r="BE144" i="2"/>
  <c r="BE147" i="2"/>
  <c r="BE150" i="2"/>
  <c r="BE153" i="2"/>
  <c r="BE224" i="2"/>
  <c r="BE251" i="2"/>
  <c r="BE332" i="2"/>
  <c r="BE343" i="2"/>
  <c r="BE352" i="2"/>
  <c r="BE355" i="2"/>
  <c r="BE372" i="2"/>
  <c r="BE434" i="2"/>
  <c r="BE437" i="2"/>
  <c r="BE452" i="2"/>
  <c r="BE455" i="2"/>
  <c r="BE172" i="2"/>
  <c r="BE199" i="2"/>
  <c r="BE274" i="2"/>
  <c r="BE306" i="2"/>
  <c r="J34" i="3"/>
  <c r="AW96" i="1"/>
  <c r="F37" i="4"/>
  <c r="BD97" i="1" s="1"/>
  <c r="F36" i="8"/>
  <c r="BC101" i="1" s="1"/>
  <c r="F34" i="10"/>
  <c r="BA103" i="1" s="1"/>
  <c r="F35" i="10"/>
  <c r="BB103" i="1" s="1"/>
  <c r="F36" i="10"/>
  <c r="BC103" i="1" s="1"/>
  <c r="F37" i="10"/>
  <c r="BD103" i="1"/>
  <c r="J34" i="10"/>
  <c r="AW103" i="1" s="1"/>
  <c r="F34" i="2"/>
  <c r="BA95" i="1" s="1"/>
  <c r="F35" i="6"/>
  <c r="BB99" i="1" s="1"/>
  <c r="F36" i="7"/>
  <c r="BC100" i="1" s="1"/>
  <c r="F37" i="7"/>
  <c r="BD100" i="1" s="1"/>
  <c r="F35" i="9"/>
  <c r="BB102" i="1"/>
  <c r="F36" i="2"/>
  <c r="BC95" i="1" s="1"/>
  <c r="F37" i="6"/>
  <c r="BD99" i="1"/>
  <c r="J34" i="7"/>
  <c r="AW100" i="1"/>
  <c r="F34" i="8"/>
  <c r="BA101" i="1"/>
  <c r="J34" i="9"/>
  <c r="AW102" i="1"/>
  <c r="F36" i="3"/>
  <c r="BC96" i="1"/>
  <c r="F36" i="4"/>
  <c r="BC97" i="1"/>
  <c r="J34" i="6"/>
  <c r="AW99" i="1"/>
  <c r="F34" i="7"/>
  <c r="BA100" i="1"/>
  <c r="F35" i="8"/>
  <c r="BB101" i="1"/>
  <c r="F34" i="9"/>
  <c r="BA102" i="1"/>
  <c r="F34" i="4"/>
  <c r="BA97" i="1"/>
  <c r="F35" i="5"/>
  <c r="BB98" i="1"/>
  <c r="F37" i="3"/>
  <c r="BD96" i="1"/>
  <c r="F34" i="5"/>
  <c r="BA98" i="1"/>
  <c r="F34" i="3"/>
  <c r="BA96" i="1"/>
  <c r="J34" i="4"/>
  <c r="AW97" i="1"/>
  <c r="J34" i="5"/>
  <c r="AW98" i="1"/>
  <c r="J34" i="2"/>
  <c r="AW95" i="1" s="1"/>
  <c r="F37" i="5"/>
  <c r="BD98" i="1" s="1"/>
  <c r="F35" i="3"/>
  <c r="BB96" i="1"/>
  <c r="F35" i="4"/>
  <c r="BB97" i="1" s="1"/>
  <c r="F35" i="7"/>
  <c r="BB100" i="1"/>
  <c r="J30" i="7"/>
  <c r="F37" i="9"/>
  <c r="BD102" i="1" s="1"/>
  <c r="F37" i="2"/>
  <c r="BD95" i="1" s="1"/>
  <c r="F36" i="5"/>
  <c r="BC98" i="1" s="1"/>
  <c r="F35" i="2"/>
  <c r="BB95" i="1" s="1"/>
  <c r="F34" i="6"/>
  <c r="BA99" i="1" s="1"/>
  <c r="F36" i="6"/>
  <c r="BC99" i="1"/>
  <c r="J34" i="8"/>
  <c r="AW101" i="1" s="1"/>
  <c r="F36" i="9"/>
  <c r="BC102" i="1" s="1"/>
  <c r="BK118" i="8" l="1"/>
  <c r="J118" i="8" s="1"/>
  <c r="J96" i="8" s="1"/>
  <c r="J119" i="8"/>
  <c r="J97" i="8" s="1"/>
  <c r="BK135" i="5"/>
  <c r="P135" i="5"/>
  <c r="P134" i="5"/>
  <c r="AU98" i="1"/>
  <c r="T120" i="6"/>
  <c r="R124" i="2"/>
  <c r="R123" i="2" s="1"/>
  <c r="R120" i="6"/>
  <c r="T124" i="2"/>
  <c r="T123" i="2"/>
  <c r="P124" i="2"/>
  <c r="P123" i="2"/>
  <c r="AU95" i="1"/>
  <c r="T119" i="9"/>
  <c r="BK119" i="9"/>
  <c r="J119" i="9"/>
  <c r="R135" i="5"/>
  <c r="R134" i="5"/>
  <c r="R125" i="3"/>
  <c r="R124" i="3" s="1"/>
  <c r="P124" i="4"/>
  <c r="P123" i="4"/>
  <c r="AU97" i="1" s="1"/>
  <c r="P120" i="6"/>
  <c r="AU99" i="1"/>
  <c r="R124" i="4"/>
  <c r="R123" i="4"/>
  <c r="T636" i="5"/>
  <c r="T134" i="5"/>
  <c r="T124" i="4"/>
  <c r="T123" i="4" s="1"/>
  <c r="P125" i="3"/>
  <c r="P124" i="3"/>
  <c r="AU96" i="1"/>
  <c r="BK117" i="10"/>
  <c r="J117" i="10"/>
  <c r="J96" i="10"/>
  <c r="AG100" i="1"/>
  <c r="J96" i="7"/>
  <c r="BK134" i="5"/>
  <c r="J134" i="5"/>
  <c r="J135" i="5"/>
  <c r="J97" i="5" s="1"/>
  <c r="AG97" i="1"/>
  <c r="J96" i="4"/>
  <c r="J124" i="4"/>
  <c r="J97" i="4" s="1"/>
  <c r="J125" i="3"/>
  <c r="J97" i="3"/>
  <c r="BK123" i="2"/>
  <c r="J123" i="2"/>
  <c r="J30" i="9"/>
  <c r="AG102" i="1"/>
  <c r="J30" i="3"/>
  <c r="AG96" i="1" s="1"/>
  <c r="J33" i="5"/>
  <c r="AV98" i="1"/>
  <c r="AT98" i="1"/>
  <c r="J33" i="2"/>
  <c r="AV95" i="1" s="1"/>
  <c r="AT95" i="1" s="1"/>
  <c r="BD94" i="1"/>
  <c r="W33" i="1" s="1"/>
  <c r="F33" i="2"/>
  <c r="AZ95" i="1" s="1"/>
  <c r="J33" i="3"/>
  <c r="AV96" i="1" s="1"/>
  <c r="AT96" i="1" s="1"/>
  <c r="J30" i="8"/>
  <c r="AG101" i="1"/>
  <c r="F33" i="9"/>
  <c r="AZ102" i="1" s="1"/>
  <c r="F33" i="4"/>
  <c r="AZ97" i="1" s="1"/>
  <c r="F33" i="8"/>
  <c r="AZ101" i="1"/>
  <c r="F33" i="3"/>
  <c r="AZ96" i="1"/>
  <c r="J33" i="8"/>
  <c r="AV101" i="1"/>
  <c r="AT101" i="1"/>
  <c r="F33" i="5"/>
  <c r="AZ98" i="1" s="1"/>
  <c r="J33" i="4"/>
  <c r="AV97" i="1"/>
  <c r="AT97" i="1"/>
  <c r="AN97" i="1" s="1"/>
  <c r="J33" i="9"/>
  <c r="AV102" i="1" s="1"/>
  <c r="AT102" i="1" s="1"/>
  <c r="AN102" i="1" s="1"/>
  <c r="J30" i="5"/>
  <c r="AG98" i="1"/>
  <c r="F33" i="6"/>
  <c r="AZ99" i="1" s="1"/>
  <c r="J33" i="7"/>
  <c r="AV100" i="1"/>
  <c r="AT100" i="1"/>
  <c r="AN100" i="1"/>
  <c r="J33" i="10"/>
  <c r="AV103" i="1" s="1"/>
  <c r="AT103" i="1" s="1"/>
  <c r="BC94" i="1"/>
  <c r="W32" i="1"/>
  <c r="J30" i="6"/>
  <c r="AG99" i="1"/>
  <c r="F33" i="7"/>
  <c r="AZ100" i="1" s="1"/>
  <c r="F33" i="10"/>
  <c r="AZ103" i="1"/>
  <c r="BB94" i="1"/>
  <c r="AX94" i="1" s="1"/>
  <c r="J33" i="6"/>
  <c r="AV99" i="1"/>
  <c r="AT99" i="1"/>
  <c r="BA94" i="1"/>
  <c r="AW94" i="1"/>
  <c r="AK30" i="1"/>
  <c r="J30" i="2"/>
  <c r="AG95" i="1" s="1"/>
  <c r="J96" i="9" l="1"/>
  <c r="AN101" i="1"/>
  <c r="J39" i="9"/>
  <c r="J39" i="8"/>
  <c r="AN99" i="1"/>
  <c r="J39" i="7"/>
  <c r="AN98" i="1"/>
  <c r="J96" i="5"/>
  <c r="J39" i="6"/>
  <c r="J39" i="5"/>
  <c r="AN96" i="1"/>
  <c r="J39" i="4"/>
  <c r="AN95" i="1"/>
  <c r="J96" i="2"/>
  <c r="J39" i="3"/>
  <c r="J39" i="2"/>
  <c r="AU94" i="1"/>
  <c r="J30" i="10"/>
  <c r="AG103" i="1"/>
  <c r="AG94" i="1"/>
  <c r="AK26" i="1" s="1"/>
  <c r="AY94" i="1"/>
  <c r="W31" i="1"/>
  <c r="W30" i="1"/>
  <c r="AZ94" i="1"/>
  <c r="W29" i="1"/>
  <c r="J39" i="10" l="1"/>
  <c r="AN103" i="1"/>
  <c r="AV94" i="1"/>
  <c r="AK29" i="1"/>
  <c r="AK35" i="1"/>
  <c r="AT94" i="1" l="1"/>
  <c r="AN94" i="1" l="1"/>
</calcChain>
</file>

<file path=xl/sharedStrings.xml><?xml version="1.0" encoding="utf-8"?>
<sst xmlns="http://schemas.openxmlformats.org/spreadsheetml/2006/main" count="17265" uniqueCount="1855">
  <si>
    <t>Export Komplet</t>
  </si>
  <si>
    <t/>
  </si>
  <si>
    <t>2.0</t>
  </si>
  <si>
    <t>False</t>
  </si>
  <si>
    <t>{52591694-2d01-4584-9440-55542c097483}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</si>
  <si>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</si>
  <si>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</si>
  <si>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</si>
  <si>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</si>
  <si>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</si>
  <si>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</si>
  <si>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</si>
  <si>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</si>
  <si>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</si>
  <si>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05_opr-2025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</si>
  <si>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</si>
  <si>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</si>
  <si>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Králův Dvůr - Průmyslova zóna západ -Technicka vybavenost</t>
  </si>
  <si>
    <t>KSO:</t>
  </si>
  <si>
    <t>CC-CZ:</t>
  </si>
  <si>
    <t>Místo:</t>
  </si>
  <si>
    <t xml:space="preserve"> </t>
  </si>
  <si>
    <t>Datum:</t>
  </si>
  <si>
    <t>14. 2. 2025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</si>
  <si>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</si>
  <si>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</si>
  <si>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</si>
  <si>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</si>
  <si>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</si>
  <si>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</si>
  <si>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</si>
  <si>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</si>
  <si>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</si>
  <si>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</si>
  <si>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</si>
  <si>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</si>
  <si>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</si>
  <si>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</si>
  <si>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</si>
  <si>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</si>
  <si>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</si>
  <si>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</si>
  <si>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</si>
  <si>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</si>
  <si>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</si>
  <si>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</si>
  <si>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</si>
  <si>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</si>
  <si>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</si>
  <si>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</si>
  <si>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</si>
  <si>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</si>
  <si>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</si>
  <si>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</si>
  <si>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</si>
  <si>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</si>
  <si>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</si>
  <si>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</si>
  <si>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</si>
  <si>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</si>
  <si>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</si>
  <si>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</si>
  <si>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</si>
  <si>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</si>
  <si>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</si>
  <si>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</si>
  <si>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</si>
  <si>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</si>
  <si>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</si>
  <si>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</si>
  <si>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</si>
  <si>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</si>
  <si>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</si>
  <si>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</si>
  <si>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</si>
  <si>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</si>
  <si>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</si>
  <si>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</si>
  <si>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</si>
  <si>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SO 101 Komunikace</t>
  </si>
  <si>
    <t>STA</t>
  </si>
  <si>
    <t>1</t>
  </si>
  <si>
    <t>{12b59518-56d8-4910-b7b4-402dc23891fb}</t>
  </si>
  <si>
    <t>2</t>
  </si>
  <si>
    <t>301</t>
  </si>
  <si>
    <t>SO 301 Vodovod</t>
  </si>
  <si>
    <t>{d6d37bac-b07d-4dac-8ac5-348a0652f5fe}</t>
  </si>
  <si>
    <t>302</t>
  </si>
  <si>
    <t>SO 302 Dešťová kanalizace</t>
  </si>
  <si>
    <t>{a7523e68-3548-474c-b7a0-e0221d94f139}</t>
  </si>
  <si>
    <t>303</t>
  </si>
  <si>
    <t>SO 303 Splašková Kanalizace</t>
  </si>
  <si>
    <t>{7998ffaf-a20a-4744-be8a-b5333a8ed239}</t>
  </si>
  <si>
    <t>401</t>
  </si>
  <si>
    <t>SO 401 Veřejné osvětlení</t>
  </si>
  <si>
    <t>{60c59e4f-b261-43a1-bfa1-d96979b45ad7}</t>
  </si>
  <si>
    <t>402</t>
  </si>
  <si>
    <t>SO 402 Rozvody NN</t>
  </si>
  <si>
    <t>{681ac6ff-2c57-42f1-9e48-eb61b140d310}</t>
  </si>
  <si>
    <t>501</t>
  </si>
  <si>
    <t>PS 001 ČSOV Strojně technologická část</t>
  </si>
  <si>
    <t>PRO</t>
  </si>
  <si>
    <t>{fbbfd13a-2f22-443a-a091-cb3f685d819d}</t>
  </si>
  <si>
    <t>502</t>
  </si>
  <si>
    <t>PS 002 ČSOV Elektrotechnologická část</t>
  </si>
  <si>
    <t>{420b75db-0949-431d-b811-91843b2f7412}</t>
  </si>
  <si>
    <t>901</t>
  </si>
  <si>
    <t>VON</t>
  </si>
  <si>
    <t>{4351d218-d5d1-4b7f-b5a5-eef05c926e88}</t>
  </si>
  <si>
    <t>KRYCÍ LIST SOUPISU PRACÍ</t>
  </si>
  <si>
    <t>Objekt:</t>
  </si>
  <si>
    <t>101 - SO 101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</si>
  <si>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</si>
  <si>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</si>
  <si>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</si>
  <si>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</si>
  <si>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</si>
  <si>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</si>
  <si>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</si>
  <si>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</si>
  <si>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</si>
  <si>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</si>
  <si>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</si>
  <si>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</si>
  <si>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</si>
  <si>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</si>
  <si>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</si>
  <si>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</si>
  <si>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</si>
  <si>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</si>
  <si>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</si>
  <si>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</si>
  <si>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</si>
  <si>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</si>
  <si>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</si>
  <si>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</si>
  <si>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</si>
  <si>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</si>
  <si>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</si>
  <si>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</si>
  <si>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</si>
  <si>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</si>
  <si>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</si>
  <si>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</si>
  <si>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</si>
  <si>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</si>
  <si>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VV</t>
  </si>
  <si>
    <t>"zrušení stávajícího místa pro přecházení bet. dlažba" 1,8+1,5</t>
  </si>
  <si>
    <t>Součet</t>
  </si>
  <si>
    <t>113106142</t>
  </si>
  <si>
    <t>Rozebrání dlažeb z betonových nebo kamenných dlaždic komunikací pro pěší strojně pl přes 50 m2</t>
  </si>
  <si>
    <t>-1753397506</t>
  </si>
  <si>
    <t>"chodník dlažba" 65,4</t>
  </si>
  <si>
    <t>3</t>
  </si>
  <si>
    <t>113107122</t>
  </si>
  <si>
    <t>Odstranění podkladu z kameniva drceného tl přes 100 do 200 mm ručně</t>
  </si>
  <si>
    <t>"zrušení stávajícího místa pro přecházení" 20-1,8-1,5</t>
  </si>
  <si>
    <t>113107130</t>
  </si>
  <si>
    <t>Odstranění podkladu z betonu prostého tl do 100 mm ručně</t>
  </si>
  <si>
    <t>6</t>
  </si>
  <si>
    <t>5</t>
  </si>
  <si>
    <t>113107141</t>
  </si>
  <si>
    <t>Odstranění podkladu živičného tl 50 mm ručně</t>
  </si>
  <si>
    <t>8</t>
  </si>
  <si>
    <t>113107162</t>
  </si>
  <si>
    <t>Odstranění podkladu z kameniva drceného tl přes 100 do 200 mm strojně pl přes 50 do 200 m2</t>
  </si>
  <si>
    <t>1046511036</t>
  </si>
  <si>
    <t>7</t>
  </si>
  <si>
    <t>113107223</t>
  </si>
  <si>
    <t>Odstranění podkladu z kameniva drceného tl přes 200 do 300 mm strojně pl přes 200 m2</t>
  </si>
  <si>
    <t>2133794024</t>
  </si>
  <si>
    <t>"konstrukce vozovky s krytem z asfaltu"  470,8</t>
  </si>
  <si>
    <t>113107243</t>
  </si>
  <si>
    <t>Odstranění podkladu živičného tl přes 100 do 150 mm strojně pl přes 200 m2</t>
  </si>
  <si>
    <t>994289407</t>
  </si>
  <si>
    <t>9</t>
  </si>
  <si>
    <t>113154522</t>
  </si>
  <si>
    <t>Frézování živičného krytu tl 40 mm pruh š přes 0,5 m pl do 500 m2</t>
  </si>
  <si>
    <t>410237839</t>
  </si>
  <si>
    <t>"konstrukce vozovky s krytem z asfaltu" 470,8</t>
  </si>
  <si>
    <t>10</t>
  </si>
  <si>
    <t>113201112</t>
  </si>
  <si>
    <t>Vytrhání obrub silničních ležatých</t>
  </si>
  <si>
    <t>m</t>
  </si>
  <si>
    <t>"odstranění bet. obrubníků silničního" 5</t>
  </si>
  <si>
    <t>11</t>
  </si>
  <si>
    <t>121112003</t>
  </si>
  <si>
    <t>Sejmutí ornice tl vrstvy do 200 mm ručně</t>
  </si>
  <si>
    <t>"odstranění zeminy v tl. 200 mm ručně 20%" 613,2*0,2</t>
  </si>
  <si>
    <t>121151113</t>
  </si>
  <si>
    <t>Sejmutí ornice plochy do 500 m2 tl vrstvy do 200 mm strojně</t>
  </si>
  <si>
    <t>14</t>
  </si>
  <si>
    <t>"odstranění zeminy v tl. 200 mm strojně 80%" 613,2*0,8</t>
  </si>
  <si>
    <t>13</t>
  </si>
  <si>
    <t>122211101</t>
  </si>
  <si>
    <t>Odkopávky a prokopávky v hornině třídy těžitelnosti I, skupiny 3 ručně</t>
  </si>
  <si>
    <t>m3</t>
  </si>
  <si>
    <t>16</t>
  </si>
  <si>
    <t>"odstranění zeminy v místě cyklostezky 20% ručně" (790,8*0,3)*0,2</t>
  </si>
  <si>
    <t>"odstranění zeminy v místě vozovky 20% ručně" (2172,5*0,45)*0,2</t>
  </si>
  <si>
    <t>122251104</t>
  </si>
  <si>
    <t>Odkopávky a prokopávky nezapažené v hornině třídy těžitelnosti I skupiny 3 objem do 500 m3 strojně</t>
  </si>
  <si>
    <t>18</t>
  </si>
  <si>
    <t>"odstranění zeminy v místě cyklostezky 80% strojně" (790,8*0,3)*0,8</t>
  </si>
  <si>
    <t>15</t>
  </si>
  <si>
    <t>122251105</t>
  </si>
  <si>
    <t>Odkopávky a prokopávky nezapažené v hornině třídy těžitelnosti I skupiny 3 objem do 1000 m3 strojně</t>
  </si>
  <si>
    <t>20</t>
  </si>
  <si>
    <t>"odstranění zeminy v místě vozovky 80% strojně" (2172,5*0,45)*0,8</t>
  </si>
  <si>
    <t>162351104</t>
  </si>
  <si>
    <t>Vodorovné přemístění přes 500 do 1000 m výkopku/sypaniny z horniny třídy těžitelnosti I skupiny 1 až 3</t>
  </si>
  <si>
    <t>22</t>
  </si>
  <si>
    <t xml:space="preserve">"přemístění výkopku - 30% zeminy zůstane na stavbě a 70% zeminy bude odvezeno na skládku" </t>
  </si>
  <si>
    <t>"přemístění výkopku - odstranění zeminy v místě cyklostezky 20% ručně" (790,8*0,3)*0,2</t>
  </si>
  <si>
    <t>"přemístění výkopku - odstranění zeminy v místě vozovky 20% ručně" (2172,5*0,45)*0,2</t>
  </si>
  <si>
    <t>"přemístění výkopku - odstranění zeminy v místě cyklostezky 80% strojně" (790,8*0,3)*0,8</t>
  </si>
  <si>
    <t>"přemístění výkopku - odstranění zeminy v místě vozovky 80% strojně" (2172,5*0,45)*0,8</t>
  </si>
  <si>
    <t>"odstranění zeminy v tl. 200 mm ručně 20%" 613,2*0,2*0,2</t>
  </si>
  <si>
    <t>"odstranění zeminy v tl. 200 mm strojně 80%" 613,2*0,8*0,2</t>
  </si>
  <si>
    <t>17</t>
  </si>
  <si>
    <t>162751117</t>
  </si>
  <si>
    <t>Vodorovné přemístění přes 9 000 do 10000 m výkopku/sypaniny z horniny třídy těžitelnosti I skupiny 1 až 3</t>
  </si>
  <si>
    <t>24</t>
  </si>
  <si>
    <t>"odvoz přebytečné zeminy cca 70% na skládku" 1337,505*0,7</t>
  </si>
  <si>
    <t>171151103</t>
  </si>
  <si>
    <t>Uložení sypaniny z hornin soudržných do násypů zhutněných strojně</t>
  </si>
  <si>
    <t>26</t>
  </si>
  <si>
    <t>"uložení do násypů" 1337,505*0,3</t>
  </si>
  <si>
    <t>19</t>
  </si>
  <si>
    <t>171152501</t>
  </si>
  <si>
    <t>Zhutnění podloží z hornin soudržných nebo nesoudržných pod násypy</t>
  </si>
  <si>
    <t>28</t>
  </si>
  <si>
    <t>"hutnění" (2172,5+790,8)*0,3</t>
  </si>
  <si>
    <t>171201231</t>
  </si>
  <si>
    <t>Poplatek za uložení zeminy a kamení na recyklační skládce (skládkovné) kód odpadu 17 05 04</t>
  </si>
  <si>
    <t>t</t>
  </si>
  <si>
    <t>30</t>
  </si>
  <si>
    <t>936,254*1,8</t>
  </si>
  <si>
    <t>171251201</t>
  </si>
  <si>
    <t>Uložení sypaniny na skládky nebo meziskládky</t>
  </si>
  <si>
    <t>32</t>
  </si>
  <si>
    <t>936,254</t>
  </si>
  <si>
    <t>181311103</t>
  </si>
  <si>
    <t>Rozprostření ornice tl vrstvy do 200 mm v rovině nebo ve svahu do 1:5 ručně</t>
  </si>
  <si>
    <t>34</t>
  </si>
  <si>
    <t>"rozprostření zeminy tl. 200 mm" 613,2</t>
  </si>
  <si>
    <t>23</t>
  </si>
  <si>
    <t>M</t>
  </si>
  <si>
    <t>10364100</t>
  </si>
  <si>
    <t>zemina pro terénní úpravy - tříděná</t>
  </si>
  <si>
    <t>36</t>
  </si>
  <si>
    <t>"nákup vhodné zeminy pro zeleň" 613,2*0,2*1,8</t>
  </si>
  <si>
    <t>181411131</t>
  </si>
  <si>
    <t>Založení parkového trávníku výsevem pl do 1000 m2 v rovině a ve svahu do 1:5</t>
  </si>
  <si>
    <t>38</t>
  </si>
  <si>
    <t>"založení trávníku" 613,2</t>
  </si>
  <si>
    <t>25</t>
  </si>
  <si>
    <t>00572410</t>
  </si>
  <si>
    <t>osivo směs travní parková</t>
  </si>
  <si>
    <t>kg</t>
  </si>
  <si>
    <t>40</t>
  </si>
  <si>
    <t>613,2*0,02 "Přepočtené koeficientem množství</t>
  </si>
  <si>
    <t>181912111</t>
  </si>
  <si>
    <t>Úprava pláně v hornině třídy těžitelnosti I skupiny 3 bez zhutnění ručně</t>
  </si>
  <si>
    <t>42</t>
  </si>
  <si>
    <t>"zeleň" 613,2</t>
  </si>
  <si>
    <t>27</t>
  </si>
  <si>
    <t>181951112</t>
  </si>
  <si>
    <t>Úprava pláně v hornině třídy těžitelnosti I skupiny 1 až 3 se zhutněním strojně</t>
  </si>
  <si>
    <t>44</t>
  </si>
  <si>
    <t>"úprava pláně" 2088+14,7+6,9+107,5+84,5+769,2</t>
  </si>
  <si>
    <t>Zakládání</t>
  </si>
  <si>
    <t>211971121</t>
  </si>
  <si>
    <t>Zřízení opláštění žeber nebo trativodů geotextilií v rýze nebo zářezu sklonu přes 1:2 š do 2,5 m</t>
  </si>
  <si>
    <t>46</t>
  </si>
  <si>
    <t>"trativod" 247*0,5</t>
  </si>
  <si>
    <t>29</t>
  </si>
  <si>
    <t>69311068</t>
  </si>
  <si>
    <t>geotextilie netkaná separační, ochranná, filtrační, drenážní PP 300g/m2</t>
  </si>
  <si>
    <t>48</t>
  </si>
  <si>
    <t>247*1,02 "Přepočtené koeficientem množství</t>
  </si>
  <si>
    <t>58343872</t>
  </si>
  <si>
    <t>kamenivo drcené hrubé frakce 8/16</t>
  </si>
  <si>
    <t>50</t>
  </si>
  <si>
    <t>(247*0,5*0,5)*2</t>
  </si>
  <si>
    <t>31</t>
  </si>
  <si>
    <t>212755216</t>
  </si>
  <si>
    <t>Trativody z drenážních trubek plastových flexibilních D 160 mm bez lože</t>
  </si>
  <si>
    <t>52</t>
  </si>
  <si>
    <t>"trativod DN 150MM" 247</t>
  </si>
  <si>
    <t>Komunikace pozemní</t>
  </si>
  <si>
    <t>561041111</t>
  </si>
  <si>
    <t>Zřízení podkladu ze zeminy upravené vápnem, cementem, směsnými pojivy tl přes 250 do 300 mm pl do 1000 m2</t>
  </si>
  <si>
    <t>54</t>
  </si>
  <si>
    <t>"vylepšení podloží vozovky vápněním 1/3 výměry" (2088+769,2+84,5+6,9+14,7)*0,3</t>
  </si>
  <si>
    <t>33</t>
  </si>
  <si>
    <t>58530171</t>
  </si>
  <si>
    <t>vápno nehašené CL 90-Q pro úpravu zemin bezprašné</t>
  </si>
  <si>
    <t>56</t>
  </si>
  <si>
    <t>888,990*0,003</t>
  </si>
  <si>
    <t>561121112</t>
  </si>
  <si>
    <t>Zřízení podkladu nebo ochranné vrstvy vozovky z mechanicky zpevněné zeminy MZ tl 200 mm</t>
  </si>
  <si>
    <t>58</t>
  </si>
  <si>
    <t>"konstrukce stezky s krytem z asfaltu"</t>
  </si>
  <si>
    <t>"mechanicky zpevněná zemina MZ tl. 200 mm" 769,2</t>
  </si>
  <si>
    <t>35</t>
  </si>
  <si>
    <t>58331200</t>
  </si>
  <si>
    <t>štěrkopísek netříděný</t>
  </si>
  <si>
    <t>60</t>
  </si>
  <si>
    <t>769,2</t>
  </si>
  <si>
    <t>769,2*0,36 "Přepočtené koeficientem množství</t>
  </si>
  <si>
    <t>564261011</t>
  </si>
  <si>
    <t>Podklad nebo podsyp ze štěrkopísku ŠP plochy do 100 m2 tl 200 mm</t>
  </si>
  <si>
    <t>62</t>
  </si>
  <si>
    <t xml:space="preserve">"nová plocha ČSS - štěrk" </t>
  </si>
  <si>
    <t>"štěrk tl. 200 mm" 107,5</t>
  </si>
  <si>
    <t>37</t>
  </si>
  <si>
    <t>564831011</t>
  </si>
  <si>
    <t>Podklad ze štěrkodrtě ŠD plochy do 100 m2 tl 100 mm</t>
  </si>
  <si>
    <t>64</t>
  </si>
  <si>
    <t xml:space="preserve">"vyvýšený stavební práh" </t>
  </si>
  <si>
    <t>"štěrkodrť ŠD A tl. 100 mm" 84,5</t>
  </si>
  <si>
    <t>564851011</t>
  </si>
  <si>
    <t>Podklad ze štěrkodrtě ŠD plochy do 100 m2 tl 150 mm</t>
  </si>
  <si>
    <t>66</t>
  </si>
  <si>
    <t>"konstrukce vjezdu s krytem z asfaltu"</t>
  </si>
  <si>
    <t>"štěrkodrť ŠD B tl. 150 mm" 14,7</t>
  </si>
  <si>
    <t xml:space="preserve">"OSP dlažba pro nevidomé" </t>
  </si>
  <si>
    <t>"štěrkodrť ŠD B tl. 150 mm" 1,8</t>
  </si>
  <si>
    <t>39</t>
  </si>
  <si>
    <t>68</t>
  </si>
  <si>
    <t>"štěrkodrť ŠD A tl. 150 mm - 2x" 84,5*2</t>
  </si>
  <si>
    <t>564851111</t>
  </si>
  <si>
    <t>Podklad ze štěrkodrtě ŠD plochy přes 100 m2 tl 150 mm</t>
  </si>
  <si>
    <t>70</t>
  </si>
  <si>
    <t>"konstrukce vozovky s krytem z asfaltu"</t>
  </si>
  <si>
    <t>"štěrkodrť ŠD A tl. 150 mm - 2x" 2088*2</t>
  </si>
  <si>
    <t>41</t>
  </si>
  <si>
    <t>564871116</t>
  </si>
  <si>
    <t>Podklad ze štěrkodrtě ŠD plochy přes 100 m2 tl. 300 mm</t>
  </si>
  <si>
    <t>72</t>
  </si>
  <si>
    <t>"vylepšení podloží pod vozovkou ze 2/3 - sanace" (2088+769,2+84,5+6,9+14,7)*0,7</t>
  </si>
  <si>
    <t>564910511</t>
  </si>
  <si>
    <t>Podklad z R-materiálu plochy do 100 m2 tl 50 mm</t>
  </si>
  <si>
    <t>74</t>
  </si>
  <si>
    <t>"R-materiál tl. 150 mm" 14,7</t>
  </si>
  <si>
    <t>"R-materiál tl. 150 mm" 1,8</t>
  </si>
  <si>
    <t>43</t>
  </si>
  <si>
    <t>564911511</t>
  </si>
  <si>
    <t>Podklad z R-materiálu plochy přes 100 m2 tl 50 mm</t>
  </si>
  <si>
    <t>76</t>
  </si>
  <si>
    <t>"R-mat tl. 50 mm" 769,2</t>
  </si>
  <si>
    <t>565135111</t>
  </si>
  <si>
    <t>Asfaltový beton vrstva podkladní ACP 16 (obalované kamenivo OKS) tl 50 mm š do 3 m</t>
  </si>
  <si>
    <t>78</t>
  </si>
  <si>
    <t>"asfaltový beton ACP 16 tl. 50 mm" 2088</t>
  </si>
  <si>
    <t>"asfaltový beton ACP 16 tl. 50 mm" 84,5</t>
  </si>
  <si>
    <t>45</t>
  </si>
  <si>
    <t>573191111</t>
  </si>
  <si>
    <t>Postřik infiltrační kationaktivní emulzí v množství 1 kg/m2</t>
  </si>
  <si>
    <t>80</t>
  </si>
  <si>
    <t>"postřik infiltrační z mod. kationaktivní asf. emulze 1,0 kg/m2" 2088</t>
  </si>
  <si>
    <t>"postřik infiltrační z mod. kationaktivní asf. emulze 1,0 kg/m2" 84,5</t>
  </si>
  <si>
    <t>573231108</t>
  </si>
  <si>
    <t>Postřik živičný spojovací ze silniční emulze v množství 0,50 kg/m2</t>
  </si>
  <si>
    <t>82</t>
  </si>
  <si>
    <t>"postřik spojovací z mod. kationaktivní asf. emulze 0,5 kg/m2" 2088</t>
  </si>
  <si>
    <t>"postřik spojovací z mod. kationaktivní asf. emulze 0,5 kg/m2" 84,5</t>
  </si>
  <si>
    <t>47</t>
  </si>
  <si>
    <t>577134131</t>
  </si>
  <si>
    <t>Asfaltový beton vrstva obrusná ACO 11 (ABS) tl 40 mm š do 3 m z modifikovaného asfaltu</t>
  </si>
  <si>
    <t>84</t>
  </si>
  <si>
    <t>"asfaltový beton ACO 11 tl. 40 mm" 2088</t>
  </si>
  <si>
    <t>"asfaltový beton ACO 11 tl. 40 mm" 84,5</t>
  </si>
  <si>
    <t>577143111</t>
  </si>
  <si>
    <t>Asfaltový beton vrstva obrusná ACO 8 (ABJ) tl 50 mm š do 3 m z nemodifikovaného asfaltu</t>
  </si>
  <si>
    <t>86</t>
  </si>
  <si>
    <t>"asfaltový beton ACO 8 tl. 50 mm" 769,2</t>
  </si>
  <si>
    <t>49</t>
  </si>
  <si>
    <t>577144031</t>
  </si>
  <si>
    <t>Asfaltový beton vrstva obrusná ACO 11 (ABS) tl 50 mm š do 1,5 m z modifikovaného asfaltu</t>
  </si>
  <si>
    <t>88</t>
  </si>
  <si>
    <t>"asfaltový beton ACO 11 tl. 50 mm" 14,7</t>
  </si>
  <si>
    <t>577155132</t>
  </si>
  <si>
    <t>Asfaltový beton vrstva ložní ACL 16 (ABH) tl 60 mm š do 3 m z modifikovaného asfaltu</t>
  </si>
  <si>
    <t>90</t>
  </si>
  <si>
    <t>"asfaltový beton ACL 16 tl. 60 mm" 2088</t>
  </si>
  <si>
    <t>"asfaltový beton ACL 16 tl. 60 mm" 84,5</t>
  </si>
  <si>
    <t>51</t>
  </si>
  <si>
    <t>596212210</t>
  </si>
  <si>
    <t>Kladení zámkové dlažby pozemních komunikací ručně tl 80 mm skupiny A pl do 50 m2</t>
  </si>
  <si>
    <t>92</t>
  </si>
  <si>
    <t>"dlažba bet. tl. 80 mm barevná" 1,8+1,8+1,8+1,5</t>
  </si>
  <si>
    <t>59245226</t>
  </si>
  <si>
    <t>dlažba pro nevidomé betonová 200x100mm tl 80mm barevná</t>
  </si>
  <si>
    <t>94</t>
  </si>
  <si>
    <t>6,9*1,03 "Přepočtené koeficientem množství</t>
  </si>
  <si>
    <t>Ostatní konstrukce a práce, bourání</t>
  </si>
  <si>
    <t>53</t>
  </si>
  <si>
    <t>914111111</t>
  </si>
  <si>
    <t>Montáž svislé dopravní značky do velikosti 1 m2 objímkami na sloupek nebo konzolu</t>
  </si>
  <si>
    <t>kus</t>
  </si>
  <si>
    <t>96</t>
  </si>
  <si>
    <t>"SDZ - montáž značek" 21</t>
  </si>
  <si>
    <t>40445619</t>
  </si>
  <si>
    <t>zákazové, příkazové dopravní značky B1-B34, C1-15 500mm</t>
  </si>
  <si>
    <t>98</t>
  </si>
  <si>
    <t>"SDZ - C9a" 2</t>
  </si>
  <si>
    <t>"SDZ - B20b" 1</t>
  </si>
  <si>
    <t>"SDZ - B20a" 1</t>
  </si>
  <si>
    <t>55</t>
  </si>
  <si>
    <t>40445621</t>
  </si>
  <si>
    <t>informativní značky provozní IP1-IP3, IP4b-IP7, IP10a, b 500x500mm</t>
  </si>
  <si>
    <t>100</t>
  </si>
  <si>
    <t>"SDZ - IP2" 2</t>
  </si>
  <si>
    <t>"SDZ - IP6" 2</t>
  </si>
  <si>
    <t>"SDZ - IP7" 2</t>
  </si>
  <si>
    <t>40445600</t>
  </si>
  <si>
    <t>výstražné dopravní značky A1-A30, A33, A34 700mm</t>
  </si>
  <si>
    <t>102</t>
  </si>
  <si>
    <t>"SDZ - A7B" 1</t>
  </si>
  <si>
    <t>57</t>
  </si>
  <si>
    <t>40445647</t>
  </si>
  <si>
    <t>dodatkové tabulky E1, E2a,b , E6, E9, E10 E12c, E17 500x500mm</t>
  </si>
  <si>
    <t>104</t>
  </si>
  <si>
    <t>"SDZ - E2b" 3</t>
  </si>
  <si>
    <t>40445649</t>
  </si>
  <si>
    <t>dodatkové tabulky E3-E5, E8, E14-E16 500x150mm</t>
  </si>
  <si>
    <t>106</t>
  </si>
  <si>
    <t>"SDZ - E8b" 2</t>
  </si>
  <si>
    <t>59</t>
  </si>
  <si>
    <t>40445611</t>
  </si>
  <si>
    <t>značky upravující přednost P2, P3, P8 500mm</t>
  </si>
  <si>
    <t>108</t>
  </si>
  <si>
    <t>"SDZ - P2" 2</t>
  </si>
  <si>
    <t>40445608</t>
  </si>
  <si>
    <t>značky upravující přednost P1, P4 700mm</t>
  </si>
  <si>
    <t>110</t>
  </si>
  <si>
    <t>"SDZ - P4" 1</t>
  </si>
  <si>
    <t>61</t>
  </si>
  <si>
    <t>40445641</t>
  </si>
  <si>
    <t>informativní značky směrové Z3 500x500mm</t>
  </si>
  <si>
    <t>112</t>
  </si>
  <si>
    <t>"ADZ -Z11g" 2</t>
  </si>
  <si>
    <t>914511111</t>
  </si>
  <si>
    <t>Montáž sloupku dopravních značek délky do 3,5 m s betonovým základem</t>
  </si>
  <si>
    <t>114</t>
  </si>
  <si>
    <t>63</t>
  </si>
  <si>
    <t>40445230</t>
  </si>
  <si>
    <t>sloupek pro dopravní značku Zn D 70mm v 3,5m</t>
  </si>
  <si>
    <t>116</t>
  </si>
  <si>
    <t>40445257</t>
  </si>
  <si>
    <t>svorka upínací na sloupek D 70mm</t>
  </si>
  <si>
    <t>118</t>
  </si>
  <si>
    <t>65</t>
  </si>
  <si>
    <t>40445254</t>
  </si>
  <si>
    <t>víčko plastové na sloupek D 70mm</t>
  </si>
  <si>
    <t>120</t>
  </si>
  <si>
    <t>915111111</t>
  </si>
  <si>
    <t>Vodorovné dopravní značení dělící čáry souvislé š 125 mm základní bílá barva</t>
  </si>
  <si>
    <t>122</t>
  </si>
  <si>
    <t>"VDZ - V1a" 715</t>
  </si>
  <si>
    <t>67</t>
  </si>
  <si>
    <t>915111121</t>
  </si>
  <si>
    <t>Vodorovné dopravní značení dělící čáry přerušované š 125 mm základní bílá barva</t>
  </si>
  <si>
    <t>124</t>
  </si>
  <si>
    <t>"VDZ - V2b" 100</t>
  </si>
  <si>
    <t>915131111</t>
  </si>
  <si>
    <t>Vodorovné dopravní značení přechody pro chodce, šipky, symboly základní bílá barva</t>
  </si>
  <si>
    <t>126</t>
  </si>
  <si>
    <t>"VDZ - V7" 11,2</t>
  </si>
  <si>
    <t>"VDZ - V8c" 2,1</t>
  </si>
  <si>
    <t>69</t>
  </si>
  <si>
    <t>915211112</t>
  </si>
  <si>
    <t>Vodorovné dopravní značení dělící čáry souvislé š 125 mm retroreflexní bílý plast</t>
  </si>
  <si>
    <t>128</t>
  </si>
  <si>
    <t>915211122</t>
  </si>
  <si>
    <t>Vodorovné dopravní značení dělící čáry přerušované š 125 mm retroreflexní bílý plast</t>
  </si>
  <si>
    <t>130</t>
  </si>
  <si>
    <t>71</t>
  </si>
  <si>
    <t>915231112</t>
  </si>
  <si>
    <t>Vodorovné dopravní značení přechody pro chodce, šipky, symboly retroreflexní bílý plast</t>
  </si>
  <si>
    <t>132</t>
  </si>
  <si>
    <t>915341111</t>
  </si>
  <si>
    <t>Předformátované vodorovné dopravní značení šipka délky 0,4 m</t>
  </si>
  <si>
    <t>134</t>
  </si>
  <si>
    <t>"VDZ - V17" 4</t>
  </si>
  <si>
    <t>73</t>
  </si>
  <si>
    <t>915611111</t>
  </si>
  <si>
    <t>Předznačení vodorovného liniového značení</t>
  </si>
  <si>
    <t>136</t>
  </si>
  <si>
    <t>715</t>
  </si>
  <si>
    <t>915621111</t>
  </si>
  <si>
    <t>Předznačení vodorovného plošného značení</t>
  </si>
  <si>
    <t>138</t>
  </si>
  <si>
    <t>13,3</t>
  </si>
  <si>
    <t>75</t>
  </si>
  <si>
    <t>916131113</t>
  </si>
  <si>
    <t>Osazení silničního obrubníku betonového ležatého s boční opěrou do lože z betonu prostého</t>
  </si>
  <si>
    <t>140</t>
  </si>
  <si>
    <t>"obrubník betonový 150 x 200" 538</t>
  </si>
  <si>
    <t>"přizvednutí obruby u rušeného stávajícího místa pro přecházení" 5</t>
  </si>
  <si>
    <t>59217031</t>
  </si>
  <si>
    <t>obrubník silniční betonový 1000x150x250mm</t>
  </si>
  <si>
    <t>142</t>
  </si>
  <si>
    <t>"obrubník betonový 150 x 200" 538-26-12-8-6-6</t>
  </si>
  <si>
    <t>485*1,02 "Přepočtené koeficientem množství</t>
  </si>
  <si>
    <t>77</t>
  </si>
  <si>
    <t>59217078</t>
  </si>
  <si>
    <t>obrubník silniční obloukový betonový R 0,5-2m 150x250mm</t>
  </si>
  <si>
    <t>144</t>
  </si>
  <si>
    <t>"obrubník bet. silniční obloukový"</t>
  </si>
  <si>
    <t>"R15" 6</t>
  </si>
  <si>
    <t>"R10" 6</t>
  </si>
  <si>
    <t>"R8" 8</t>
  </si>
  <si>
    <t>"R9" 12</t>
  </si>
  <si>
    <t>"R17" 26</t>
  </si>
  <si>
    <t>58*1,02 "Přepočtené koeficientem množství</t>
  </si>
  <si>
    <t>916231113</t>
  </si>
  <si>
    <t>Osazení chodníkového obrubníku betonového ležatého s boční opěrou do lože z betonu prostého</t>
  </si>
  <si>
    <t>146</t>
  </si>
  <si>
    <t>"obruník betonový sadový 80 x 200" 267,5</t>
  </si>
  <si>
    <t>79</t>
  </si>
  <si>
    <t>59217018</t>
  </si>
  <si>
    <t>obrubník betonový chodníkový 1000x80x200mm</t>
  </si>
  <si>
    <t>148</t>
  </si>
  <si>
    <t>267,5*1,02 "Přepočtené koeficientem množství</t>
  </si>
  <si>
    <t>916991121</t>
  </si>
  <si>
    <t>Lože pod obrubníky, krajníky nebo obruby z dlažebních kostek z betonu prostého</t>
  </si>
  <si>
    <t>150</t>
  </si>
  <si>
    <t>"obrubník betonový 150 x 200" 538*0,07</t>
  </si>
  <si>
    <t>"přizvednutí obruby u rušeného stávajícího místa pro přecházení" 5*0,07</t>
  </si>
  <si>
    <t>"obruník betonový sadový 80 x 200" 267,5*0,04</t>
  </si>
  <si>
    <t>81</t>
  </si>
  <si>
    <t>919726122</t>
  </si>
  <si>
    <t>Geotextilie pro ochranu, separaci a filtraci netkaná měrná hm přes 200 do 300 g/m2</t>
  </si>
  <si>
    <t>152</t>
  </si>
  <si>
    <t>"sanace" 2074,31</t>
  </si>
  <si>
    <t>997</t>
  </si>
  <si>
    <t>Přesun sutě</t>
  </si>
  <si>
    <t>997221111</t>
  </si>
  <si>
    <t>Vodorovná doprava suti ze sypkých materiálů nošením do 50 m</t>
  </si>
  <si>
    <t>1695627847</t>
  </si>
  <si>
    <t>"kamenivo" 4,843</t>
  </si>
  <si>
    <t>83</t>
  </si>
  <si>
    <t>997221119</t>
  </si>
  <si>
    <t>Příplatek za každých dalších 10 m u vodorovné dopravy suti ze sypkých materiálů nošením</t>
  </si>
  <si>
    <t>-1262643535</t>
  </si>
  <si>
    <t>4,84*10</t>
  </si>
  <si>
    <t>997221121</t>
  </si>
  <si>
    <t>Vodorovná doprava suti z kusových materiálů nošením do 50 m</t>
  </si>
  <si>
    <t>-1978686105</t>
  </si>
  <si>
    <t>"bet. obruby" 1,45</t>
  </si>
  <si>
    <t>"bet. dlažba" 0,858</t>
  </si>
  <si>
    <t>85</t>
  </si>
  <si>
    <t>997221129</t>
  </si>
  <si>
    <t>Příplatek za každých dalších 10 m u vodorovné dopravy suti z kusových materiálů nošením</t>
  </si>
  <si>
    <t>-856766459</t>
  </si>
  <si>
    <t>2,308*10</t>
  </si>
  <si>
    <t>997221131</t>
  </si>
  <si>
    <t>Vodorovná doprava vybouraných hmot nošením do 50 m</t>
  </si>
  <si>
    <t>2016222067</t>
  </si>
  <si>
    <t>"beton" 4,008</t>
  </si>
  <si>
    <t>"živice" 1,637</t>
  </si>
  <si>
    <t>87</t>
  </si>
  <si>
    <t>997221139</t>
  </si>
  <si>
    <t>Příplatek za každých dalších 10 m u vodorovné dopravy vybouraných hmot nošením</t>
  </si>
  <si>
    <t>296853072</t>
  </si>
  <si>
    <t>5,645*10</t>
  </si>
  <si>
    <t>997221551</t>
  </si>
  <si>
    <t>Vodorovná doprava suti ze sypkých materiálů do 1 km</t>
  </si>
  <si>
    <t>-193544929</t>
  </si>
  <si>
    <t>"kamenivo" 207,152+18,966</t>
  </si>
  <si>
    <t>"frézování" 43,314</t>
  </si>
  <si>
    <t>89</t>
  </si>
  <si>
    <t>997221559</t>
  </si>
  <si>
    <t>Příplatek ZKD 1 km u vodorovné dopravy suti ze sypkých materiálů</t>
  </si>
  <si>
    <t>-1569321246</t>
  </si>
  <si>
    <t>269,432*9 'Přepočtené koeficientem množství</t>
  </si>
  <si>
    <t>997221561</t>
  </si>
  <si>
    <t>Vodorovná doprava suti z kusových materiálů do 1 km</t>
  </si>
  <si>
    <t>-1611748988</t>
  </si>
  <si>
    <t>"dlažba" 16,667</t>
  </si>
  <si>
    <t>"asfalt" 148,773</t>
  </si>
  <si>
    <t>91</t>
  </si>
  <si>
    <t>997221569</t>
  </si>
  <si>
    <t>Příplatek ZKD 1 km u vodorovné dopravy suti z kusových materiálů</t>
  </si>
  <si>
    <t>-768267565</t>
  </si>
  <si>
    <t>165,44*9 'Přepočtené koeficientem množství</t>
  </si>
  <si>
    <t>997221861</t>
  </si>
  <si>
    <t>Poplatek za uložení na recyklační skládce (skládkovné) stavebního odpadu z prostého betonu pod kódem 17 01 01</t>
  </si>
  <si>
    <t>1899323171</t>
  </si>
  <si>
    <t>93</t>
  </si>
  <si>
    <t>997221873</t>
  </si>
  <si>
    <t>Poplatek za uložení na recyklační skládce (skládkovné) stavebního odpadu zeminy a kamení zatříděného do Katalogu odpadů pod kódem 17 05 04</t>
  </si>
  <si>
    <t>522071840</t>
  </si>
  <si>
    <t>997221875</t>
  </si>
  <si>
    <t>Poplatek za uložení na recyklační skládce (skládkovné) stavebního odpadu asfaltového bez obsahu dehtu zatříděného do Katalogu odpadů pod kódem 17 03 02</t>
  </si>
  <si>
    <t>-1283233915</t>
  </si>
  <si>
    <t>998</t>
  </si>
  <si>
    <t>Přesun hmot</t>
  </si>
  <si>
    <t>95</t>
  </si>
  <si>
    <t>998225111</t>
  </si>
  <si>
    <t>Přesun hmot pro pozemní komunikace s krytem z kamene, monolitickým betonovým nebo živičným</t>
  </si>
  <si>
    <t>166</t>
  </si>
  <si>
    <t>301 - SO 301 Vodovod</t>
  </si>
  <si>
    <t xml:space="preserve">    4 - Vodorovné konstrukce</t>
  </si>
  <si>
    <t xml:space="preserve">    8 - Trubní vedení</t>
  </si>
  <si>
    <t>113107163</t>
  </si>
  <si>
    <t>Odstranění podkladu z kameniva drceného tl přes 200 do 300 mm strojně pl přes 50 do 200 m2</t>
  </si>
  <si>
    <t>-1270233783</t>
  </si>
  <si>
    <t>"konstrukce vozovky s krytem z asfaltu"  1,2*142,95</t>
  </si>
  <si>
    <t>113107183</t>
  </si>
  <si>
    <t>Odstranění podkladu živičného tl přes 100 do 150 mm strojně pl přes 50 do 200 m2</t>
  </si>
  <si>
    <t>-1370775918</t>
  </si>
  <si>
    <t>78712053</t>
  </si>
  <si>
    <t>115101201</t>
  </si>
  <si>
    <t>Čerpání vody na dopravní výšku do 10 m průměrný přítok do 500 l/min</t>
  </si>
  <si>
    <t>hod</t>
  </si>
  <si>
    <t>8*10</t>
  </si>
  <si>
    <t>115101301</t>
  </si>
  <si>
    <t>Pohotovost čerpací soupravy pro dopravní výšku do 10 m přítok do 500 l/min</t>
  </si>
  <si>
    <t>den</t>
  </si>
  <si>
    <t>132254205</t>
  </si>
  <si>
    <t>Hloubení zapažených rýh š do 2000 mm v hornině třídy těžitelnosti I skupiny 3 objem do 1000 m3</t>
  </si>
  <si>
    <t>"viz TZ a PD"</t>
  </si>
  <si>
    <t>1,2*(1,15*65)+(1,7*40)+(2,0*264)</t>
  </si>
  <si>
    <t>151811131</t>
  </si>
  <si>
    <t>Osazení pažicího boxu hl výkopu do 4 m š do 1,2 m</t>
  </si>
  <si>
    <t>2*(1,15*65)+(1,7*40)+(2,0*264)</t>
  </si>
  <si>
    <t>151811231</t>
  </si>
  <si>
    <t>Odstranění pažicího boxu hl výkopu do 4 m š do 1,2 m</t>
  </si>
  <si>
    <t>162351103</t>
  </si>
  <si>
    <t>Vodorovné přemístění přes 50 do 500 m výkopku/sypaniny z horniny třídy těžitelnosti I skupiny 1 až 3</t>
  </si>
  <si>
    <t>"zásyp zeminou na mezideponii a zpět" 260,516*2</t>
  </si>
  <si>
    <t>"násyp zeminou na mezideponii a zpět" 54,0*2</t>
  </si>
  <si>
    <t>"obsyp šp" 164,237</t>
  </si>
  <si>
    <t>"podkladní štěrkopísek" 44,256</t>
  </si>
  <si>
    <t>"přebytečný výkopek na skládku" 685,7-(260,516+54)</t>
  </si>
  <si>
    <t>167151101</t>
  </si>
  <si>
    <t>Nakládání výkopku z hornin třídy těžitelnosti I skupiny 1 až 3 do 100 m3</t>
  </si>
  <si>
    <t>"zásyp zeminou " 260,516</t>
  </si>
  <si>
    <t>"násyp zeminou " 54,0</t>
  </si>
  <si>
    <t>171151111</t>
  </si>
  <si>
    <t>Uložení sypaniny z hornin nesoudržných sypkých do násypů zhutněných strojně</t>
  </si>
  <si>
    <t>"násyp km 0,295 až 0,367"  1,5*0,5*72</t>
  </si>
  <si>
    <t>371,184*1,8</t>
  </si>
  <si>
    <t>174151101</t>
  </si>
  <si>
    <t>Zásyp jam, šachet rýh nebo kolem objektů sypaninou se zhutněním</t>
  </si>
  <si>
    <t>"výkopy rýhy" 685,70</t>
  </si>
  <si>
    <t xml:space="preserve">"odpočet vytlačená kubatura" </t>
  </si>
  <si>
    <t>-((1,2*0,65*268,8)+1,68)</t>
  </si>
  <si>
    <t>"odpočet konstrukce vozovky" -(1,2*0,45*396)</t>
  </si>
  <si>
    <t>175151101</t>
  </si>
  <si>
    <t>Obsypání potrubí strojně sypaninou bez prohození, uloženou do 3 m</t>
  </si>
  <si>
    <t>"DN 250" ((1,2*0,55)-0,049)*268,8</t>
  </si>
  <si>
    <t>58337344</t>
  </si>
  <si>
    <t>štěrkopísek frakce 0/32</t>
  </si>
  <si>
    <t>164,237*1,67*1,23</t>
  </si>
  <si>
    <t>212752101</t>
  </si>
  <si>
    <t>Trativod z drenážních trubek korugovaných PE-HD SN 4 perforace 360° včetně lože otevřený výkop DN 100 pro liniové stavby</t>
  </si>
  <si>
    <t>Vodorovné konstrukce</t>
  </si>
  <si>
    <t>451573111</t>
  </si>
  <si>
    <t>Lože pod potrubí otevřený výkop ze štěrkopísku</t>
  </si>
  <si>
    <t>"DN 250" 1,2*0,1*368,8</t>
  </si>
  <si>
    <t>452313141</t>
  </si>
  <si>
    <t>Podkladní bloky z betonu prostého bez zvýšených nároků na prostředí tř. C 16/20 otevřený výkop</t>
  </si>
  <si>
    <t>"opěrné bloky"</t>
  </si>
  <si>
    <t>(0,7*0,5*0,6*8)</t>
  </si>
  <si>
    <t>452353111</t>
  </si>
  <si>
    <t>Bednění podkladních bloků pod potrubí, stoky a drobné objekty otevřený výkop zřízení</t>
  </si>
  <si>
    <t>((0,7+0,5)*2*0,6*8)</t>
  </si>
  <si>
    <t>452353112</t>
  </si>
  <si>
    <t>Bednění podkladních bloků pod potrubí, stoky a drobné objekty otevřený výkop odstranění</t>
  </si>
  <si>
    <t>-1208815478</t>
  </si>
  <si>
    <t>"štěrkodrť ŠD A tl. 150 mm - 2x" 1,2*142,95*2</t>
  </si>
  <si>
    <t>1981448988</t>
  </si>
  <si>
    <t>"asfaltový beton ACP 16 tl. 50 mm" 1,2*142,95</t>
  </si>
  <si>
    <t>-1130806185</t>
  </si>
  <si>
    <t>"postřik infiltrační z mod. kationaktivní asf. emulze 1,0 kg/m2" 1,2*142,95</t>
  </si>
  <si>
    <t>2081825704</t>
  </si>
  <si>
    <t>"postřik spojovací z mod. kationaktivní asf. emulze 0,5 kg/m2" 1,2*142,95</t>
  </si>
  <si>
    <t>1897255508</t>
  </si>
  <si>
    <t>"asfaltový beton ACO 11 tl. 40 mm" 1,2*142,95</t>
  </si>
  <si>
    <t>858966845</t>
  </si>
  <si>
    <t>"asfaltový beton ACL 16 tl. 60 mm" 1,2*142,95</t>
  </si>
  <si>
    <t>Trubní vedení</t>
  </si>
  <si>
    <t>857242122</t>
  </si>
  <si>
    <t>Montáž litinových tvarovek jednoosých přírubových otevřený výkop DN 80</t>
  </si>
  <si>
    <t>"viz TZ a PD" 3+1+1</t>
  </si>
  <si>
    <t>55254047</t>
  </si>
  <si>
    <t>koleno 90° s patkou přírubové litinové vodovodní N-kus PN10/40 DN 80</t>
  </si>
  <si>
    <t>55253892</t>
  </si>
  <si>
    <t>tvarovka přírubová s hrdlem z tvárné litiny,práškový epoxid tl 250µm EU-kus dl 130mm DN 80</t>
  </si>
  <si>
    <t>55252231R</t>
  </si>
  <si>
    <t>trouba přírubová PN10/16/25/40 DN 80 dl 2000mm</t>
  </si>
  <si>
    <t>857352122</t>
  </si>
  <si>
    <t>Montáž litinových tvarovek jednoosých přírubových otevřený výkop DN 200</t>
  </si>
  <si>
    <t>"viz TZ a PD" 2</t>
  </si>
  <si>
    <t>55253896</t>
  </si>
  <si>
    <t>tvarovka přírubová s hrdlem z tvárné litiny,práškový epoxid tl 250µm EU-kus dl 140mm DN 200</t>
  </si>
  <si>
    <t>857354122</t>
  </si>
  <si>
    <t>Montáž litinových tvarovek odbočných přírubových otevřený výkop DN 200</t>
  </si>
  <si>
    <t>"viz TZ a PD" 4</t>
  </si>
  <si>
    <t>55253532</t>
  </si>
  <si>
    <t>tvarovka přírubová litinová s přírubovou odbočkou,práškový epoxid tl 250µm T-kus DN 200/80</t>
  </si>
  <si>
    <t>871275811</t>
  </si>
  <si>
    <t>Bourání stávajícího potrubí z PVC nebo PP DN 150</t>
  </si>
  <si>
    <t>"zrušení stávajícího vodovodu PVC DN 110" 140</t>
  </si>
  <si>
    <t>871361141</t>
  </si>
  <si>
    <t>Montáž potrubí z PE100 RC SDR 11 otevřený výkop svařovaných na tupo d 250 x 22,7 mm</t>
  </si>
  <si>
    <t>"viz TZ a PD" 368,8</t>
  </si>
  <si>
    <t>28613182</t>
  </si>
  <si>
    <t>potrubí vodovodní jednovrstvé PE100 RC PN 16 SDR11 250x22,7mm</t>
  </si>
  <si>
    <t>877361101</t>
  </si>
  <si>
    <t>Montáž elektrospojek na vodovodním potrubí z PE trub d 250</t>
  </si>
  <si>
    <t>"viz TZ a PD" 9+9</t>
  </si>
  <si>
    <t>28653143</t>
  </si>
  <si>
    <t>nákružek lemový PE 100 SDR11 250mm</t>
  </si>
  <si>
    <t>28654R01</t>
  </si>
  <si>
    <t>příruba točivá d 250mm</t>
  </si>
  <si>
    <t>891241112</t>
  </si>
  <si>
    <t>Montáž vodovodních šoupátek otevřený výkop DN 80</t>
  </si>
  <si>
    <t>42221212</t>
  </si>
  <si>
    <t>šoupě přírubové vodovodní krátká stavební dl DN 80 PN10-16</t>
  </si>
  <si>
    <t>42291079</t>
  </si>
  <si>
    <t>souprava zemní pro šoupátka DN 65-80mm Rd 2,0m</t>
  </si>
  <si>
    <t>891247112</t>
  </si>
  <si>
    <t>Montáž hydrantů podzemních DN 80</t>
  </si>
  <si>
    <t>"viz TZ a PD" 3</t>
  </si>
  <si>
    <t>42273591</t>
  </si>
  <si>
    <t>hydrant podzemní DN 80 PN 16 jednoduchý uzávěr krycí v 1500mm</t>
  </si>
  <si>
    <t>891351112</t>
  </si>
  <si>
    <t>Montáž vodovodních šoupátek otevřený výkop DN 200</t>
  </si>
  <si>
    <t>42221216</t>
  </si>
  <si>
    <t>šoupě přírubové vodovodní krátká stavební dl DN 200 PN10</t>
  </si>
  <si>
    <t>42291081</t>
  </si>
  <si>
    <t>souprava zemní pro šoupátka DN 200mm Rd 2,0m</t>
  </si>
  <si>
    <t>891369111</t>
  </si>
  <si>
    <t>Montáž navrtávacích pasů na potrubí z jakýchkoli trub DN 250</t>
  </si>
  <si>
    <t>"viz TZ a PD" 1</t>
  </si>
  <si>
    <t>42271R10</t>
  </si>
  <si>
    <t>Navrtávací odbočný ventil SN 1" s prodlouženým hrdlem na potrubí DN 200 + kulový kohout</t>
  </si>
  <si>
    <t>892372111</t>
  </si>
  <si>
    <t>Zabezpečení konců potrubí DN do 300 při tlakových zkouškách vodou</t>
  </si>
  <si>
    <t>892381111</t>
  </si>
  <si>
    <t>Tlaková zkouška vodou potrubí DN 250, DN 300 nebo 350</t>
  </si>
  <si>
    <t>892383122</t>
  </si>
  <si>
    <t>Proplach a dezinfekce vodovodního potrubí DN 250, DN 300 nebo 350</t>
  </si>
  <si>
    <t>899401112</t>
  </si>
  <si>
    <t>Osazení poklopů uličních litinových šoupátkových</t>
  </si>
  <si>
    <t>"viz TZ a PD" 4+2</t>
  </si>
  <si>
    <t>42210050</t>
  </si>
  <si>
    <t>deska podkladová uličního poklopu litinového šoupatového</t>
  </si>
  <si>
    <t>562306R1</t>
  </si>
  <si>
    <t>poklop uliční šoupátkový kulatý plastový PA s litinovým víkem</t>
  </si>
  <si>
    <t>899401113</t>
  </si>
  <si>
    <t>Osazení poklopů uličních litinových hydrantových</t>
  </si>
  <si>
    <t>42210052</t>
  </si>
  <si>
    <t>deska podkladová uličního poklopu litinového hydrantového</t>
  </si>
  <si>
    <t>42291452</t>
  </si>
  <si>
    <t>poklop litinový hydrantový DN 80</t>
  </si>
  <si>
    <t>899713111A</t>
  </si>
  <si>
    <t>Orientační tabulky na sloupku betonovém nebo ocelovém</t>
  </si>
  <si>
    <t>899721112</t>
  </si>
  <si>
    <t>Signalizační vodič DN přes 150 mm na potrubí</t>
  </si>
  <si>
    <t>899722114</t>
  </si>
  <si>
    <t>Krytí potrubí z plastů výstražnou fólií z PVC přes 34 do 40 cm</t>
  </si>
  <si>
    <t>369</t>
  </si>
  <si>
    <t>997013501</t>
  </si>
  <si>
    <t>Odvoz suti a vybouraných hmot na skládku nebo meziskládku do 1 km se složením</t>
  </si>
  <si>
    <t>"potrubí PVC" 0,7</t>
  </si>
  <si>
    <t>997013509</t>
  </si>
  <si>
    <t>Příplatek k odvozu suti a vybouraných hmot na skládku ZKD 1 km přes 1 km</t>
  </si>
  <si>
    <t>0,7*9 "Přepočtené koeficientem množství</t>
  </si>
  <si>
    <t>997013871</t>
  </si>
  <si>
    <t>Poplatek za uložení stavebního odpadu na recyklační skládce (skládkovné) směsného stavebního a demoličního kód odpadu 17 09 04</t>
  </si>
  <si>
    <t>1055100097</t>
  </si>
  <si>
    <t>"kamenivo" 75,478</t>
  </si>
  <si>
    <t>"frézování" 15,782</t>
  </si>
  <si>
    <t>553125086</t>
  </si>
  <si>
    <t>91,26*9 'Přepočtené koeficientem množství</t>
  </si>
  <si>
    <t>-806983795</t>
  </si>
  <si>
    <t>"asfalt" 54,207</t>
  </si>
  <si>
    <t>2030447024</t>
  </si>
  <si>
    <t>54,207*9 'Přepočtené koeficientem množství</t>
  </si>
  <si>
    <t>1900966040</t>
  </si>
  <si>
    <t>-739453681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</si>
  <si>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</si>
  <si>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</si>
  <si>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</si>
  <si>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</si>
  <si>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302 - SO 302 Dešťová kanalizace</t>
  </si>
  <si>
    <t xml:space="preserve">    3 - Svislé a kompletní konstrukce</t>
  </si>
  <si>
    <t>131251106</t>
  </si>
  <si>
    <t>Hloubení jam nezapažených v hornině třídy těžitelnosti I skupiny 3 objem do 5000 m3 strojně</t>
  </si>
  <si>
    <t>"retanční nádrž" 40,0*17,0*2,05</t>
  </si>
  <si>
    <t>132254204</t>
  </si>
  <si>
    <t>Hloubení zapažených rýh š do 2000 mm v hornině třídy těžitelnosti I skupiny 3 objem do 500 m3</t>
  </si>
  <si>
    <t xml:space="preserve"> 1,3*((1,0*47)+(1,45*62)+(1,65*52))</t>
  </si>
  <si>
    <t>1,1*(1,7*15)</t>
  </si>
  <si>
    <t>"rozšíření pro šachty"  ((1,2*2,5*8,1))</t>
  </si>
  <si>
    <t>2*(1,7*15)</t>
  </si>
  <si>
    <t>151811132</t>
  </si>
  <si>
    <t>Osazení pažicího boxu hl výkopu do 4 m š přes 1,2 do 2,5 m</t>
  </si>
  <si>
    <t>2*((1,0*47)+(1,45*62)+(1,65*52))</t>
  </si>
  <si>
    <t>"rozšíření pro šachty"  ((1,2*2*8,1))</t>
  </si>
  <si>
    <t>151811232</t>
  </si>
  <si>
    <t>Odstranění pažicího boxu hl výkopu do 4 m š přes 1,2 do 2,5 m</t>
  </si>
  <si>
    <t>"zásyp na mezideponii a zpět" 135,205*2</t>
  </si>
  <si>
    <t>"násyp na mezideponii a zpět" 54,75*2</t>
  </si>
  <si>
    <t>"podkladní štěkopísek" 41,285+0,32</t>
  </si>
  <si>
    <t>"obsyp ŠD" 153,796</t>
  </si>
  <si>
    <t>"ornice" (448,5+342,4)*0,15</t>
  </si>
  <si>
    <t>"přebytečný výkopek na skládku" (1394,0+341,86)-(135,205+54,75)</t>
  </si>
  <si>
    <t>"násyp km 0,090 až 0,163"  1,5*0,5*73</t>
  </si>
  <si>
    <t>1545,905*1,8</t>
  </si>
  <si>
    <t>"zásyp " 135,205</t>
  </si>
  <si>
    <t>"násyp " 54,75</t>
  </si>
  <si>
    <t>"rýhy" 341,86</t>
  </si>
  <si>
    <t>"odpočet vytlačená kubatura"</t>
  </si>
  <si>
    <t>-((1,1*0,46*27,2)+(1,1*0,62*15,0)+(1,3*0,78*167,22)+(1,21*8,1)+(0,55*6))</t>
  </si>
  <si>
    <t xml:space="preserve">"viz TZ a PD" </t>
  </si>
  <si>
    <t>"DN 150" 1,1*0,36*27,2</t>
  </si>
  <si>
    <t>"DN 200" 1,1*0,52*15,0</t>
  </si>
  <si>
    <t>"DN 300" ((1,3*0,68)-0,08)*167,22</t>
  </si>
  <si>
    <t>58344171</t>
  </si>
  <si>
    <t>štěrkodrť frakce 0/32</t>
  </si>
  <si>
    <t>153,796*1,67*1,23</t>
  </si>
  <si>
    <t>181351103</t>
  </si>
  <si>
    <t>Rozprostření ornice tl vrstvy do 200 mm pl přes 100 do 500 m2 v rovině nebo ve svahu do 1:5 strojně</t>
  </si>
  <si>
    <t>"retenční nádrž" 34,5*13,0</t>
  </si>
  <si>
    <t>181411121</t>
  </si>
  <si>
    <t>Založení lučního trávníku výsevem pl do 1000 m2 v rovině a ve svahu do 1:5</t>
  </si>
  <si>
    <t>448,5</t>
  </si>
  <si>
    <t>00572472</t>
  </si>
  <si>
    <t>osivo směs travní krajinná-rovinná</t>
  </si>
  <si>
    <t>448,5*0,02 "Přepočtené koeficientem množství</t>
  </si>
  <si>
    <t>181411122</t>
  </si>
  <si>
    <t>Založení lučního trávníku výsevem pl do 1000 m2 ve svahu přes 1:5 do 1:2</t>
  </si>
  <si>
    <t>342,4</t>
  </si>
  <si>
    <t>00572474</t>
  </si>
  <si>
    <t>osivo směs travní krajinná-svahová</t>
  </si>
  <si>
    <t>342,4*0,02 "Přepočtené koeficientem množství</t>
  </si>
  <si>
    <t>181951111</t>
  </si>
  <si>
    <t>Úprava pláně v hornině třídy těžitelnosti I skupiny 1 až 3 bez zhutnění strojně</t>
  </si>
  <si>
    <t xml:space="preserve">"zatravnění" </t>
  </si>
  <si>
    <t>(448,5+342,4)</t>
  </si>
  <si>
    <t>182151111</t>
  </si>
  <si>
    <t>Svahování v zářezech v hornině třídy těžitelnosti I skupiny 1 až 3 strojně</t>
  </si>
  <si>
    <t>"retenční nádrž - svahy" 26,75*2*6,4</t>
  </si>
  <si>
    <t>182351123</t>
  </si>
  <si>
    <t>Rozprostření ornice pl přes 100 do 500 m2 ve svahu přes 1:5 tl vrstvy do 200 mm strojně</t>
  </si>
  <si>
    <t>10364101</t>
  </si>
  <si>
    <t>zemina pro terénní úpravy - ornice</t>
  </si>
  <si>
    <t>(448,5+342,4)*0,15*1,8</t>
  </si>
  <si>
    <t>15+167,22</t>
  </si>
  <si>
    <t>Svislé a kompletní konstrukce</t>
  </si>
  <si>
    <t>321213112</t>
  </si>
  <si>
    <t>Zdivo nadzákladové z lomového kamene vodních staveb výplňové na maltu MC 10</t>
  </si>
  <si>
    <t>"nátokový objekt" (((0,8*0,4)+(1,05*0,4))*1,4)-(0,16*0,16*3,14*0,4)</t>
  </si>
  <si>
    <t>"odtokový objekt" ((1,05*0,5*1,4)+(1,8*0,45*1,4)+(0,4*0,6*0,35)+(1,3*0,55*0,4*2))</t>
  </si>
  <si>
    <t>3599012R1</t>
  </si>
  <si>
    <t>Monitoring stoky jakékoli výšky na nové kanalizaci</t>
  </si>
  <si>
    <t>"DN 200" 15</t>
  </si>
  <si>
    <t>"DN 300" 167,22</t>
  </si>
  <si>
    <t>45131R111</t>
  </si>
  <si>
    <t>Podklad pod dlažbu z betonu prostého C 16/20 tl do 100 mm</t>
  </si>
  <si>
    <t>"pod dlažbu"</t>
  </si>
  <si>
    <t>"nátokový objekt" ((0,4*1,5)+(0,35*1,0)+(0,5*1,5*2))</t>
  </si>
  <si>
    <t>"odtokový objekt" (0,3*0,6)+(3,14*0,7*0,7*0,5)</t>
  </si>
  <si>
    <t>"pod rovnaninu - nátokový objekt" ((0,6*1,0*2)+(3,14*0,8*0,8*0,5))</t>
  </si>
  <si>
    <t>451561111</t>
  </si>
  <si>
    <t>Lože pod dlažby z kameniva drceného drobného vrstva tl do 100 mm</t>
  </si>
  <si>
    <t>"DN 150" 1,1*0,15*27,2</t>
  </si>
  <si>
    <t>"DN 200" 1,1*0,15*15,0</t>
  </si>
  <si>
    <t>"DN 300" 1,3*0,15*167,22</t>
  </si>
  <si>
    <t>"šachty" 1,5*1,5*0,1*6</t>
  </si>
  <si>
    <t>"nátokový objekt" (0,8*1,4*0,1)</t>
  </si>
  <si>
    <t>"odtokový objekt" (1,8*1,4*0,1)</t>
  </si>
  <si>
    <t>452112112</t>
  </si>
  <si>
    <t>Osazení betonových prstenců nebo rámů v do 100 mm pod poklopy a mříže</t>
  </si>
  <si>
    <t>"viz TZ a PD" 3+2+3</t>
  </si>
  <si>
    <t>59224185</t>
  </si>
  <si>
    <t>prstenec šachtový vyrovnávací betonový 625x120x60mm</t>
  </si>
  <si>
    <t>59224176</t>
  </si>
  <si>
    <t>prstenec šachtový vyrovnávací betonový 625x120x80mm</t>
  </si>
  <si>
    <t>59224187</t>
  </si>
  <si>
    <t>prstenec šachtový vyrovnávací betonový 625x120x100mm</t>
  </si>
  <si>
    <t>452112122</t>
  </si>
  <si>
    <t>Osazení betonových prstenců nebo rámů v přes 100 do 200 mm pod poklopy a mříže</t>
  </si>
  <si>
    <t>59224188</t>
  </si>
  <si>
    <t>prstenec šachtový vyrovnávací betonový 625x120x120mm</t>
  </si>
  <si>
    <t>452311131</t>
  </si>
  <si>
    <t>Podkladní desky z betonu prostého bez zvýšených nároků na prostředí tř. C 12/15 otevřený výkop</t>
  </si>
  <si>
    <t>"šachty" 1,5*1,5*0,15*6</t>
  </si>
  <si>
    <t>463212111</t>
  </si>
  <si>
    <t>Rovnanina z lomového kamene upraveného s vyklínováním spár úlomky kamene</t>
  </si>
  <si>
    <t>"nátokový objekt" ((0,6*1,0*2)+(3,14*0,8*0,8*0,5))*0,3</t>
  </si>
  <si>
    <t>465513227</t>
  </si>
  <si>
    <t>Dlažba z lomového kamene na cementovou maltu s vyspárováním tl 250 mm pro hráze</t>
  </si>
  <si>
    <t>871313123</t>
  </si>
  <si>
    <t>Montáž kanalizačního potrubí hladkého plnostěnného SN 12 z PVC-U DN 160</t>
  </si>
  <si>
    <t>"přípojky UV" 27,2</t>
  </si>
  <si>
    <t>28611260</t>
  </si>
  <si>
    <t>trubka kanalizační PVC-U plnostěnná jednovrstvá DN 160x3000mm SN12</t>
  </si>
  <si>
    <t>27,2*1,03 "Přepočtené koeficientem množství</t>
  </si>
  <si>
    <t>871353123</t>
  </si>
  <si>
    <t>Montáž kanalizačního potrubí hladkého plnostěnného SN 12 z PVC-U DN 200</t>
  </si>
  <si>
    <t>"viz TZ a PD" 15</t>
  </si>
  <si>
    <t>28611262</t>
  </si>
  <si>
    <t>trubka kanalizační PVC-U plnostěnná jednovrstvá DN 200x3000mm SN12</t>
  </si>
  <si>
    <t>871373123</t>
  </si>
  <si>
    <t>Montáž kanalizačního potrubí hladkého plnostěnného SN 12 z PVC-U DN 315</t>
  </si>
  <si>
    <t>"viz TZ a PD" 167,22</t>
  </si>
  <si>
    <t>28611266</t>
  </si>
  <si>
    <t>trubka kanalizační PVC-U plnostěnná jednovrstvá DN 315x3000mm SN12</t>
  </si>
  <si>
    <t>877370320</t>
  </si>
  <si>
    <t>Montáž odboček na kanalizačním potrubí z PP nebo tvrdého PVC-U trub hladkých plnostěnných DN 300</t>
  </si>
  <si>
    <t>"odbočky UV" 6</t>
  </si>
  <si>
    <t>28651221</t>
  </si>
  <si>
    <t>odbočka kanalizační PVC-U plnostěnná DN 315/160/45°</t>
  </si>
  <si>
    <t>892312121</t>
  </si>
  <si>
    <t>Tlaková zkouška vzduchem potrubí DN 150 těsnícím vakem ucpávkovým</t>
  </si>
  <si>
    <t>úsek</t>
  </si>
  <si>
    <t>892352121</t>
  </si>
  <si>
    <t>Tlaková zkouška vzduchem potrubí DN 200 těsnícím vakem ucpávkovým</t>
  </si>
  <si>
    <t>892372121</t>
  </si>
  <si>
    <t>Tlaková zkouška vzduchem potrubí DN 300 těsnícím vakem ucpávkovým</t>
  </si>
  <si>
    <t>894411311</t>
  </si>
  <si>
    <t>Osazení betonových nebo železobetonových dílců pro šachty skruží rovných</t>
  </si>
  <si>
    <t>"viz TZ a PD" 1+4</t>
  </si>
  <si>
    <t>59224161</t>
  </si>
  <si>
    <t>skruž betonová kanalizační se stupadly 100x50x12cm</t>
  </si>
  <si>
    <t>59224160</t>
  </si>
  <si>
    <t>skruž betonová kanalizační se stupadly 100x25x12cm</t>
  </si>
  <si>
    <t>59224348</t>
  </si>
  <si>
    <t>těsnění elastomerové pro spojení šachetních dílů DN 1000</t>
  </si>
  <si>
    <t>894412411</t>
  </si>
  <si>
    <t>Osazení betonových nebo železobetonových dílců pro šachty skruží přechodových</t>
  </si>
  <si>
    <t>59224168</t>
  </si>
  <si>
    <t>skruž betonová přechodová 62,5/100x60x12cm stupadla poplastovaná kapsová</t>
  </si>
  <si>
    <t>894414111</t>
  </si>
  <si>
    <t>Osazení betonových nebo železobetonových dílců pro šachty skruží základových (dno)</t>
  </si>
  <si>
    <t>"viz TZ a PD" 6</t>
  </si>
  <si>
    <t>59224339</t>
  </si>
  <si>
    <t>dno betonové šachty DN 1000 kanalizační výšky 100cm</t>
  </si>
  <si>
    <t>59224338</t>
  </si>
  <si>
    <t>dno betonové šachty DN 1000 kanalizační výšky 80cm</t>
  </si>
  <si>
    <t>59224337</t>
  </si>
  <si>
    <t>dno betonové šachty DN 1000 kanalizační výšky 60cm</t>
  </si>
  <si>
    <t>894414211</t>
  </si>
  <si>
    <t>Osazení betonových nebo železobetonových dílců pro šachty desek zákrytových</t>
  </si>
  <si>
    <t>"viz TZ aPD" 2</t>
  </si>
  <si>
    <t>59224506</t>
  </si>
  <si>
    <t>deska betonová zákrytová šachty DN 1000 kanalizační 200/62,5x12cm třída zatížení D400</t>
  </si>
  <si>
    <t>895941301</t>
  </si>
  <si>
    <t>Osazení vpusti uliční DN 450 z betonových dílců dno s výtokem</t>
  </si>
  <si>
    <t>59223334</t>
  </si>
  <si>
    <t>vpusť uliční DN 450 kaliště s odtokem 200mm 450/370x50mm</t>
  </si>
  <si>
    <t>895941314</t>
  </si>
  <si>
    <t>Osazení vpusti uliční DN 450 z betonových dílců skruž horní 570 mm</t>
  </si>
  <si>
    <t>59223858</t>
  </si>
  <si>
    <t>skruž betonová horní pro uliční vpusť 450x570x50mm</t>
  </si>
  <si>
    <t>59223864</t>
  </si>
  <si>
    <t>prstenec pro uliční vpusť vyrovnávací betonový 390x60x130mm</t>
  </si>
  <si>
    <t>899104112</t>
  </si>
  <si>
    <t>Osazení poklopů litinových, ocelových nebo železobetonových včetně rámů pro třídu zatížení D400, E600</t>
  </si>
  <si>
    <t>552410R55</t>
  </si>
  <si>
    <t>poklop šachtový DN 600 třída D400, kruhový s ventilací</t>
  </si>
  <si>
    <t>899204112</t>
  </si>
  <si>
    <t>Osazení mříží litinových včetně rámů a košů na bahno pro třídu zatížení D400, E600</t>
  </si>
  <si>
    <t>59224481</t>
  </si>
  <si>
    <t>mříž vtoková s rámem pro uliční vpusť 450x450, zatížení 40 tun</t>
  </si>
  <si>
    <t>55241001</t>
  </si>
  <si>
    <t>koš kalový pod kruhovou mříž - těžký</t>
  </si>
  <si>
    <t>89935R0001</t>
  </si>
  <si>
    <t>česle 800x600 mm - ochrana výtoku - dodávka a montáž</t>
  </si>
  <si>
    <t>"výtokový objekt" 1</t>
  </si>
  <si>
    <t>154</t>
  </si>
  <si>
    <t>303 - SO 303 Splašková Kanalizace</t>
  </si>
  <si>
    <t xml:space="preserve">    38x - Čerpací stanice</t>
  </si>
  <si>
    <t xml:space="preserve">    39x - Čerpací stanice - kompozity</t>
  </si>
  <si>
    <t>M - Práce a dodávky M</t>
  </si>
  <si>
    <t xml:space="preserve">    23-M - Montáže potrubí</t>
  </si>
  <si>
    <t>Ostatní - Ostatní</t>
  </si>
  <si>
    <t xml:space="preserve">    95a - Vrtné práce</t>
  </si>
  <si>
    <t xml:space="preserve">    96a - čerpací práce</t>
  </si>
  <si>
    <t xml:space="preserve">    97a - náklady na elektrickou energii</t>
  </si>
  <si>
    <t>-1367611236</t>
  </si>
  <si>
    <t>"konstrukce vozovky s krytem z asfaltu"  1,1*111,16</t>
  </si>
  <si>
    <t>-2133544277</t>
  </si>
  <si>
    <t>1507701199</t>
  </si>
  <si>
    <t>8*20</t>
  </si>
  <si>
    <t>119001405</t>
  </si>
  <si>
    <t>Dočasné zajištění potrubí z PE DN do 200 mm</t>
  </si>
  <si>
    <t>(1,3*5)+(1,1*7)</t>
  </si>
  <si>
    <t>119001406</t>
  </si>
  <si>
    <t>Dočasné zajištění potrubí z PE DN přes 200 do 500 mm</t>
  </si>
  <si>
    <t>(1,3*1)+(1,1*1)</t>
  </si>
  <si>
    <t>119001421</t>
  </si>
  <si>
    <t>Dočasné zajištění kabelů a kabelových tratí ze 3 volně ložených kabelů</t>
  </si>
  <si>
    <t>(1,3*8)+(1,1*10)</t>
  </si>
  <si>
    <t>131212532</t>
  </si>
  <si>
    <t>Hloubení jamek objem do 0,5 m3 v nesoudržných horninách třídy těžitelnosti I skupiny 3 ručně</t>
  </si>
  <si>
    <t>"pro patky sloupků"</t>
  </si>
  <si>
    <t>(0,45*0,45*0,75*16)+(0,7*0,45*0,75*4)</t>
  </si>
  <si>
    <t>131251100</t>
  </si>
  <si>
    <t>Hloubení jam nezapažených v hornině třídy těžitelnosti I skupiny 3 objem do 20 m3 strojně</t>
  </si>
  <si>
    <t>"pod nádrž na síran železitý" 2,4*2,4*0,8</t>
  </si>
  <si>
    <t>"výtlak" (1,1*1,75*306)+(1,1*3,4*3,0)+(1,3*3,5*7,5)+(1,3*2,7*7,0)</t>
  </si>
  <si>
    <t>"stoka H3" (1,3*3,8*150)</t>
  </si>
  <si>
    <t>"stoka H4" (1,3*5,5*50)</t>
  </si>
  <si>
    <t>"rozšíření pro šachty"  (1,2*2,5*19,5)+(1,4*2,5*12,3)</t>
  </si>
  <si>
    <t>133254104</t>
  </si>
  <si>
    <t>Hloubení šachet zapažených v hornině třídy těžitelnosti I skupiny 3 objem přes 100 m3</t>
  </si>
  <si>
    <t>"jímka 1" (5,9*5,6*7,0)</t>
  </si>
  <si>
    <t>"jímka 2" (5,9*5,6*7,0)</t>
  </si>
  <si>
    <t>"jímka 3" (5,6*5,6*7,0)</t>
  </si>
  <si>
    <t>133554102</t>
  </si>
  <si>
    <t>Hloubení šachet zapažených v hornině třídy těžitelnosti III skupiny 6 objem do 50 m3</t>
  </si>
  <si>
    <t>"jímka 1" (5,9*5,6*0,6)</t>
  </si>
  <si>
    <t>"jímka 2" (5,9*5,6*1,4)</t>
  </si>
  <si>
    <t>"jímka 3" (5,6*5,6*0,6)</t>
  </si>
  <si>
    <t>139001101</t>
  </si>
  <si>
    <t>Příplatek za ztížení vykopávky v blízkosti podzemního vedení</t>
  </si>
  <si>
    <t>(1,1*1,6*21,4)+(1,3*1,8*14,2)+(2,0*2,5*2,4)</t>
  </si>
  <si>
    <t>141721254</t>
  </si>
  <si>
    <t>Řízený zemní protlak délky přes 50 do 100 m hl do 6 m se zatažením potrubí průměru vrtu přes 140 do 180 mm v hornině třídy I a II skupiny 1 až 4</t>
  </si>
  <si>
    <t>"protlak pod Litavkou" 91</t>
  </si>
  <si>
    <t>28613363</t>
  </si>
  <si>
    <t>potrubí třívrstvé PE100 RC se signalizační vrstvou SDR11 dl 12m 160x14,6mm</t>
  </si>
  <si>
    <t>"výtlak" (2*1,75*306)+(2*3,4*3,0)</t>
  </si>
  <si>
    <t>"výtlak" (2*3,5*7,5)+(2*2,7*7,0)</t>
  </si>
  <si>
    <t>"stoka H3" (2*3,8*150)</t>
  </si>
  <si>
    <t>"rozšíření pro šachty"  (1,2*2*19,5)</t>
  </si>
  <si>
    <t>151811142</t>
  </si>
  <si>
    <t>Osazení pažicího boxu hl výkopu do 6 m š přes 1,2 do 2,5 m</t>
  </si>
  <si>
    <t>"stoka H4" (2*5,5*50)</t>
  </si>
  <si>
    <t>151811242</t>
  </si>
  <si>
    <t>Odstranění pažicího boxu hl výkopu do 6 m š přes 1,2 do 2,5 m</t>
  </si>
  <si>
    <t>153111113</t>
  </si>
  <si>
    <t>Řezání otvorů v ocelových štětovnicích na skládce</t>
  </si>
  <si>
    <t>"pro čerpací stanici"  143</t>
  </si>
  <si>
    <t>153111114</t>
  </si>
  <si>
    <t>Příčné řezání ocelových zaberaněných štětovnic z terénu</t>
  </si>
  <si>
    <t>153112112</t>
  </si>
  <si>
    <t>Nastražení ocelových štětovnic dl přes 10 m ve standardních podmínkách z terénu</t>
  </si>
  <si>
    <t xml:space="preserve">"pro čerpací stanici" </t>
  </si>
  <si>
    <t>11,0*(11,26+5,9+11,26+5,9+5,9+5,6+5,6)</t>
  </si>
  <si>
    <t>153112123</t>
  </si>
  <si>
    <t>Zaberanění ocelových štětovnic na dl do 12 m ve standardních podmínkách z terénu</t>
  </si>
  <si>
    <t>10,5*(11,26+5,9+11,26+5,9+5,9+5,6+5,6)</t>
  </si>
  <si>
    <t>15920311</t>
  </si>
  <si>
    <t>štětovnice ocelová Illn</t>
  </si>
  <si>
    <t>565,62*0,16275 "Přepočtené koeficientem množství</t>
  </si>
  <si>
    <t>1540R7341</t>
  </si>
  <si>
    <t>Montáž rozpěrného rámu</t>
  </si>
  <si>
    <t>"rozepření štětových stěn"</t>
  </si>
  <si>
    <t>"HEB 320" 127*(((10,5+5,1)*2)+((4,9+4,6)*2))</t>
  </si>
  <si>
    <t>"HEB 220" 73*((4,9+4,9)+(3,0*4))</t>
  </si>
  <si>
    <t>13010982</t>
  </si>
  <si>
    <t>ocel profilová jakost S235JR (11 375) průřez HEB 220</t>
  </si>
  <si>
    <t>"HEB 220" (73*((4,9+4,9)+(3,0*4)))*0,001</t>
  </si>
  <si>
    <t>1,591*1,1 "Přepočtené koeficientem množství</t>
  </si>
  <si>
    <t>13011008</t>
  </si>
  <si>
    <t>ocel profilová jakost S235JR (11 375) průřez HEB 320</t>
  </si>
  <si>
    <t>"HEB 320" (127*(((10,5+5,1)*2)+((4,9+4,6)*2)))*0,001</t>
  </si>
  <si>
    <t>6,375*1,1 "Přepočtené koeficientem množství</t>
  </si>
  <si>
    <t>161151103</t>
  </si>
  <si>
    <t>Svislé přemístění výkopku z horniny třídy těžitelnosti I skupiny 1 až 3 hl výkopu přes 4 do 8 m</t>
  </si>
  <si>
    <t>"stoka H4" (1,3*5,5*50)*0,8</t>
  </si>
  <si>
    <t>"rozšíření pro šachty"  (1,2*2,5*10,0)*0,8</t>
  </si>
  <si>
    <t>"zásyp na mezideponii a zpět" 2051,583*2</t>
  </si>
  <si>
    <t>"násyp na mezideponii a zpět" 45,0*2</t>
  </si>
  <si>
    <t>"podkladní štěkopísek" 108,175+1,452</t>
  </si>
  <si>
    <t>"obsyp ŠD" 314,808</t>
  </si>
  <si>
    <t>"přebytečný výkopek na skládku - rýhy, šachty" (1859,015+682,08)-(2051,583+45,0)</t>
  </si>
  <si>
    <t>"protlak" (3,14*0,075*0,075*91)</t>
  </si>
  <si>
    <t>"vrty" (0,2*0,2*3,14*980)</t>
  </si>
  <si>
    <t>162751157</t>
  </si>
  <si>
    <t>Vodorovné přemístění přes 9 000 do 10000 m výkopku/sypaniny z horniny třídy těžitelnosti III skupiny 6 a 7</t>
  </si>
  <si>
    <t>"přebytečný výkopek na skládku"</t>
  </si>
  <si>
    <t>"hloubení šachet" 84,896</t>
  </si>
  <si>
    <t>"vrty" (0,2*0,2*3,14*490)</t>
  </si>
  <si>
    <t>"zásyp" 2051,583</t>
  </si>
  <si>
    <t>"násyp " 45,0*2</t>
  </si>
  <si>
    <t>"násyp - stoka H4" (1,5*0,5*60)</t>
  </si>
  <si>
    <t>(577,19*1,8)+(146,44*2,0)</t>
  </si>
  <si>
    <t>"rýhy" 1859,015</t>
  </si>
  <si>
    <t>-((1,1*0,5*315,3)+(1,3*0,78*219)+(1,21*31,5))</t>
  </si>
  <si>
    <t>Mezisoučet</t>
  </si>
  <si>
    <t>"šachty" 682,08+84,896</t>
  </si>
  <si>
    <t>"odpočet vytlačná kubatura"</t>
  </si>
  <si>
    <t>-((2,8*2,8*4,24)+(2,8*2,8*5,22)+(2,8*2,8*4,24)+(1,2*0,9*3,28*3)+(1,3*0,9*3,28*3))</t>
  </si>
  <si>
    <t>-((3,2*3,2*0,2*3)+(1,6*1,6*1,0*2))</t>
  </si>
  <si>
    <t>"DN 90" 1,1*0,4*315,3</t>
  </si>
  <si>
    <t>"DN 300" ((1,3*0,68)-0,08)*219</t>
  </si>
  <si>
    <t>314,808*1,67*1,23</t>
  </si>
  <si>
    <t>219+315,3</t>
  </si>
  <si>
    <t>226111213</t>
  </si>
  <si>
    <t>Vrty velkoprofilové svislé nezapažené D přes 400 do 450 mm hl přes 5 m hornina III</t>
  </si>
  <si>
    <t>"pro čerpací stanici" 140*7</t>
  </si>
  <si>
    <t>226111216</t>
  </si>
  <si>
    <t>Vrty velkoprofilové svislé nezapažené D přes 400 do 450 mm hl přes 5 m hornina VI</t>
  </si>
  <si>
    <t>"pro čerpací stanici" 140*3,5</t>
  </si>
  <si>
    <t>271532212</t>
  </si>
  <si>
    <t>Podsyp pod základové konstrukce se zhutněním z hrubého kameniva frakce 16 až 32 mm</t>
  </si>
  <si>
    <t>"pod nádrž na síran železitý" 2,2*2,2*0,3</t>
  </si>
  <si>
    <t>273313511</t>
  </si>
  <si>
    <t>Základové desky z betonu tř. C 12/15</t>
  </si>
  <si>
    <t>"pod nádrž na síran železitý" 2,6*2,6*0,1</t>
  </si>
  <si>
    <t>273313911</t>
  </si>
  <si>
    <t>Základové desky z betonu tř. C 30/37</t>
  </si>
  <si>
    <t>"pod nádrž na síran železitý" 2,0*2,0*0,4</t>
  </si>
  <si>
    <t>273321611</t>
  </si>
  <si>
    <t>Základové desky ze ŽB bez zvýšených nároků na prostředí tř. C 30/37</t>
  </si>
  <si>
    <t>273351121</t>
  </si>
  <si>
    <t>Zřízení bednění základových desek</t>
  </si>
  <si>
    <t>"pod nádrž na síran železitý" 2,0*4*0,4</t>
  </si>
  <si>
    <t>273351122</t>
  </si>
  <si>
    <t>Odstranění bednění základových desek</t>
  </si>
  <si>
    <t>275362021</t>
  </si>
  <si>
    <t>Výztuž základových patek svařovanými sítěmi Kari</t>
  </si>
  <si>
    <t>"pod nádrž na síran železitý" 2,0*2,0*0,0078</t>
  </si>
  <si>
    <t>338171121</t>
  </si>
  <si>
    <t>Osazování sloupků a vzpěr plotových ocelových v přes 2 do 2,6 m se zalitím MC</t>
  </si>
  <si>
    <t>"viz PD a TZ"</t>
  </si>
  <si>
    <t>14+4</t>
  </si>
  <si>
    <t>5534226R55</t>
  </si>
  <si>
    <t>sloupek plotový průběžný Zn+PVC pr. 48 mm dl. 2600 mm</t>
  </si>
  <si>
    <t>5534226R56</t>
  </si>
  <si>
    <t>plotová vzpěra Zn+PVC pr.48 mm  dl 2750 mm</t>
  </si>
  <si>
    <t>348101240</t>
  </si>
  <si>
    <t>Osazení vrat nebo vrátek k oplocení na ocelové sloupky pl přes 6 do 8 m2</t>
  </si>
  <si>
    <t>55342R43</t>
  </si>
  <si>
    <t>brána plotová dvoukřídlá Pz 3500x1800mm s výplní ze svařovaných drátů z bezpečnostním zámkem vč. sloupků</t>
  </si>
  <si>
    <t>348401130</t>
  </si>
  <si>
    <t>Montáž oplocení ze strojového pletiva s napínacími dráty v přes 1,6 do 2,0 m</t>
  </si>
  <si>
    <t>((8,0+13,0)*2)-3,5</t>
  </si>
  <si>
    <t>31327506</t>
  </si>
  <si>
    <t>pletivo drátěné plastifikované se čtvercovými oky 50/2,7 mm v 1800mm</t>
  </si>
  <si>
    <t>"DN 300" 219</t>
  </si>
  <si>
    <t>380311864</t>
  </si>
  <si>
    <t>Kompletní konstrukce ČOV, nádrží, vodojemů nebo kanálů z betonu prostého tř. C 30/37 tl přes 80 do 150 mm</t>
  </si>
  <si>
    <t>"výplňové betony jímek J 1, 2, 3"</t>
  </si>
  <si>
    <t>(2,4*2,4*0,15*3)+(0,9*0,5*0,3)</t>
  </si>
  <si>
    <t>38x</t>
  </si>
  <si>
    <t>Čerpací stanice</t>
  </si>
  <si>
    <t>380R1001</t>
  </si>
  <si>
    <t>dno šachty PNO 240/240/238 - 20 BZP</t>
  </si>
  <si>
    <t>"šachta J 1, 2, 3" 3</t>
  </si>
  <si>
    <t>380R1002a</t>
  </si>
  <si>
    <t>skruž šachty PNO 240/240/145 - 20 SVP</t>
  </si>
  <si>
    <t>"šachta  J 1, 3" 2</t>
  </si>
  <si>
    <t>380R1002b</t>
  </si>
  <si>
    <t>"šachta  J 2" 1</t>
  </si>
  <si>
    <t>380R1003</t>
  </si>
  <si>
    <t>strop šachty PNO 240/240/25 - 20 ZDP</t>
  </si>
  <si>
    <t>380R1004</t>
  </si>
  <si>
    <t>prostup DN 300</t>
  </si>
  <si>
    <t>"šachta J 1, 2, 3" 3+2+1</t>
  </si>
  <si>
    <t>380R1004a</t>
  </si>
  <si>
    <t>těsnění prostupů  DN 300</t>
  </si>
  <si>
    <t>380R1005</t>
  </si>
  <si>
    <t>stupadlo poplastované s osazením</t>
  </si>
  <si>
    <t>"šachta J 1, 2, 3" 29+33+29</t>
  </si>
  <si>
    <t>380R1006</t>
  </si>
  <si>
    <t>komínek 60/90/318- 15 složený z více dílů</t>
  </si>
  <si>
    <t>380R1007</t>
  </si>
  <si>
    <t>komínek 60/100/318- 15 složený z více dílů</t>
  </si>
  <si>
    <t>380R2001</t>
  </si>
  <si>
    <t>dopravné</t>
  </si>
  <si>
    <t>kpl</t>
  </si>
  <si>
    <t>380R3001</t>
  </si>
  <si>
    <t>montáž</t>
  </si>
  <si>
    <t>39x</t>
  </si>
  <si>
    <t>Čerpací stanice - kompozity</t>
  </si>
  <si>
    <t>390R0001</t>
  </si>
  <si>
    <t>kompozitní lávka  900x2400 mm</t>
  </si>
  <si>
    <t>390R0002</t>
  </si>
  <si>
    <t>kompozitní lávka  1500x2400 mm</t>
  </si>
  <si>
    <t>"šachta J 2" 1</t>
  </si>
  <si>
    <t>390R0003</t>
  </si>
  <si>
    <t>kompozitní žebřík včetně kotvení</t>
  </si>
  <si>
    <t>"šachta J 1, 2, 3" 18</t>
  </si>
  <si>
    <t>390R0004</t>
  </si>
  <si>
    <t>kompozitní vodárenský poklop pro otvor 600x900 mm</t>
  </si>
  <si>
    <t>390R0005</t>
  </si>
  <si>
    <t>kompozitní vodárenský poklop pro otvor 600x1000 mm</t>
  </si>
  <si>
    <t>390R0501</t>
  </si>
  <si>
    <t>dopravné a montáž</t>
  </si>
  <si>
    <t>"DN 90" 1,1*0,15*315,3</t>
  </si>
  <si>
    <t>"DN 300" 1,3*0,15*219</t>
  </si>
  <si>
    <t>"DN 400" 1,3*0,15*55,1</t>
  </si>
  <si>
    <t>"šachty" 1,5*1,5*0,1*12</t>
  </si>
  <si>
    <t>"SH4-0, SH4-1" 1</t>
  </si>
  <si>
    <t>"SH3-0 až SH3-3" 7</t>
  </si>
  <si>
    <t>"SŠS-0, ŠS-1, ŠC1 až ŠČ-4" 3</t>
  </si>
  <si>
    <t>59224184</t>
  </si>
  <si>
    <t>prstenec šachtový vyrovnávací betonový 625x120x40mm</t>
  </si>
  <si>
    <t>156</t>
  </si>
  <si>
    <t>158</t>
  </si>
  <si>
    <t>160</t>
  </si>
  <si>
    <t>162</t>
  </si>
  <si>
    <t>"SŠS-0, ŠS-1, ŠC1 až ŠČ-4" 1</t>
  </si>
  <si>
    <t>CSB.0077449.URS</t>
  </si>
  <si>
    <t>Vyrovnávací prstenec výška 150 mm, pro šachtový program t 120 mm, XA3</t>
  </si>
  <si>
    <t>164</t>
  </si>
  <si>
    <t>"šachty" 1,5*1,5*0,15*12</t>
  </si>
  <si>
    <t>452313171</t>
  </si>
  <si>
    <t>Podkladní bloky z betonu prostého bez zvýšených nároků na prostředí tř. C 30/37 otevřený výkop</t>
  </si>
  <si>
    <t>168</t>
  </si>
  <si>
    <t>"viz TZa PD"</t>
  </si>
  <si>
    <t>"bloky pod kladkostroj" 1,6*1,6*1,0*2</t>
  </si>
  <si>
    <t>452321131</t>
  </si>
  <si>
    <t>Podkladní desky ze ŽB bez zvýšených nároků na prostředí tř. C 12/15 otevřený výkop</t>
  </si>
  <si>
    <t>170</t>
  </si>
  <si>
    <t>"jímky J1, J2, J3" (3,6*3,6*0,15*3)</t>
  </si>
  <si>
    <t>452321171</t>
  </si>
  <si>
    <t>Podkladní desky ze ŽB bez zvýšených nároků na prostředí tř. C 30/37 otevřený výkop</t>
  </si>
  <si>
    <t>172</t>
  </si>
  <si>
    <t>"pod zásobník koagulantu" 2,0*2,0*0,4</t>
  </si>
  <si>
    <t>174</t>
  </si>
  <si>
    <t>"bloky pod kladkostroj" 1,6*4*1,0*2</t>
  </si>
  <si>
    <t>"jímky J1, J2, J3" (3,6*4*0,15*3)</t>
  </si>
  <si>
    <t>176</t>
  </si>
  <si>
    <t>452368211</t>
  </si>
  <si>
    <t>Výztuž podkladních desek nebo bloků nebo pražců otevřený výkop ze svařovaných sítí Kari</t>
  </si>
  <si>
    <t>178</t>
  </si>
  <si>
    <t>"jímky J1, J2, J3" (3,6*3,6*3)*2*0,0078</t>
  </si>
  <si>
    <t>564710001</t>
  </si>
  <si>
    <t>Podklad z kameniva hrubého drceného vel. 8-16 mm plochy do 100 m2 tl 50 mm</t>
  </si>
  <si>
    <t>180</t>
  </si>
  <si>
    <t>"vyštěrkování v oplocení" (8*13)</t>
  </si>
  <si>
    <t>"odpočet deska a poklopy" -(4,0+4,6)</t>
  </si>
  <si>
    <t>564861011</t>
  </si>
  <si>
    <t>Podklad ze štěrkodrtě ŠD plochy do 100 m2 tl 200 mm</t>
  </si>
  <si>
    <t>182</t>
  </si>
  <si>
    <t>1149650540</t>
  </si>
  <si>
    <t>"asfaltový beton ACP 16 tl. 50 mm" 1,1*111,16</t>
  </si>
  <si>
    <t>638438675</t>
  </si>
  <si>
    <t>"postřik infiltrační z mod. kationaktivní asf. emulze 1,0 kg/m2" 1,1*111,16</t>
  </si>
  <si>
    <t>97</t>
  </si>
  <si>
    <t>1664297952</t>
  </si>
  <si>
    <t>"postřik spojovací z mod. kationaktivní asf. emulze 0,5 kg/m2" 1,1*111,16</t>
  </si>
  <si>
    <t>229336667</t>
  </si>
  <si>
    <t>"asfaltový beton ACO 11 tl. 40 mm" 1,1*111,16</t>
  </si>
  <si>
    <t>99</t>
  </si>
  <si>
    <t>-1373720654</t>
  </si>
  <si>
    <t>"asfaltový beton ACL 16 tl. 60 mm" 1,1*111,16</t>
  </si>
  <si>
    <t>184</t>
  </si>
  <si>
    <t>55259811</t>
  </si>
  <si>
    <t>přechod přírubový (FFR) tvárná litina DN 80/50 dl 200mm</t>
  </si>
  <si>
    <t>186</t>
  </si>
  <si>
    <t>857244122</t>
  </si>
  <si>
    <t>Montáž litinových tvarovek odbočných přírubových otevřený výkop DN 80</t>
  </si>
  <si>
    <t>188</t>
  </si>
  <si>
    <t>103</t>
  </si>
  <si>
    <t>55253511</t>
  </si>
  <si>
    <t>tvarovka přírubová litinová s přírubovou odbočkou,práškový epoxid tl 250µm T-kus DN 80/80</t>
  </si>
  <si>
    <t>190</t>
  </si>
  <si>
    <t>871255202</t>
  </si>
  <si>
    <t>Montáž kanalizačního potrubí z PE SDR11 otevřený výkop svařovaných elektrotvarovkou d 90x8,2 mm</t>
  </si>
  <si>
    <t>192</t>
  </si>
  <si>
    <t>"výtlak ČS" 406,3</t>
  </si>
  <si>
    <t>105</t>
  </si>
  <si>
    <t>28613384</t>
  </si>
  <si>
    <t>potrubí kanalizační tlakové PE100 SDR11 se signalizační vrstvou 90x8,2mm</t>
  </si>
  <si>
    <t>194</t>
  </si>
  <si>
    <t>196</t>
  </si>
  <si>
    <t>"stoka H3" 156,5</t>
  </si>
  <si>
    <t>"stoka H4" 55,1</t>
  </si>
  <si>
    <t>"uklidňovací potrubí" 7,4</t>
  </si>
  <si>
    <t>107</t>
  </si>
  <si>
    <t>198</t>
  </si>
  <si>
    <t>877245201</t>
  </si>
  <si>
    <t>Montáž elektrospojek na kanalizačním potrubí z PE trub d 90</t>
  </si>
  <si>
    <t>200</t>
  </si>
  <si>
    <t>109</t>
  </si>
  <si>
    <t>28653135</t>
  </si>
  <si>
    <t>nákružek lemový PE 100 SDR11 90mm</t>
  </si>
  <si>
    <t>202</t>
  </si>
  <si>
    <t>28654R002</t>
  </si>
  <si>
    <t>točivá příruba d 90mm</t>
  </si>
  <si>
    <t>204</t>
  </si>
  <si>
    <t>111</t>
  </si>
  <si>
    <t>891242222</t>
  </si>
  <si>
    <t>Montáž kanalizačních šoupátek s ručním kolečkem v šachtách DN 80</t>
  </si>
  <si>
    <t>206</t>
  </si>
  <si>
    <t>42210101</t>
  </si>
  <si>
    <t>kolo ruční pro DN 65-80 D 175mm</t>
  </si>
  <si>
    <t>208</t>
  </si>
  <si>
    <t>113</t>
  </si>
  <si>
    <t>42221503</t>
  </si>
  <si>
    <t>šoupě nožové s nestoupavým vřetenem oboustranně těsnicí DN 80</t>
  </si>
  <si>
    <t>210</t>
  </si>
  <si>
    <t>891242641</t>
  </si>
  <si>
    <t>Montáž souprav proplachovacích přírubových DN 80</t>
  </si>
  <si>
    <t>212</t>
  </si>
  <si>
    <t>115</t>
  </si>
  <si>
    <t>42210064</t>
  </si>
  <si>
    <t>souprava proplachovací voda+kanál přírubové připojení DN 80/1,25 m</t>
  </si>
  <si>
    <t>214</t>
  </si>
  <si>
    <t>42212R001</t>
  </si>
  <si>
    <t>proplachovací koncovka C DN 50</t>
  </si>
  <si>
    <t>216</t>
  </si>
  <si>
    <t>117</t>
  </si>
  <si>
    <t>891372322</t>
  </si>
  <si>
    <t>Montáž kanalizačních stavítek DN 300</t>
  </si>
  <si>
    <t>218</t>
  </si>
  <si>
    <t>"jímka J 1, 3" 2</t>
  </si>
  <si>
    <t>42221471</t>
  </si>
  <si>
    <t>stavítko kanálové do 1,2 bar DN 300-300</t>
  </si>
  <si>
    <t>220</t>
  </si>
  <si>
    <t>119</t>
  </si>
  <si>
    <t>891375321</t>
  </si>
  <si>
    <t>Montáž zpětných klapek DN 300</t>
  </si>
  <si>
    <t>222</t>
  </si>
  <si>
    <t>"jímka J 2" 1</t>
  </si>
  <si>
    <t>42283113</t>
  </si>
  <si>
    <t>klapka koncová nerezová ocel DN 300</t>
  </si>
  <si>
    <t>224</t>
  </si>
  <si>
    <t>121</t>
  </si>
  <si>
    <t>892271111</t>
  </si>
  <si>
    <t>Tlaková zkouška vodou potrubí DN 100 nebo 125</t>
  </si>
  <si>
    <t>226</t>
  </si>
  <si>
    <t>406,3</t>
  </si>
  <si>
    <t>228</t>
  </si>
  <si>
    <t>123</t>
  </si>
  <si>
    <t>230</t>
  </si>
  <si>
    <t>"SH4-0, SH4-1" 10</t>
  </si>
  <si>
    <t>"SH3-0 až SH3-3" 11</t>
  </si>
  <si>
    <t>"SŠS-0, ŠS-1, ŠC1 až ŠČ-4" 11</t>
  </si>
  <si>
    <t>232</t>
  </si>
  <si>
    <t>125</t>
  </si>
  <si>
    <t>59224162</t>
  </si>
  <si>
    <t>skruž betonová kanalizační se stupadly 100x100x12cm</t>
  </si>
  <si>
    <t>234</t>
  </si>
  <si>
    <t>236</t>
  </si>
  <si>
    <t>127</t>
  </si>
  <si>
    <t>CSB.0075300.URS</t>
  </si>
  <si>
    <t>Skruž šachtová se stupadly DN 1200, výška 250, t 150 mm</t>
  </si>
  <si>
    <t>238</t>
  </si>
  <si>
    <t>CSB.0075301.URS</t>
  </si>
  <si>
    <t>Skruž šachtová se stupadly DN 1200, výška 500, t 150 mm</t>
  </si>
  <si>
    <t>240</t>
  </si>
  <si>
    <t>129</t>
  </si>
  <si>
    <t>CSB.0075299.URS</t>
  </si>
  <si>
    <t>Skruž šachtová se stupadly DN 1200, výška 1000, t 150 mm</t>
  </si>
  <si>
    <t>242</t>
  </si>
  <si>
    <t>CSB.0077401.URS</t>
  </si>
  <si>
    <t>Skruž šachtová se stupadly DN 800, hs 1000, t 120 mm, DEHA ATL XA3</t>
  </si>
  <si>
    <t>244</t>
  </si>
  <si>
    <t>131</t>
  </si>
  <si>
    <t>CSB.0077402.URS</t>
  </si>
  <si>
    <t>Skruž šachtová se stupadly DN 800, hs 250, t 120 mm, DEHA ATL XA3</t>
  </si>
  <si>
    <t>246</t>
  </si>
  <si>
    <t>CSB.0077403.URS</t>
  </si>
  <si>
    <t>Skruž šachtová se stupadly DN 800, hs 500, t 120 mm, DEHA ATL XA3</t>
  </si>
  <si>
    <t>248</t>
  </si>
  <si>
    <t>133</t>
  </si>
  <si>
    <t>250</t>
  </si>
  <si>
    <t>59224341</t>
  </si>
  <si>
    <t>těsnění elastomerové pro spojení šachetních dílů DN 1200</t>
  </si>
  <si>
    <t>252</t>
  </si>
  <si>
    <t>135</t>
  </si>
  <si>
    <t>59224340</t>
  </si>
  <si>
    <t>těsnění elastomerové pro spojení šachetních dílů DN 800</t>
  </si>
  <si>
    <t>254</t>
  </si>
  <si>
    <t>256</t>
  </si>
  <si>
    <t>"SH4-0, SH4-1" 4</t>
  </si>
  <si>
    <t>"SH3-0 až SH3-3" 5</t>
  </si>
  <si>
    <t>"SŠS-0, ŠS-1, ŠC1 až ŠČ-4" 6</t>
  </si>
  <si>
    <t>137</t>
  </si>
  <si>
    <t>258</t>
  </si>
  <si>
    <t>592241R1</t>
  </si>
  <si>
    <t>skruž betonová přechodová 62,5/120x60x25cm stupadla poplastovaná kapsová</t>
  </si>
  <si>
    <t>260</t>
  </si>
  <si>
    <t>139</t>
  </si>
  <si>
    <t>CSB.0077377.URS</t>
  </si>
  <si>
    <t>Kónus 800/625 se stupadlem a kapsou, t. 120 mm, DEHA ATL XA3</t>
  </si>
  <si>
    <t>262</t>
  </si>
  <si>
    <t>59224503</t>
  </si>
  <si>
    <t>konus betonové šachty DN 1000 XA3 kanalizační 100x80x50cm, kapsové stupadlo</t>
  </si>
  <si>
    <t>264</t>
  </si>
  <si>
    <t>141</t>
  </si>
  <si>
    <t>266</t>
  </si>
  <si>
    <t>"SH4-0, SH4-1" 2</t>
  </si>
  <si>
    <t>"SH3-0 až SH3-3" 4</t>
  </si>
  <si>
    <t>268</t>
  </si>
  <si>
    <t>143</t>
  </si>
  <si>
    <t>59224R57</t>
  </si>
  <si>
    <t>dno betonové šachty kanalizační jednolité 120x15x120cm</t>
  </si>
  <si>
    <t>270</t>
  </si>
  <si>
    <t>272</t>
  </si>
  <si>
    <t xml:space="preserve">"viz TZ aPD" </t>
  </si>
  <si>
    <t>"SH3-0 až SH3-3" 1</t>
  </si>
  <si>
    <t>145</t>
  </si>
  <si>
    <t>274</t>
  </si>
  <si>
    <t>276</t>
  </si>
  <si>
    <t>147</t>
  </si>
  <si>
    <t>278</t>
  </si>
  <si>
    <t>280</t>
  </si>
  <si>
    <t>149</t>
  </si>
  <si>
    <t>899721111</t>
  </si>
  <si>
    <t>Signalizační vodič DN do 150 mm na potrubí</t>
  </si>
  <si>
    <t>282</t>
  </si>
  <si>
    <t>438</t>
  </si>
  <si>
    <t>284</t>
  </si>
  <si>
    <t>407,3</t>
  </si>
  <si>
    <t>151</t>
  </si>
  <si>
    <t>899911231</t>
  </si>
  <si>
    <t>Kluzná objímka výšky 25 mm vnějšího průměru potrubí přes 157 mm do 183 mm</t>
  </si>
  <si>
    <t>286</t>
  </si>
  <si>
    <t>"protlak" 93</t>
  </si>
  <si>
    <t>899913133</t>
  </si>
  <si>
    <t>Uzavírací manžeta chráničky potrubí DN 90 x 150</t>
  </si>
  <si>
    <t>288</t>
  </si>
  <si>
    <t>153</t>
  </si>
  <si>
    <t>953961R01</t>
  </si>
  <si>
    <t>Kotvení jímek proti vyplavání (závitová tyč M12 dl. 170 mm + matice nerez A4 70) vč. vysokopevnostní zálivky</t>
  </si>
  <si>
    <t>290</t>
  </si>
  <si>
    <t>"J1, J3" 8*2</t>
  </si>
  <si>
    <t>"J2" 10</t>
  </si>
  <si>
    <t>977151111</t>
  </si>
  <si>
    <t>Jádrové vrty diamantovými korunkami do stavebních materiálů D do 35 mm</t>
  </si>
  <si>
    <t>292</t>
  </si>
  <si>
    <t>"vrty do základových desek"</t>
  </si>
  <si>
    <t>"J1, J3" 8*2*0,17</t>
  </si>
  <si>
    <t>"J2" 10*0,17</t>
  </si>
  <si>
    <t>155</t>
  </si>
  <si>
    <t>1706401290</t>
  </si>
  <si>
    <t>"kamenivo" 53,801</t>
  </si>
  <si>
    <t>"frézování" 11,249</t>
  </si>
  <si>
    <t>1920992511</t>
  </si>
  <si>
    <t>65,05*9 'Přepočtené koeficientem množství</t>
  </si>
  <si>
    <t>157</t>
  </si>
  <si>
    <t>1540030844</t>
  </si>
  <si>
    <t>"asfalt" 38,639</t>
  </si>
  <si>
    <t>1502827714</t>
  </si>
  <si>
    <t>38,639*9 'Přepočtené koeficientem množství</t>
  </si>
  <si>
    <t>159</t>
  </si>
  <si>
    <t>-740858528</t>
  </si>
  <si>
    <t>-1153585881</t>
  </si>
  <si>
    <t>161</t>
  </si>
  <si>
    <t>294</t>
  </si>
  <si>
    <t>296</t>
  </si>
  <si>
    <t>Práce a dodávky M</t>
  </si>
  <si>
    <t>23-M</t>
  </si>
  <si>
    <t>Montáže potrubí</t>
  </si>
  <si>
    <t>163</t>
  </si>
  <si>
    <t>230202072</t>
  </si>
  <si>
    <t>Nasunutí potrubní sekce plastové průměru přes 63 do 110 mm do chráničky</t>
  </si>
  <si>
    <t>298</t>
  </si>
  <si>
    <t>"protlak" 91</t>
  </si>
  <si>
    <t>Ostatní</t>
  </si>
  <si>
    <t>95a</t>
  </si>
  <si>
    <t>Vrtné práce</t>
  </si>
  <si>
    <t>95R0001</t>
  </si>
  <si>
    <t>přeprava osob a materiálu</t>
  </si>
  <si>
    <t>km</t>
  </si>
  <si>
    <t>300</t>
  </si>
  <si>
    <t>165</t>
  </si>
  <si>
    <t>95R0002</t>
  </si>
  <si>
    <t>přeprava vrtné soupravy</t>
  </si>
  <si>
    <t>95R0003</t>
  </si>
  <si>
    <t>vrtné a vystrojovací práce</t>
  </si>
  <si>
    <t>304</t>
  </si>
  <si>
    <t>167</t>
  </si>
  <si>
    <t>95R0004</t>
  </si>
  <si>
    <t>sled a řízení prací geologem vč. dopravy</t>
  </si>
  <si>
    <t>306</t>
  </si>
  <si>
    <t>96a</t>
  </si>
  <si>
    <t>čerpací práce</t>
  </si>
  <si>
    <t>96R0001</t>
  </si>
  <si>
    <t>montáž a demontáž zařízení</t>
  </si>
  <si>
    <t>308</t>
  </si>
  <si>
    <t>169</t>
  </si>
  <si>
    <t>96R0002</t>
  </si>
  <si>
    <t>přeprava technologie tam a zpět</t>
  </si>
  <si>
    <t>310</t>
  </si>
  <si>
    <t>96R0003</t>
  </si>
  <si>
    <t>čerpání osádka</t>
  </si>
  <si>
    <t>312</t>
  </si>
  <si>
    <t>171</t>
  </si>
  <si>
    <t>96R0004</t>
  </si>
  <si>
    <t>pronájem čerpadla</t>
  </si>
  <si>
    <t>314</t>
  </si>
  <si>
    <t>96R0005</t>
  </si>
  <si>
    <t>pronájem odpadního vedení</t>
  </si>
  <si>
    <t>316</t>
  </si>
  <si>
    <t>173</t>
  </si>
  <si>
    <t>96R0006</t>
  </si>
  <si>
    <t>technické zázemí</t>
  </si>
  <si>
    <t>318</t>
  </si>
  <si>
    <t>96R0007</t>
  </si>
  <si>
    <t>přeprava technik</t>
  </si>
  <si>
    <t>320</t>
  </si>
  <si>
    <t>175</t>
  </si>
  <si>
    <t>96R0008</t>
  </si>
  <si>
    <t>práce technik</t>
  </si>
  <si>
    <t>322</t>
  </si>
  <si>
    <t>96R0009</t>
  </si>
  <si>
    <t>řízení prací geologem</t>
  </si>
  <si>
    <t>324</t>
  </si>
  <si>
    <t>177</t>
  </si>
  <si>
    <t>96R0010</t>
  </si>
  <si>
    <t>přeprava geolog</t>
  </si>
  <si>
    <t>326</t>
  </si>
  <si>
    <t>97a</t>
  </si>
  <si>
    <t>náklady na elektrickou energii</t>
  </si>
  <si>
    <t>97R0001</t>
  </si>
  <si>
    <t>elektrická energie</t>
  </si>
  <si>
    <t>328</t>
  </si>
  <si>
    <t>401 - SO 401 Veřejné osvětlení</t>
  </si>
  <si>
    <t>1. - Materiál</t>
  </si>
  <si>
    <t>2. - Montážní práce</t>
  </si>
  <si>
    <t>3. - Zemní práce</t>
  </si>
  <si>
    <t>5 - Ostatní</t>
  </si>
  <si>
    <t>1.</t>
  </si>
  <si>
    <t>Materiál</t>
  </si>
  <si>
    <t>1.1</t>
  </si>
  <si>
    <t>Typ A1-LED svítidlo, 21W, 2700K</t>
  </si>
  <si>
    <t>ks</t>
  </si>
  <si>
    <t>1.2</t>
  </si>
  <si>
    <t>Typ A2-LED svítidlo, 39W, 2700K</t>
  </si>
  <si>
    <t>1.4</t>
  </si>
  <si>
    <t>Typ A4-LED svítidlo, 111W, 2700K - přechodové</t>
  </si>
  <si>
    <t>1.5</t>
  </si>
  <si>
    <t>výložník 1m</t>
  </si>
  <si>
    <t>1.6</t>
  </si>
  <si>
    <t>výložník 2,5m přechodový</t>
  </si>
  <si>
    <t>1.7</t>
  </si>
  <si>
    <t>Stožár 6m</t>
  </si>
  <si>
    <t>1.8</t>
  </si>
  <si>
    <t>Svodový kabel CYKY-J 3x1,5mm</t>
  </si>
  <si>
    <t>1.9</t>
  </si>
  <si>
    <t>Stožárová svorkovnice vč. pojistky pro jedno svítidlo</t>
  </si>
  <si>
    <t>1.10</t>
  </si>
  <si>
    <t>Kabel CYKY-J 4x10mm²</t>
  </si>
  <si>
    <t>1.11</t>
  </si>
  <si>
    <t>Zemnící drát  FeZn 10</t>
  </si>
  <si>
    <t>1.12</t>
  </si>
  <si>
    <t>Chránička kabelu (např. kopoflex 63)</t>
  </si>
  <si>
    <t>1.12.1</t>
  </si>
  <si>
    <t>Chránička kabelu (např. kopoflex 110)</t>
  </si>
  <si>
    <t>1.14</t>
  </si>
  <si>
    <t>smršťovací trubice KZ4X/6-16(4x16)</t>
  </si>
  <si>
    <t>1.15</t>
  </si>
  <si>
    <t>smršťovací bužírka ZŽ bez lepidla</t>
  </si>
  <si>
    <t>1.16</t>
  </si>
  <si>
    <t>Výstražná páska do výkopu</t>
  </si>
  <si>
    <t>1.17</t>
  </si>
  <si>
    <t>Uzemňovací svorka na stožár VO</t>
  </si>
  <si>
    <t>1.18</t>
  </si>
  <si>
    <t>Uzemňovací svorka pro propojení uzemňovacího drátu v zemi</t>
  </si>
  <si>
    <t>1.19</t>
  </si>
  <si>
    <t>Označovací štítek stožáru VO</t>
  </si>
  <si>
    <t>1.20</t>
  </si>
  <si>
    <t>Označovací štítek kabelu</t>
  </si>
  <si>
    <t>1.21</t>
  </si>
  <si>
    <t>Ochranný asfaltový lak Renolak ALN pro nátěr spodní části samostatného stožáru VO (á 1kg/ks)</t>
  </si>
  <si>
    <t>2.</t>
  </si>
  <si>
    <t>Montážní práce</t>
  </si>
  <si>
    <t>2.1</t>
  </si>
  <si>
    <t>Montáž stožáru</t>
  </si>
  <si>
    <t>2.2</t>
  </si>
  <si>
    <t>Montáž výložníku</t>
  </si>
  <si>
    <t>2.3</t>
  </si>
  <si>
    <t>Montáž nového svítidla</t>
  </si>
  <si>
    <t>2.4</t>
  </si>
  <si>
    <t>Montáž svodového kabelu</t>
  </si>
  <si>
    <t>2.5</t>
  </si>
  <si>
    <t>Montáž svorkovnice</t>
  </si>
  <si>
    <t>2.6</t>
  </si>
  <si>
    <t>Betonový základ stožáru  typu: 6m, rozměrů 600x600x1000 mm, včetně průchodek pro kabely, beton typ C16/20,</t>
  </si>
  <si>
    <t>m³</t>
  </si>
  <si>
    <t>2.7</t>
  </si>
  <si>
    <t>Plech nebo keramická deska (dlaždice) pod stožár VO</t>
  </si>
  <si>
    <t>2.8</t>
  </si>
  <si>
    <t>Pouzdro pro stožár 6m</t>
  </si>
  <si>
    <t>2.9</t>
  </si>
  <si>
    <t>Pokládka kabel CYKY-J 4x10mm²</t>
  </si>
  <si>
    <t>2.10</t>
  </si>
  <si>
    <t>Pokládka zemnící drát FeZn 10, uložený ve výkopu</t>
  </si>
  <si>
    <t>2.11</t>
  </si>
  <si>
    <t>2.12</t>
  </si>
  <si>
    <t>2.13</t>
  </si>
  <si>
    <t>2.14</t>
  </si>
  <si>
    <t>2.15</t>
  </si>
  <si>
    <t>3.</t>
  </si>
  <si>
    <t>3.1</t>
  </si>
  <si>
    <t>Kabelová rýha 35x60 cm (šxh), stavební výkop, zemina tř.4, zához, zhutnění - ručně</t>
  </si>
  <si>
    <t>3.1.1</t>
  </si>
  <si>
    <t>Kabelová rýha 60x110 cm (šxh), stavební výkop, zemina tř.4, zához, zhutnění - ručně</t>
  </si>
  <si>
    <t>3.3</t>
  </si>
  <si>
    <t>Ruční výkop pro základ stožáru, zemina tř. 4 (600x600x1000mm)</t>
  </si>
  <si>
    <t>3.4</t>
  </si>
  <si>
    <t>Odvoz a nakládání výkopové zeminy, včetně uložení na skládku do 20km</t>
  </si>
  <si>
    <t>5.1</t>
  </si>
  <si>
    <t>Pronájem montážní plošiny (hod.)</t>
  </si>
  <si>
    <t>5.2</t>
  </si>
  <si>
    <t>Frekvenční měření stávajících sítí VO</t>
  </si>
  <si>
    <t>5.3</t>
  </si>
  <si>
    <t>Revizní zpráva VO</t>
  </si>
  <si>
    <t>5.9</t>
  </si>
  <si>
    <t>Kontrolní měření osvětlení</t>
  </si>
  <si>
    <t>5.10</t>
  </si>
  <si>
    <t>Drobný materiál základů stožárů VO, drobné zemní práce.</t>
  </si>
  <si>
    <t>402 - SO 402 Rozvody NN</t>
  </si>
  <si>
    <t>D1 - Montážní materiál a práce</t>
  </si>
  <si>
    <t>D1</t>
  </si>
  <si>
    <t>Montážní materiál a práce</t>
  </si>
  <si>
    <t>Pol1</t>
  </si>
  <si>
    <t>Pojistková vložka nožová, 40A</t>
  </si>
  <si>
    <t>Pol2</t>
  </si>
  <si>
    <t>Přípojkový pilíř osazený elektroměrovou  rozvodnicí a pojistkovou skříní SS100, jistič v RE 25/3/B, přímé jednotarifní měření</t>
  </si>
  <si>
    <t>Pol3</t>
  </si>
  <si>
    <t>Ukončení kabelu do 4x35</t>
  </si>
  <si>
    <t>Pol4</t>
  </si>
  <si>
    <t>Kabel AYKY-J 4x35, volně uložený</t>
  </si>
  <si>
    <t>Pol5</t>
  </si>
  <si>
    <t>Výkop 50x 120 vč. Záhozu, tř.3</t>
  </si>
  <si>
    <t>Pol6</t>
  </si>
  <si>
    <t>Uzemňovací vodič FeZn 30x4 volně vč. Svorek</t>
  </si>
  <si>
    <t>Pol7</t>
  </si>
  <si>
    <t>Měření zemního odporu</t>
  </si>
  <si>
    <t>Pol8</t>
  </si>
  <si>
    <t>Odvoz zeminy</t>
  </si>
  <si>
    <t>Pol9</t>
  </si>
  <si>
    <t>Trubka ohebná pr. 110, vč. Příslušenství ve výkopu</t>
  </si>
  <si>
    <t>Pol10</t>
  </si>
  <si>
    <t>Kabelové lože 2x 10 cm písku, cihla napříč</t>
  </si>
  <si>
    <t>Pol11</t>
  </si>
  <si>
    <t>PD skutečného provedení</t>
  </si>
  <si>
    <t>Pol12</t>
  </si>
  <si>
    <t>Stavební instalace rozváděčů</t>
  </si>
  <si>
    <t>Pol13</t>
  </si>
  <si>
    <t>Montážní materiál a práce ostatní</t>
  </si>
  <si>
    <t>Pol14</t>
  </si>
  <si>
    <t>Úprava povrchu</t>
  </si>
  <si>
    <t>Pol15</t>
  </si>
  <si>
    <t>Výchozí revize</t>
  </si>
  <si>
    <t>Pol16</t>
  </si>
  <si>
    <t>Výkop pro základ pilíře</t>
  </si>
  <si>
    <t>Pol17</t>
  </si>
  <si>
    <t>Betonový základ 1,0 m3</t>
  </si>
  <si>
    <t>Pol18</t>
  </si>
  <si>
    <t>Vytýčení trasy</t>
  </si>
  <si>
    <t>501 - PS 001 ČSOV Strojně technologická část</t>
  </si>
  <si>
    <t>M - M</t>
  </si>
  <si>
    <t xml:space="preserve">    381x - Strojní technologie</t>
  </si>
  <si>
    <t>381x</t>
  </si>
  <si>
    <t>Strojní technologie</t>
  </si>
  <si>
    <t>380R101</t>
  </si>
  <si>
    <t>Záplavné čerpadlo se šroubovým odstředivým kolem (Q=4,3 l/s, H= 12,3 m) vč. elektromotoru 400 V, 50 Hz</t>
  </si>
  <si>
    <t>"vč. patkového kolena -2ks, vodící tyč - 2ks, řetěz d 6 mm - 6 m - 2 kusy, nerezový šekl - 2 kusy"  2</t>
  </si>
  <si>
    <t>381R102</t>
  </si>
  <si>
    <t>vyhodnocovací relé vlhkosti</t>
  </si>
  <si>
    <t>381R103</t>
  </si>
  <si>
    <t>nerezové ponorné tlakové sondy</t>
  </si>
  <si>
    <t>381R104</t>
  </si>
  <si>
    <t>drobný spojovací materiál, šrouby, matice</t>
  </si>
  <si>
    <t>381R105</t>
  </si>
  <si>
    <t>armatury, potrubí</t>
  </si>
  <si>
    <t>381R151</t>
  </si>
  <si>
    <t>Samonosná válcová dvouplášťová nádrž stojatá pro venkovní použití</t>
  </si>
  <si>
    <t>381R152</t>
  </si>
  <si>
    <t>Dávkovací čerpadlo</t>
  </si>
  <si>
    <t>381R153</t>
  </si>
  <si>
    <t>Dávkovací skříň</t>
  </si>
  <si>
    <t>381R154</t>
  </si>
  <si>
    <t>Zvedací zařízení</t>
  </si>
  <si>
    <t>381R191</t>
  </si>
  <si>
    <t>502 - PS 002 ČSOV Elektrotechnologická část</t>
  </si>
  <si>
    <t>D1 - Dodávka skříní a přístrojů</t>
  </si>
  <si>
    <t>D2 - Dodávka kabelů a vodičů</t>
  </si>
  <si>
    <t>D3 - Montážní práce a materiál</t>
  </si>
  <si>
    <t>Dodávka skříní a přístrojů</t>
  </si>
  <si>
    <t>Pol20</t>
  </si>
  <si>
    <t>Dodávka rozváděče RM, plastová rozváděčová skříň, zapuštěná, 1000x800x300 mm, IP66, dvířka zámek, klika, 400V, 50Hz, 10kA, In32A</t>
  </si>
  <si>
    <t>Pol21</t>
  </si>
  <si>
    <t>3 + N pol. Přepínač sítí 40A/400V</t>
  </si>
  <si>
    <t>Pol22</t>
  </si>
  <si>
    <t>1.pol. Jistič 6A/B</t>
  </si>
  <si>
    <t>Pol23</t>
  </si>
  <si>
    <t>Přepěťová ochrana 4.pol., 275V, typ B+C, signalizace</t>
  </si>
  <si>
    <t>Pol24</t>
  </si>
  <si>
    <t>Signální svítidlo LED, 230VAC ( 3x bílá, 2x žlutá)</t>
  </si>
  <si>
    <t>Pol25</t>
  </si>
  <si>
    <t>Vestavná zásuvka 230V/16A</t>
  </si>
  <si>
    <t>Pol26</t>
  </si>
  <si>
    <t>Pomocné relé 4P-5A, cívka 12VDC</t>
  </si>
  <si>
    <t>Pol27</t>
  </si>
  <si>
    <t>Regulátor teploty</t>
  </si>
  <si>
    <t>Pol28</t>
  </si>
  <si>
    <t>Topné těleso</t>
  </si>
  <si>
    <t>Pol29</t>
  </si>
  <si>
    <t>Třípólový motorový stykač 16A, 400V, cívka 24V, 50 Hz</t>
  </si>
  <si>
    <t>Pol30</t>
  </si>
  <si>
    <t>Motorový spínač do 6,3 A, 400V</t>
  </si>
  <si>
    <t>Pol31</t>
  </si>
  <si>
    <t>4pol. Proudový chránič, 25A/30 mA s jističem</t>
  </si>
  <si>
    <t>Pol32</t>
  </si>
  <si>
    <t>Pomocné relé 4P-5A, cívka 230V, 50Hz</t>
  </si>
  <si>
    <t>Pol33</t>
  </si>
  <si>
    <t>Ovládací přepínač - R-0-A, 3/3</t>
  </si>
  <si>
    <t>Pol34</t>
  </si>
  <si>
    <t>Pomocný kontakt pro stykač 2/2</t>
  </si>
  <si>
    <t>Pol35</t>
  </si>
  <si>
    <t>Pomocný kontakt pro motorový spínač 2/2</t>
  </si>
  <si>
    <t>Pol36</t>
  </si>
  <si>
    <t>Svorka do 4 mm2</t>
  </si>
  <si>
    <t>Pol37</t>
  </si>
  <si>
    <t>Proudový chránič s jističem 2P,16A/B, 30mA</t>
  </si>
  <si>
    <t>Pol38</t>
  </si>
  <si>
    <t>Drobný montážní materiál</t>
  </si>
  <si>
    <t>Pol39</t>
  </si>
  <si>
    <t>Dveřní kontakt v RM, 2A, 24V</t>
  </si>
  <si>
    <t>Pol40</t>
  </si>
  <si>
    <t>Koncový spínač na poklop, vnější vinutá pružina</t>
  </si>
  <si>
    <t>Pol41</t>
  </si>
  <si>
    <t>Relé pro kontrolu napájení a sled fází, 2P, 400V</t>
  </si>
  <si>
    <t>Pol42</t>
  </si>
  <si>
    <t>Pojistkový odpínač. 6A/400V, vč. Pojistek</t>
  </si>
  <si>
    <t>Pol43</t>
  </si>
  <si>
    <t>3.pol. Jistič 32A/C</t>
  </si>
  <si>
    <t>Pol44</t>
  </si>
  <si>
    <t>Pomocné relé 4P-5A, cívka 24V, 50Hz</t>
  </si>
  <si>
    <t>Pol45</t>
  </si>
  <si>
    <t>1.pol. Jistič 10A/B</t>
  </si>
  <si>
    <t>Pol46</t>
  </si>
  <si>
    <t>Transformátor 230/24, 63 VA, bezpečnostní</t>
  </si>
  <si>
    <t>Pol47</t>
  </si>
  <si>
    <t>Dvoupólový jistič 6A/B</t>
  </si>
  <si>
    <t>Pol48</t>
  </si>
  <si>
    <t>Napájecí zdroj 230/24VDC pro ŘS, ochrana akumulátorů při provozním nabíjení</t>
  </si>
  <si>
    <t>Pol49</t>
  </si>
  <si>
    <t>Telemetrická stanice a komunikační modul,  digitální a analogové vstupy, digitální výstupy, programovatelný, osazení - 1x TA4, 1x DV2, 12VDC</t>
  </si>
  <si>
    <t>Pol50</t>
  </si>
  <si>
    <t>Záložní akumulátor 12V, 22Ah, bezúdržbový</t>
  </si>
  <si>
    <t>Pol51</t>
  </si>
  <si>
    <t>Přenosová anténa</t>
  </si>
  <si>
    <t>Pol52</t>
  </si>
  <si>
    <t>Bleskojistka pro anténní svod</t>
  </si>
  <si>
    <t>Pol53</t>
  </si>
  <si>
    <t>Součtové hodiny provozního stavu, 24VAC</t>
  </si>
  <si>
    <t>Pol54</t>
  </si>
  <si>
    <t>Přepěťová ochrana typu D, dvoupólová, 230VAC</t>
  </si>
  <si>
    <t>Pol55</t>
  </si>
  <si>
    <t>1.pol. Jistič 16A/B</t>
  </si>
  <si>
    <t>Pol56</t>
  </si>
  <si>
    <t>Ovládací přepínač - 0-ZAP, 2/2</t>
  </si>
  <si>
    <t>Pol57</t>
  </si>
  <si>
    <t>Relé pro kontrolu těsnosti úcpávky (dod. Čerpadla)</t>
  </si>
  <si>
    <t>Pol58</t>
  </si>
  <si>
    <t>Přepěťová ochrana analogové linky, 30VDC</t>
  </si>
  <si>
    <t>Pol59</t>
  </si>
  <si>
    <t>Vestavná zásuvka 24V/10A</t>
  </si>
  <si>
    <t>Pol60</t>
  </si>
  <si>
    <t>Vestavná přívodka 400V/32A/5</t>
  </si>
  <si>
    <t>Pol61</t>
  </si>
  <si>
    <t>Rozjišťovací destička 5x vyp+ 5x poj. 230V/6A</t>
  </si>
  <si>
    <t>D2</t>
  </si>
  <si>
    <t>Dodávka kabelů a vodičů</t>
  </si>
  <si>
    <t>Pol62</t>
  </si>
  <si>
    <t>Kabel CYKY-J 3x1,5 mm2</t>
  </si>
  <si>
    <t>Pol63</t>
  </si>
  <si>
    <t>Kabel CYKY-J 3x2,5 mm2</t>
  </si>
  <si>
    <t>Pol64</t>
  </si>
  <si>
    <t>Kabel JYTY 7x1</t>
  </si>
  <si>
    <t>Pol65</t>
  </si>
  <si>
    <t>Vodič CYA 6 mm2 – zelenožlutý</t>
  </si>
  <si>
    <t>Pol66</t>
  </si>
  <si>
    <t>Vodič CYA 50</t>
  </si>
  <si>
    <t>Pol67</t>
  </si>
  <si>
    <t>Zemnící pásek FeZn 30x4 volně vč. svorek</t>
  </si>
  <si>
    <t>Pol68</t>
  </si>
  <si>
    <t>Kabel CYKY-J 4x10</t>
  </si>
  <si>
    <t>Pol69</t>
  </si>
  <si>
    <t>Kabel CYKY-J 7x1,5</t>
  </si>
  <si>
    <t>Pol70</t>
  </si>
  <si>
    <t>Vodič CYA 25</t>
  </si>
  <si>
    <t>Pol71</t>
  </si>
  <si>
    <t>Kabel TCEKFE 3P1.0</t>
  </si>
  <si>
    <t>D3</t>
  </si>
  <si>
    <t>Montážní práce a materiál</t>
  </si>
  <si>
    <t>Pol72</t>
  </si>
  <si>
    <t>Krabicová rozvodka na povrch do 6 mm2</t>
  </si>
  <si>
    <t>Pol73</t>
  </si>
  <si>
    <t>Chránička DN 50 vč. Montáže</t>
  </si>
  <si>
    <t>Pol74</t>
  </si>
  <si>
    <t>Montáž kabelové trasy</t>
  </si>
  <si>
    <t>Pol75</t>
  </si>
  <si>
    <t>Pol76</t>
  </si>
  <si>
    <t>Revize vč. Výchozí zprávy</t>
  </si>
  <si>
    <t>Pol77</t>
  </si>
  <si>
    <t>Ocelová nosná konstrukce metalizovaná</t>
  </si>
  <si>
    <t>Pol78</t>
  </si>
  <si>
    <t>Montáž šňůry do 12x4</t>
  </si>
  <si>
    <t>Pol79</t>
  </si>
  <si>
    <t>Chránička ohebná pr. 75</t>
  </si>
  <si>
    <t>Pol80</t>
  </si>
  <si>
    <t>Montáž konstrukce do 10 kg</t>
  </si>
  <si>
    <t>Pol81</t>
  </si>
  <si>
    <t>Zához výkopu 50x 80,  tř.3</t>
  </si>
  <si>
    <t>Pol82</t>
  </si>
  <si>
    <t>Montáž ovládacího prvku M+R</t>
  </si>
  <si>
    <t>Pol83</t>
  </si>
  <si>
    <t>Plechový zákryt před rozváděč RM, 2m2, na visací zámek</t>
  </si>
  <si>
    <t>Pol84</t>
  </si>
  <si>
    <t>Výkop 50x 80 cm, tř.3, vč. kabelového lože</t>
  </si>
  <si>
    <t>Pol85</t>
  </si>
  <si>
    <t>Ponorná tlaková sonda, 4-20 mA, vč uchycení</t>
  </si>
  <si>
    <t>Pol86</t>
  </si>
  <si>
    <t>Ochranné pospojování Cu 4 - 16 mm2</t>
  </si>
  <si>
    <t>Pol87</t>
  </si>
  <si>
    <t>Hromosvodná svorka do 2 šroubů</t>
  </si>
  <si>
    <t>Pol88</t>
  </si>
  <si>
    <t>Přípojení motoru do 25 kW</t>
  </si>
  <si>
    <t>Pol89</t>
  </si>
  <si>
    <t>Plovákový spínač do splaškové vody, 1P, těžký</t>
  </si>
  <si>
    <t>Pol90</t>
  </si>
  <si>
    <t>Instalační trubka DN25 mm</t>
  </si>
  <si>
    <t>Pol91</t>
  </si>
  <si>
    <t>Ukončení kabelu do 7x4</t>
  </si>
  <si>
    <t>Pol92</t>
  </si>
  <si>
    <t>Výkop a základ pilíře</t>
  </si>
  <si>
    <t>Pol93</t>
  </si>
  <si>
    <t>Materiál pro výstavbu pilíře (pro RM)</t>
  </si>
  <si>
    <t>Pol94</t>
  </si>
  <si>
    <t>Zdění pilíře vč. Přípomocí</t>
  </si>
  <si>
    <t>Pol95</t>
  </si>
  <si>
    <t>Přípojnice hlavního pospojení</t>
  </si>
  <si>
    <t>901 - VON</t>
  </si>
  <si>
    <t>VRN - Vedlejší rozpočtové náklady</t>
  </si>
  <si>
    <t>VRN</t>
  </si>
  <si>
    <t>Vedlejší rozpočtové náklady</t>
  </si>
  <si>
    <t>00001</t>
  </si>
  <si>
    <t>Zařízení staveniště</t>
  </si>
  <si>
    <t>00002</t>
  </si>
  <si>
    <t>Dokumentace skutečného provedení stavby vč. zaměření</t>
  </si>
  <si>
    <t>00015</t>
  </si>
  <si>
    <t>Geodetické práce</t>
  </si>
  <si>
    <t>00031</t>
  </si>
  <si>
    <t>Dodavatelská dílenská dokumentace</t>
  </si>
  <si>
    <t>00101</t>
  </si>
  <si>
    <t>Projektové práce</t>
  </si>
  <si>
    <t>00104</t>
  </si>
  <si>
    <t>Inženýrská činnost</t>
  </si>
  <si>
    <t>00201</t>
  </si>
  <si>
    <t>DIO</t>
  </si>
  <si>
    <t>10501</t>
  </si>
  <si>
    <t>Provozní řád vodovodu a kanalizace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</si>
</sst>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195" t="s">
        <v>5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07" t="s">
        <v>14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R5" s="20"/>
      <c r="BE5" s="20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08" t="s">
        <v>17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R6" s="20"/>
      <c r="BE6" s="205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5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5"/>
      <c r="BS8" s="17" t="s">
        <v>6</v>
      </c>
    </row>
    <row r="9" spans="1:74" ht="14.45" customHeight="1">
      <c r="B9" s="20"/>
      <c r="AR9" s="20"/>
      <c r="BE9" s="205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05"/>
      <c r="BS10" s="17" t="s">
        <v>6</v>
      </c>
    </row>
    <row r="11" spans="1:74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05"/>
      <c r="BS11" s="17" t="s">
        <v>6</v>
      </c>
    </row>
    <row r="12" spans="1:74" ht="6.95" customHeight="1">
      <c r="B12" s="20"/>
      <c r="AR12" s="20"/>
      <c r="BE12" s="205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05"/>
      <c r="BS13" s="17" t="s">
        <v>6</v>
      </c>
    </row>
    <row r="14" spans="1:74" ht="12.75">
      <c r="B14" s="20"/>
      <c r="E14" s="209" t="s">
        <v>28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7" t="s">
        <v>26</v>
      </c>
      <c r="AN14" s="29" t="s">
        <v>28</v>
      </c>
      <c r="AR14" s="20"/>
      <c r="BE14" s="205"/>
      <c r="BS14" s="17" t="s">
        <v>6</v>
      </c>
    </row>
    <row r="15" spans="1:74" ht="6.95" customHeight="1">
      <c r="B15" s="20"/>
      <c r="AR15" s="20"/>
      <c r="BE15" s="205"/>
      <c r="BS15" s="17" t="s">
        <v>3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05"/>
      <c r="BS16" s="17" t="s">
        <v>3</v>
      </c>
    </row>
    <row r="17" spans="2:7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205"/>
      <c r="BS17" s="17" t="s">
        <v>30</v>
      </c>
    </row>
    <row r="18" spans="2:71" ht="6.95" customHeight="1">
      <c r="B18" s="20"/>
      <c r="AR18" s="20"/>
      <c r="BE18" s="205"/>
      <c r="BS18" s="17" t="s">
        <v>6</v>
      </c>
    </row>
    <row r="19" spans="2:7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05"/>
      <c r="BS19" s="17" t="s">
        <v>6</v>
      </c>
    </row>
    <row r="20" spans="2:7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05"/>
      <c r="BS20" s="17" t="s">
        <v>30</v>
      </c>
    </row>
    <row r="21" spans="2:71" ht="6.95" customHeight="1">
      <c r="B21" s="20"/>
      <c r="AR21" s="20"/>
      <c r="BE21" s="205"/>
    </row>
    <row r="22" spans="2:71" ht="12" customHeight="1">
      <c r="B22" s="20"/>
      <c r="D22" s="27" t="s">
        <v>32</v>
      </c>
      <c r="AR22" s="20"/>
      <c r="BE22" s="205"/>
    </row>
    <row r="23" spans="2:71" ht="16.5" customHeight="1">
      <c r="B23" s="20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20"/>
      <c r="BE23" s="205"/>
    </row>
    <row r="24" spans="2:71" ht="6.95" customHeight="1">
      <c r="B24" s="20"/>
      <c r="AR24" s="20"/>
      <c r="BE24" s="20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5"/>
    </row>
    <row r="26" spans="2:71" s="1" customFormat="1" ht="25.9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2">
        <f>ROUND(AG94,2)</f>
        <v>0</v>
      </c>
      <c r="AL26" s="213"/>
      <c r="AM26" s="213"/>
      <c r="AN26" s="213"/>
      <c r="AO26" s="213"/>
      <c r="AR26" s="32"/>
      <c r="BE26" s="205"/>
    </row>
    <row r="27" spans="2:71" s="1" customFormat="1" ht="6.95" customHeight="1">
      <c r="B27" s="32"/>
      <c r="AR27" s="32"/>
      <c r="BE27" s="205"/>
    </row>
    <row r="28" spans="2:71" s="1" customFormat="1" ht="12.75">
      <c r="B28" s="32"/>
      <c r="L28" s="214" t="s">
        <v>34</v>
      </c>
      <c r="M28" s="214"/>
      <c r="N28" s="214"/>
      <c r="O28" s="214"/>
      <c r="P28" s="214"/>
      <c r="W28" s="214" t="s">
        <v>35</v>
      </c>
      <c r="X28" s="214"/>
      <c r="Y28" s="214"/>
      <c r="Z28" s="214"/>
      <c r="AA28" s="214"/>
      <c r="AB28" s="214"/>
      <c r="AC28" s="214"/>
      <c r="AD28" s="214"/>
      <c r="AE28" s="214"/>
      <c r="AK28" s="214" t="s">
        <v>36</v>
      </c>
      <c r="AL28" s="214"/>
      <c r="AM28" s="214"/>
      <c r="AN28" s="214"/>
      <c r="AO28" s="214"/>
      <c r="AR28" s="32"/>
      <c r="BE28" s="205"/>
    </row>
    <row r="29" spans="2:71" s="2" customFormat="1" ht="14.45" customHeight="1">
      <c r="B29" s="36"/>
      <c r="D29" s="27" t="s">
        <v>37</v>
      </c>
      <c r="F29" s="27" t="s">
        <v>38</v>
      </c>
      <c r="L29" s="199">
        <v>0.21</v>
      </c>
      <c r="M29" s="198"/>
      <c r="N29" s="198"/>
      <c r="O29" s="198"/>
      <c r="P29" s="198"/>
      <c r="W29" s="197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197">
        <f>ROUND(AV94, 2)</f>
        <v>0</v>
      </c>
      <c r="AL29" s="198"/>
      <c r="AM29" s="198"/>
      <c r="AN29" s="198"/>
      <c r="AO29" s="198"/>
      <c r="AR29" s="36"/>
      <c r="BE29" s="206"/>
    </row>
    <row r="30" spans="2:71" s="2" customFormat="1" ht="14.45" customHeight="1">
      <c r="B30" s="36"/>
      <c r="F30" s="27" t="s">
        <v>39</v>
      </c>
      <c r="L30" s="199">
        <v>0.12</v>
      </c>
      <c r="M30" s="198"/>
      <c r="N30" s="198"/>
      <c r="O30" s="198"/>
      <c r="P30" s="198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0</v>
      </c>
      <c r="AL30" s="198"/>
      <c r="AM30" s="198"/>
      <c r="AN30" s="198"/>
      <c r="AO30" s="198"/>
      <c r="AR30" s="36"/>
      <c r="BE30" s="206"/>
    </row>
    <row r="31" spans="2:71" s="2" customFormat="1" ht="14.45" hidden="1" customHeight="1">
      <c r="B31" s="36"/>
      <c r="F31" s="27" t="s">
        <v>40</v>
      </c>
      <c r="L31" s="199">
        <v>0.21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6"/>
      <c r="BE31" s="206"/>
    </row>
    <row r="32" spans="2:71" s="2" customFormat="1" ht="14.45" hidden="1" customHeight="1">
      <c r="B32" s="36"/>
      <c r="F32" s="27" t="s">
        <v>41</v>
      </c>
      <c r="L32" s="199">
        <v>0.12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6"/>
      <c r="BE32" s="206"/>
    </row>
    <row r="33" spans="2:57" s="2" customFormat="1" ht="14.45" hidden="1" customHeight="1">
      <c r="B33" s="36"/>
      <c r="F33" s="27" t="s">
        <v>42</v>
      </c>
      <c r="L33" s="199">
        <v>0</v>
      </c>
      <c r="M33" s="198"/>
      <c r="N33" s="198"/>
      <c r="O33" s="198"/>
      <c r="P33" s="198"/>
      <c r="W33" s="197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197">
        <v>0</v>
      </c>
      <c r="AL33" s="198"/>
      <c r="AM33" s="198"/>
      <c r="AN33" s="198"/>
      <c r="AO33" s="198"/>
      <c r="AR33" s="36"/>
      <c r="BE33" s="206"/>
    </row>
    <row r="34" spans="2:57" s="1" customFormat="1" ht="6.95" customHeight="1">
      <c r="B34" s="32"/>
      <c r="AR34" s="32"/>
      <c r="BE34" s="205"/>
    </row>
    <row r="35" spans="2:57" s="1" customFormat="1" ht="25.9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03" t="s">
        <v>45</v>
      </c>
      <c r="Y35" s="201"/>
      <c r="Z35" s="201"/>
      <c r="AA35" s="201"/>
      <c r="AB35" s="201"/>
      <c r="AC35" s="39"/>
      <c r="AD35" s="39"/>
      <c r="AE35" s="39"/>
      <c r="AF35" s="39"/>
      <c r="AG35" s="39"/>
      <c r="AH35" s="39"/>
      <c r="AI35" s="39"/>
      <c r="AJ35" s="39"/>
      <c r="AK35" s="200">
        <f>SUM(AK26:AK33)</f>
        <v>0</v>
      </c>
      <c r="AL35" s="201"/>
      <c r="AM35" s="201"/>
      <c r="AN35" s="201"/>
      <c r="AO35" s="202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52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05_opr-2025</v>
      </c>
      <c r="AR84" s="48"/>
    </row>
    <row r="85" spans="1:91" s="4" customFormat="1" ht="36.950000000000003" customHeight="1">
      <c r="B85" s="49"/>
      <c r="C85" s="50" t="s">
        <v>16</v>
      </c>
      <c r="L85" s="225" t="str">
        <f>K6</f>
        <v>Králův Dvůr - Průmyslova zóna západ -Technicka vybavenost</v>
      </c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27" t="str">
        <f>IF(AN8= "","",AN8)</f>
        <v>14. 2. 2025</v>
      </c>
      <c r="AN87" s="227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28" t="str">
        <f>IF(E17="","",E17)</f>
        <v xml:space="preserve"> </v>
      </c>
      <c r="AN89" s="229"/>
      <c r="AO89" s="229"/>
      <c r="AP89" s="229"/>
      <c r="AR89" s="32"/>
      <c r="AS89" s="230" t="s">
        <v>53</v>
      </c>
      <c r="AT89" s="23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31</v>
      </c>
      <c r="AM90" s="228" t="str">
        <f>IF(E20="","",E20)</f>
        <v xml:space="preserve"> </v>
      </c>
      <c r="AN90" s="229"/>
      <c r="AO90" s="229"/>
      <c r="AP90" s="229"/>
      <c r="AR90" s="32"/>
      <c r="AS90" s="232"/>
      <c r="AT90" s="233"/>
      <c r="BD90" s="56"/>
    </row>
    <row r="91" spans="1:91" s="1" customFormat="1" ht="10.9" customHeight="1">
      <c r="B91" s="32"/>
      <c r="AR91" s="32"/>
      <c r="AS91" s="232"/>
      <c r="AT91" s="233"/>
      <c r="BD91" s="56"/>
    </row>
    <row r="92" spans="1:91" s="1" customFormat="1" ht="29.25" customHeight="1">
      <c r="B92" s="32"/>
      <c r="C92" s="218" t="s">
        <v>54</v>
      </c>
      <c r="D92" s="219"/>
      <c r="E92" s="219"/>
      <c r="F92" s="219"/>
      <c r="G92" s="219"/>
      <c r="H92" s="57"/>
      <c r="I92" s="221" t="s">
        <v>55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0" t="s">
        <v>56</v>
      </c>
      <c r="AH92" s="219"/>
      <c r="AI92" s="219"/>
      <c r="AJ92" s="219"/>
      <c r="AK92" s="219"/>
      <c r="AL92" s="219"/>
      <c r="AM92" s="219"/>
      <c r="AN92" s="221" t="s">
        <v>57</v>
      </c>
      <c r="AO92" s="219"/>
      <c r="AP92" s="222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3">
        <f>ROUND(SUM(AG95:AG103),2)</f>
        <v>0</v>
      </c>
      <c r="AH94" s="223"/>
      <c r="AI94" s="223"/>
      <c r="AJ94" s="223"/>
      <c r="AK94" s="223"/>
      <c r="AL94" s="223"/>
      <c r="AM94" s="223"/>
      <c r="AN94" s="224">
        <f t="shared" ref="AN94:AN103" si="0">SUM(AG94,AT94)</f>
        <v>0</v>
      </c>
      <c r="AO94" s="224"/>
      <c r="AP94" s="224"/>
      <c r="AQ94" s="67" t="s">
        <v>1</v>
      </c>
      <c r="AR94" s="63"/>
      <c r="AS94" s="68">
        <f>ROUND(SUM(AS95:AS103),2)</f>
        <v>0</v>
      </c>
      <c r="AT94" s="69">
        <f t="shared" ref="AT94:AT103" si="1">ROUND(SUM(AV94:AW94),2)</f>
        <v>0</v>
      </c>
      <c r="AU94" s="70">
        <f>ROUND(SUM(AU95:AU103),5)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ROUND(SUM(AZ95:AZ103),2)</f>
        <v>0</v>
      </c>
      <c r="BA94" s="69">
        <f>ROUND(SUM(BA95:BA103),2)</f>
        <v>0</v>
      </c>
      <c r="BB94" s="69">
        <f>ROUND(SUM(BB95:BB103),2)</f>
        <v>0</v>
      </c>
      <c r="BC94" s="69">
        <f>ROUND(SUM(BC95:BC103),2)</f>
        <v>0</v>
      </c>
      <c r="BD94" s="71">
        <f>ROUND(SUM(BD95:BD103),2)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4</v>
      </c>
      <c r="BX94" s="72" t="s">
        <v>76</v>
      </c>
      <c r="CL94" s="72" t="s">
        <v>1</v>
      </c>
    </row>
    <row r="95" spans="1:91" s="6" customFormat="1" ht="16.5" customHeight="1">
      <c r="A95" s="74" t="s">
        <v>77</v>
      </c>
      <c r="B95" s="75"/>
      <c r="C95" s="76"/>
      <c r="D95" s="217" t="s">
        <v>78</v>
      </c>
      <c r="E95" s="217"/>
      <c r="F95" s="217"/>
      <c r="G95" s="217"/>
      <c r="H95" s="217"/>
      <c r="I95" s="77"/>
      <c r="J95" s="217" t="s">
        <v>79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5">
        <f>'101 - SO 101 Komunikace'!J30</f>
        <v>0</v>
      </c>
      <c r="AH95" s="216"/>
      <c r="AI95" s="216"/>
      <c r="AJ95" s="216"/>
      <c r="AK95" s="216"/>
      <c r="AL95" s="216"/>
      <c r="AM95" s="216"/>
      <c r="AN95" s="215">
        <f t="shared" si="0"/>
        <v>0</v>
      </c>
      <c r="AO95" s="216"/>
      <c r="AP95" s="216"/>
      <c r="AQ95" s="78" t="s">
        <v>80</v>
      </c>
      <c r="AR95" s="75"/>
      <c r="AS95" s="79">
        <v>0</v>
      </c>
      <c r="AT95" s="80">
        <f t="shared" si="1"/>
        <v>0</v>
      </c>
      <c r="AU95" s="81">
        <f>'101 - SO 101 Komunikace'!P123</f>
        <v>0</v>
      </c>
      <c r="AV95" s="80">
        <f>'101 - SO 101 Komunikace'!J33</f>
        <v>0</v>
      </c>
      <c r="AW95" s="80">
        <f>'101 - SO 101 Komunikace'!J34</f>
        <v>0</v>
      </c>
      <c r="AX95" s="80">
        <f>'101 - SO 101 Komunikace'!J35</f>
        <v>0</v>
      </c>
      <c r="AY95" s="80">
        <f>'101 - SO 101 Komunikace'!J36</f>
        <v>0</v>
      </c>
      <c r="AZ95" s="80">
        <f>'101 - SO 101 Komunikace'!F33</f>
        <v>0</v>
      </c>
      <c r="BA95" s="80">
        <f>'101 - SO 101 Komunikace'!F34</f>
        <v>0</v>
      </c>
      <c r="BB95" s="80">
        <f>'101 - SO 101 Komunikace'!F35</f>
        <v>0</v>
      </c>
      <c r="BC95" s="80">
        <f>'101 - SO 101 Komunikace'!F36</f>
        <v>0</v>
      </c>
      <c r="BD95" s="82">
        <f>'101 - SO 101 Komunikace'!F37</f>
        <v>0</v>
      </c>
      <c r="BT95" s="83" t="s">
        <v>81</v>
      </c>
      <c r="BV95" s="83" t="s">
        <v>75</v>
      </c>
      <c r="BW95" s="83" t="s">
        <v>82</v>
      </c>
      <c r="BX95" s="83" t="s">
        <v>4</v>
      </c>
      <c r="CL95" s="83" t="s">
        <v>1</v>
      </c>
      <c r="CM95" s="83" t="s">
        <v>83</v>
      </c>
    </row>
    <row r="96" spans="1:91" s="6" customFormat="1" ht="16.5" customHeight="1">
      <c r="A96" s="74" t="s">
        <v>77</v>
      </c>
      <c r="B96" s="75"/>
      <c r="C96" s="76"/>
      <c r="D96" s="217" t="s">
        <v>84</v>
      </c>
      <c r="E96" s="217"/>
      <c r="F96" s="217"/>
      <c r="G96" s="217"/>
      <c r="H96" s="217"/>
      <c r="I96" s="77"/>
      <c r="J96" s="217" t="s">
        <v>85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5">
        <f>'301 - SO 301 Vodovod'!J30</f>
        <v>0</v>
      </c>
      <c r="AH96" s="216"/>
      <c r="AI96" s="216"/>
      <c r="AJ96" s="216"/>
      <c r="AK96" s="216"/>
      <c r="AL96" s="216"/>
      <c r="AM96" s="216"/>
      <c r="AN96" s="215">
        <f t="shared" si="0"/>
        <v>0</v>
      </c>
      <c r="AO96" s="216"/>
      <c r="AP96" s="216"/>
      <c r="AQ96" s="78" t="s">
        <v>80</v>
      </c>
      <c r="AR96" s="75"/>
      <c r="AS96" s="79">
        <v>0</v>
      </c>
      <c r="AT96" s="80">
        <f t="shared" si="1"/>
        <v>0</v>
      </c>
      <c r="AU96" s="81">
        <f>'301 - SO 301 Vodovod'!P124</f>
        <v>0</v>
      </c>
      <c r="AV96" s="80">
        <f>'301 - SO 301 Vodovod'!J33</f>
        <v>0</v>
      </c>
      <c r="AW96" s="80">
        <f>'301 - SO 301 Vodovod'!J34</f>
        <v>0</v>
      </c>
      <c r="AX96" s="80">
        <f>'301 - SO 301 Vodovod'!J35</f>
        <v>0</v>
      </c>
      <c r="AY96" s="80">
        <f>'301 - SO 301 Vodovod'!J36</f>
        <v>0</v>
      </c>
      <c r="AZ96" s="80">
        <f>'301 - SO 301 Vodovod'!F33</f>
        <v>0</v>
      </c>
      <c r="BA96" s="80">
        <f>'301 - SO 301 Vodovod'!F34</f>
        <v>0</v>
      </c>
      <c r="BB96" s="80">
        <f>'301 - SO 301 Vodovod'!F35</f>
        <v>0</v>
      </c>
      <c r="BC96" s="80">
        <f>'301 - SO 301 Vodovod'!F36</f>
        <v>0</v>
      </c>
      <c r="BD96" s="82">
        <f>'301 - SO 301 Vodovod'!F37</f>
        <v>0</v>
      </c>
      <c r="BT96" s="83" t="s">
        <v>81</v>
      </c>
      <c r="BV96" s="83" t="s">
        <v>75</v>
      </c>
      <c r="BW96" s="83" t="s">
        <v>86</v>
      </c>
      <c r="BX96" s="83" t="s">
        <v>4</v>
      </c>
      <c r="CL96" s="83" t="s">
        <v>1</v>
      </c>
      <c r="CM96" s="83" t="s">
        <v>83</v>
      </c>
    </row>
    <row r="97" spans="1:91" s="6" customFormat="1" ht="16.5" customHeight="1">
      <c r="A97" s="74" t="s">
        <v>77</v>
      </c>
      <c r="B97" s="75"/>
      <c r="C97" s="76"/>
      <c r="D97" s="217" t="s">
        <v>87</v>
      </c>
      <c r="E97" s="217"/>
      <c r="F97" s="217"/>
      <c r="G97" s="217"/>
      <c r="H97" s="217"/>
      <c r="I97" s="77"/>
      <c r="J97" s="217" t="s">
        <v>88</v>
      </c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5">
        <f>'302 - SO 302 Dešťová kana...'!J30</f>
        <v>0</v>
      </c>
      <c r="AH97" s="216"/>
      <c r="AI97" s="216"/>
      <c r="AJ97" s="216"/>
      <c r="AK97" s="216"/>
      <c r="AL97" s="216"/>
      <c r="AM97" s="216"/>
      <c r="AN97" s="215">
        <f t="shared" si="0"/>
        <v>0</v>
      </c>
      <c r="AO97" s="216"/>
      <c r="AP97" s="216"/>
      <c r="AQ97" s="78" t="s">
        <v>80</v>
      </c>
      <c r="AR97" s="75"/>
      <c r="AS97" s="79">
        <v>0</v>
      </c>
      <c r="AT97" s="80">
        <f t="shared" si="1"/>
        <v>0</v>
      </c>
      <c r="AU97" s="81">
        <f>'302 - SO 302 Dešťová kana...'!P123</f>
        <v>0</v>
      </c>
      <c r="AV97" s="80">
        <f>'302 - SO 302 Dešťová kana...'!J33</f>
        <v>0</v>
      </c>
      <c r="AW97" s="80">
        <f>'302 - SO 302 Dešťová kana...'!J34</f>
        <v>0</v>
      </c>
      <c r="AX97" s="80">
        <f>'302 - SO 302 Dešťová kana...'!J35</f>
        <v>0</v>
      </c>
      <c r="AY97" s="80">
        <f>'302 - SO 302 Dešťová kana...'!J36</f>
        <v>0</v>
      </c>
      <c r="AZ97" s="80">
        <f>'302 - SO 302 Dešťová kana...'!F33</f>
        <v>0</v>
      </c>
      <c r="BA97" s="80">
        <f>'302 - SO 302 Dešťová kana...'!F34</f>
        <v>0</v>
      </c>
      <c r="BB97" s="80">
        <f>'302 - SO 302 Dešťová kana...'!F35</f>
        <v>0</v>
      </c>
      <c r="BC97" s="80">
        <f>'302 - SO 302 Dešťová kana...'!F36</f>
        <v>0</v>
      </c>
      <c r="BD97" s="82">
        <f>'302 - SO 302 Dešťová kana...'!F37</f>
        <v>0</v>
      </c>
      <c r="BT97" s="83" t="s">
        <v>81</v>
      </c>
      <c r="BV97" s="83" t="s">
        <v>75</v>
      </c>
      <c r="BW97" s="83" t="s">
        <v>89</v>
      </c>
      <c r="BX97" s="83" t="s">
        <v>4</v>
      </c>
      <c r="CL97" s="83" t="s">
        <v>1</v>
      </c>
      <c r="CM97" s="83" t="s">
        <v>83</v>
      </c>
    </row>
    <row r="98" spans="1:91" s="6" customFormat="1" ht="16.5" customHeight="1">
      <c r="A98" s="74" t="s">
        <v>77</v>
      </c>
      <c r="B98" s="75"/>
      <c r="C98" s="76"/>
      <c r="D98" s="217" t="s">
        <v>90</v>
      </c>
      <c r="E98" s="217"/>
      <c r="F98" s="217"/>
      <c r="G98" s="217"/>
      <c r="H98" s="217"/>
      <c r="I98" s="77"/>
      <c r="J98" s="217" t="s">
        <v>91</v>
      </c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5">
        <f>'303 - SO 303 Splašková Ka...'!J30</f>
        <v>0</v>
      </c>
      <c r="AH98" s="216"/>
      <c r="AI98" s="216"/>
      <c r="AJ98" s="216"/>
      <c r="AK98" s="216"/>
      <c r="AL98" s="216"/>
      <c r="AM98" s="216"/>
      <c r="AN98" s="215">
        <f t="shared" si="0"/>
        <v>0</v>
      </c>
      <c r="AO98" s="216"/>
      <c r="AP98" s="216"/>
      <c r="AQ98" s="78" t="s">
        <v>80</v>
      </c>
      <c r="AR98" s="75"/>
      <c r="AS98" s="79">
        <v>0</v>
      </c>
      <c r="AT98" s="80">
        <f t="shared" si="1"/>
        <v>0</v>
      </c>
      <c r="AU98" s="81">
        <f>'303 - SO 303 Splašková Ka...'!P134</f>
        <v>0</v>
      </c>
      <c r="AV98" s="80">
        <f>'303 - SO 303 Splašková Ka...'!J33</f>
        <v>0</v>
      </c>
      <c r="AW98" s="80">
        <f>'303 - SO 303 Splašková Ka...'!J34</f>
        <v>0</v>
      </c>
      <c r="AX98" s="80">
        <f>'303 - SO 303 Splašková Ka...'!J35</f>
        <v>0</v>
      </c>
      <c r="AY98" s="80">
        <f>'303 - SO 303 Splašková Ka...'!J36</f>
        <v>0</v>
      </c>
      <c r="AZ98" s="80">
        <f>'303 - SO 303 Splašková Ka...'!F33</f>
        <v>0</v>
      </c>
      <c r="BA98" s="80">
        <f>'303 - SO 303 Splašková Ka...'!F34</f>
        <v>0</v>
      </c>
      <c r="BB98" s="80">
        <f>'303 - SO 303 Splašková Ka...'!F35</f>
        <v>0</v>
      </c>
      <c r="BC98" s="80">
        <f>'303 - SO 303 Splašková Ka...'!F36</f>
        <v>0</v>
      </c>
      <c r="BD98" s="82">
        <f>'303 - SO 303 Splašková Ka...'!F37</f>
        <v>0</v>
      </c>
      <c r="BT98" s="83" t="s">
        <v>81</v>
      </c>
      <c r="BV98" s="83" t="s">
        <v>75</v>
      </c>
      <c r="BW98" s="83" t="s">
        <v>92</v>
      </c>
      <c r="BX98" s="83" t="s">
        <v>4</v>
      </c>
      <c r="CL98" s="83" t="s">
        <v>1</v>
      </c>
      <c r="CM98" s="83" t="s">
        <v>83</v>
      </c>
    </row>
    <row r="99" spans="1:91" s="6" customFormat="1" ht="16.5" customHeight="1">
      <c r="A99" s="74" t="s">
        <v>77</v>
      </c>
      <c r="B99" s="75"/>
      <c r="C99" s="76"/>
      <c r="D99" s="217" t="s">
        <v>93</v>
      </c>
      <c r="E99" s="217"/>
      <c r="F99" s="217"/>
      <c r="G99" s="217"/>
      <c r="H99" s="217"/>
      <c r="I99" s="77"/>
      <c r="J99" s="217" t="s">
        <v>94</v>
      </c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5">
        <f>'401 - SO 401 Veřejné osvě...'!J30</f>
        <v>0</v>
      </c>
      <c r="AH99" s="216"/>
      <c r="AI99" s="216"/>
      <c r="AJ99" s="216"/>
      <c r="AK99" s="216"/>
      <c r="AL99" s="216"/>
      <c r="AM99" s="216"/>
      <c r="AN99" s="215">
        <f t="shared" si="0"/>
        <v>0</v>
      </c>
      <c r="AO99" s="216"/>
      <c r="AP99" s="216"/>
      <c r="AQ99" s="78" t="s">
        <v>80</v>
      </c>
      <c r="AR99" s="75"/>
      <c r="AS99" s="79">
        <v>0</v>
      </c>
      <c r="AT99" s="80">
        <f t="shared" si="1"/>
        <v>0</v>
      </c>
      <c r="AU99" s="81">
        <f>'401 - SO 401 Veřejné osvě...'!P120</f>
        <v>0</v>
      </c>
      <c r="AV99" s="80">
        <f>'401 - SO 401 Veřejné osvě...'!J33</f>
        <v>0</v>
      </c>
      <c r="AW99" s="80">
        <f>'401 - SO 401 Veřejné osvě...'!J34</f>
        <v>0</v>
      </c>
      <c r="AX99" s="80">
        <f>'401 - SO 401 Veřejné osvě...'!J35</f>
        <v>0</v>
      </c>
      <c r="AY99" s="80">
        <f>'401 - SO 401 Veřejné osvě...'!J36</f>
        <v>0</v>
      </c>
      <c r="AZ99" s="80">
        <f>'401 - SO 401 Veřejné osvě...'!F33</f>
        <v>0</v>
      </c>
      <c r="BA99" s="80">
        <f>'401 - SO 401 Veřejné osvě...'!F34</f>
        <v>0</v>
      </c>
      <c r="BB99" s="80">
        <f>'401 - SO 401 Veřejné osvě...'!F35</f>
        <v>0</v>
      </c>
      <c r="BC99" s="80">
        <f>'401 - SO 401 Veřejné osvě...'!F36</f>
        <v>0</v>
      </c>
      <c r="BD99" s="82">
        <f>'401 - SO 401 Veřejné osvě...'!F37</f>
        <v>0</v>
      </c>
      <c r="BT99" s="83" t="s">
        <v>81</v>
      </c>
      <c r="BV99" s="83" t="s">
        <v>75</v>
      </c>
      <c r="BW99" s="83" t="s">
        <v>95</v>
      </c>
      <c r="BX99" s="83" t="s">
        <v>4</v>
      </c>
      <c r="CL99" s="83" t="s">
        <v>1</v>
      </c>
      <c r="CM99" s="83" t="s">
        <v>83</v>
      </c>
    </row>
    <row r="100" spans="1:91" s="6" customFormat="1" ht="16.5" customHeight="1">
      <c r="A100" s="74" t="s">
        <v>77</v>
      </c>
      <c r="B100" s="75"/>
      <c r="C100" s="76"/>
      <c r="D100" s="217" t="s">
        <v>96</v>
      </c>
      <c r="E100" s="217"/>
      <c r="F100" s="217"/>
      <c r="G100" s="217"/>
      <c r="H100" s="217"/>
      <c r="I100" s="77"/>
      <c r="J100" s="217" t="s">
        <v>97</v>
      </c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5">
        <f>'402 - SO 402 Rozvody NN'!J30</f>
        <v>0</v>
      </c>
      <c r="AH100" s="216"/>
      <c r="AI100" s="216"/>
      <c r="AJ100" s="216"/>
      <c r="AK100" s="216"/>
      <c r="AL100" s="216"/>
      <c r="AM100" s="216"/>
      <c r="AN100" s="215">
        <f t="shared" si="0"/>
        <v>0</v>
      </c>
      <c r="AO100" s="216"/>
      <c r="AP100" s="216"/>
      <c r="AQ100" s="78" t="s">
        <v>80</v>
      </c>
      <c r="AR100" s="75"/>
      <c r="AS100" s="79">
        <v>0</v>
      </c>
      <c r="AT100" s="80">
        <f t="shared" si="1"/>
        <v>0</v>
      </c>
      <c r="AU100" s="81">
        <f>'402 - SO 402 Rozvody NN'!P117</f>
        <v>0</v>
      </c>
      <c r="AV100" s="80">
        <f>'402 - SO 402 Rozvody NN'!J33</f>
        <v>0</v>
      </c>
      <c r="AW100" s="80">
        <f>'402 - SO 402 Rozvody NN'!J34</f>
        <v>0</v>
      </c>
      <c r="AX100" s="80">
        <f>'402 - SO 402 Rozvody NN'!J35</f>
        <v>0</v>
      </c>
      <c r="AY100" s="80">
        <f>'402 - SO 402 Rozvody NN'!J36</f>
        <v>0</v>
      </c>
      <c r="AZ100" s="80">
        <f>'402 - SO 402 Rozvody NN'!F33</f>
        <v>0</v>
      </c>
      <c r="BA100" s="80">
        <f>'402 - SO 402 Rozvody NN'!F34</f>
        <v>0</v>
      </c>
      <c r="BB100" s="80">
        <f>'402 - SO 402 Rozvody NN'!F35</f>
        <v>0</v>
      </c>
      <c r="BC100" s="80">
        <f>'402 - SO 402 Rozvody NN'!F36</f>
        <v>0</v>
      </c>
      <c r="BD100" s="82">
        <f>'402 - SO 402 Rozvody NN'!F37</f>
        <v>0</v>
      </c>
      <c r="BT100" s="83" t="s">
        <v>81</v>
      </c>
      <c r="BV100" s="83" t="s">
        <v>75</v>
      </c>
      <c r="BW100" s="83" t="s">
        <v>98</v>
      </c>
      <c r="BX100" s="83" t="s">
        <v>4</v>
      </c>
      <c r="CL100" s="83" t="s">
        <v>1</v>
      </c>
      <c r="CM100" s="83" t="s">
        <v>83</v>
      </c>
    </row>
    <row r="101" spans="1:91" s="6" customFormat="1" ht="24.75" customHeight="1">
      <c r="A101" s="74" t="s">
        <v>77</v>
      </c>
      <c r="B101" s="75"/>
      <c r="C101" s="76"/>
      <c r="D101" s="217" t="s">
        <v>99</v>
      </c>
      <c r="E101" s="217"/>
      <c r="F101" s="217"/>
      <c r="G101" s="217"/>
      <c r="H101" s="217"/>
      <c r="I101" s="77"/>
      <c r="J101" s="217" t="s">
        <v>100</v>
      </c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5">
        <f>'501 - PS 001 ČSOV Strojně...'!J30</f>
        <v>0</v>
      </c>
      <c r="AH101" s="216"/>
      <c r="AI101" s="216"/>
      <c r="AJ101" s="216"/>
      <c r="AK101" s="216"/>
      <c r="AL101" s="216"/>
      <c r="AM101" s="216"/>
      <c r="AN101" s="215">
        <f t="shared" si="0"/>
        <v>0</v>
      </c>
      <c r="AO101" s="216"/>
      <c r="AP101" s="216"/>
      <c r="AQ101" s="78" t="s">
        <v>101</v>
      </c>
      <c r="AR101" s="75"/>
      <c r="AS101" s="79">
        <v>0</v>
      </c>
      <c r="AT101" s="80">
        <f t="shared" si="1"/>
        <v>0</v>
      </c>
      <c r="AU101" s="81">
        <f>'501 - PS 001 ČSOV Strojně...'!P118</f>
        <v>0</v>
      </c>
      <c r="AV101" s="80">
        <f>'501 - PS 001 ČSOV Strojně...'!J33</f>
        <v>0</v>
      </c>
      <c r="AW101" s="80">
        <f>'501 - PS 001 ČSOV Strojně...'!J34</f>
        <v>0</v>
      </c>
      <c r="AX101" s="80">
        <f>'501 - PS 001 ČSOV Strojně...'!J35</f>
        <v>0</v>
      </c>
      <c r="AY101" s="80">
        <f>'501 - PS 001 ČSOV Strojně...'!J36</f>
        <v>0</v>
      </c>
      <c r="AZ101" s="80">
        <f>'501 - PS 001 ČSOV Strojně...'!F33</f>
        <v>0</v>
      </c>
      <c r="BA101" s="80">
        <f>'501 - PS 001 ČSOV Strojně...'!F34</f>
        <v>0</v>
      </c>
      <c r="BB101" s="80">
        <f>'501 - PS 001 ČSOV Strojně...'!F35</f>
        <v>0</v>
      </c>
      <c r="BC101" s="80">
        <f>'501 - PS 001 ČSOV Strojně...'!F36</f>
        <v>0</v>
      </c>
      <c r="BD101" s="82">
        <f>'501 - PS 001 ČSOV Strojně...'!F37</f>
        <v>0</v>
      </c>
      <c r="BT101" s="83" t="s">
        <v>81</v>
      </c>
      <c r="BV101" s="83" t="s">
        <v>75</v>
      </c>
      <c r="BW101" s="83" t="s">
        <v>102</v>
      </c>
      <c r="BX101" s="83" t="s">
        <v>4</v>
      </c>
      <c r="CL101" s="83" t="s">
        <v>1</v>
      </c>
      <c r="CM101" s="83" t="s">
        <v>83</v>
      </c>
    </row>
    <row r="102" spans="1:91" s="6" customFormat="1" ht="16.5" customHeight="1">
      <c r="A102" s="74" t="s">
        <v>77</v>
      </c>
      <c r="B102" s="75"/>
      <c r="C102" s="76"/>
      <c r="D102" s="217" t="s">
        <v>103</v>
      </c>
      <c r="E102" s="217"/>
      <c r="F102" s="217"/>
      <c r="G102" s="217"/>
      <c r="H102" s="217"/>
      <c r="I102" s="77"/>
      <c r="J102" s="217" t="s">
        <v>104</v>
      </c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5">
        <f>'502 - PS 002 ČSOV Elektro...'!J30</f>
        <v>0</v>
      </c>
      <c r="AH102" s="216"/>
      <c r="AI102" s="216"/>
      <c r="AJ102" s="216"/>
      <c r="AK102" s="216"/>
      <c r="AL102" s="216"/>
      <c r="AM102" s="216"/>
      <c r="AN102" s="215">
        <f t="shared" si="0"/>
        <v>0</v>
      </c>
      <c r="AO102" s="216"/>
      <c r="AP102" s="216"/>
      <c r="AQ102" s="78" t="s">
        <v>80</v>
      </c>
      <c r="AR102" s="75"/>
      <c r="AS102" s="79">
        <v>0</v>
      </c>
      <c r="AT102" s="80">
        <f t="shared" si="1"/>
        <v>0</v>
      </c>
      <c r="AU102" s="81">
        <f>'502 - PS 002 ČSOV Elektro...'!P119</f>
        <v>0</v>
      </c>
      <c r="AV102" s="80">
        <f>'502 - PS 002 ČSOV Elektro...'!J33</f>
        <v>0</v>
      </c>
      <c r="AW102" s="80">
        <f>'502 - PS 002 ČSOV Elektro...'!J34</f>
        <v>0</v>
      </c>
      <c r="AX102" s="80">
        <f>'502 - PS 002 ČSOV Elektro...'!J35</f>
        <v>0</v>
      </c>
      <c r="AY102" s="80">
        <f>'502 - PS 002 ČSOV Elektro...'!J36</f>
        <v>0</v>
      </c>
      <c r="AZ102" s="80">
        <f>'502 - PS 002 ČSOV Elektro...'!F33</f>
        <v>0</v>
      </c>
      <c r="BA102" s="80">
        <f>'502 - PS 002 ČSOV Elektro...'!F34</f>
        <v>0</v>
      </c>
      <c r="BB102" s="80">
        <f>'502 - PS 002 ČSOV Elektro...'!F35</f>
        <v>0</v>
      </c>
      <c r="BC102" s="80">
        <f>'502 - PS 002 ČSOV Elektro...'!F36</f>
        <v>0</v>
      </c>
      <c r="BD102" s="82">
        <f>'502 - PS 002 ČSOV Elektro...'!F37</f>
        <v>0</v>
      </c>
      <c r="BT102" s="83" t="s">
        <v>81</v>
      </c>
      <c r="BV102" s="83" t="s">
        <v>75</v>
      </c>
      <c r="BW102" s="83" t="s">
        <v>105</v>
      </c>
      <c r="BX102" s="83" t="s">
        <v>4</v>
      </c>
      <c r="CL102" s="83" t="s">
        <v>1</v>
      </c>
      <c r="CM102" s="83" t="s">
        <v>83</v>
      </c>
    </row>
    <row r="103" spans="1:91" s="6" customFormat="1" ht="16.5" customHeight="1">
      <c r="A103" s="74" t="s">
        <v>77</v>
      </c>
      <c r="B103" s="75"/>
      <c r="C103" s="76"/>
      <c r="D103" s="217" t="s">
        <v>106</v>
      </c>
      <c r="E103" s="217"/>
      <c r="F103" s="217"/>
      <c r="G103" s="217"/>
      <c r="H103" s="217"/>
      <c r="I103" s="77"/>
      <c r="J103" s="217" t="s">
        <v>107</v>
      </c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5">
        <f>'901 - VON'!J30</f>
        <v>0</v>
      </c>
      <c r="AH103" s="216"/>
      <c r="AI103" s="216"/>
      <c r="AJ103" s="216"/>
      <c r="AK103" s="216"/>
      <c r="AL103" s="216"/>
      <c r="AM103" s="216"/>
      <c r="AN103" s="215">
        <f t="shared" si="0"/>
        <v>0</v>
      </c>
      <c r="AO103" s="216"/>
      <c r="AP103" s="216"/>
      <c r="AQ103" s="78" t="s">
        <v>107</v>
      </c>
      <c r="AR103" s="75"/>
      <c r="AS103" s="84">
        <v>0</v>
      </c>
      <c r="AT103" s="85">
        <f t="shared" si="1"/>
        <v>0</v>
      </c>
      <c r="AU103" s="86">
        <f>'901 - VON'!P117</f>
        <v>0</v>
      </c>
      <c r="AV103" s="85">
        <f>'901 - VON'!J33</f>
        <v>0</v>
      </c>
      <c r="AW103" s="85">
        <f>'901 - VON'!J34</f>
        <v>0</v>
      </c>
      <c r="AX103" s="85">
        <f>'901 - VON'!J35</f>
        <v>0</v>
      </c>
      <c r="AY103" s="85">
        <f>'901 - VON'!J36</f>
        <v>0</v>
      </c>
      <c r="AZ103" s="85">
        <f>'901 - VON'!F33</f>
        <v>0</v>
      </c>
      <c r="BA103" s="85">
        <f>'901 - VON'!F34</f>
        <v>0</v>
      </c>
      <c r="BB103" s="85">
        <f>'901 - VON'!F35</f>
        <v>0</v>
      </c>
      <c r="BC103" s="85">
        <f>'901 - VON'!F36</f>
        <v>0</v>
      </c>
      <c r="BD103" s="87">
        <f>'901 - VON'!F37</f>
        <v>0</v>
      </c>
      <c r="BT103" s="83" t="s">
        <v>81</v>
      </c>
      <c r="BV103" s="83" t="s">
        <v>75</v>
      </c>
      <c r="BW103" s="83" t="s">
        <v>108</v>
      </c>
      <c r="BX103" s="83" t="s">
        <v>4</v>
      </c>
      <c r="CL103" s="83" t="s">
        <v>1</v>
      </c>
      <c r="CM103" s="83" t="s">
        <v>83</v>
      </c>
    </row>
    <row r="104" spans="1:91" s="1" customFormat="1" ht="30" customHeight="1">
      <c r="B104" s="32"/>
      <c r="AR104" s="32"/>
    </row>
    <row r="105" spans="1:91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32"/>
    </row>
  </sheetData>
  <mergeCells count="7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D102:H102"/>
    <mergeCell ref="J102:AF102"/>
    <mergeCell ref="AN103:AP103"/>
    <mergeCell ref="AG103:AM103"/>
    <mergeCell ref="D103:H103"/>
    <mergeCell ref="J103:AF103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101 - SO 101 Komunikace'!C2" display="/" xr:uid="{00000000-0004-0000-0000-000000000000}"/>
    <hyperlink ref="A96" location="'301 - SO 301 Vodovod'!C2" display="/" xr:uid="{00000000-0004-0000-0000-000001000000}"/>
    <hyperlink ref="A97" location="'302 - SO 302 Dešťová kana...'!C2" display="/" xr:uid="{00000000-0004-0000-0000-000002000000}"/>
    <hyperlink ref="A98" location="'303 - SO 303 Splašková Ka...'!C2" display="/" xr:uid="{00000000-0004-0000-0000-000003000000}"/>
    <hyperlink ref="A99" location="'401 - SO 401 Veřejné osvě...'!C2" display="/" xr:uid="{00000000-0004-0000-0000-000004000000}"/>
    <hyperlink ref="A100" location="'402 - SO 402 Rozvody NN'!C2" display="/" xr:uid="{00000000-0004-0000-0000-000005000000}"/>
    <hyperlink ref="A101" location="'501 - PS 001 ČSOV Strojně...'!C2" display="/" xr:uid="{00000000-0004-0000-0000-000006000000}"/>
    <hyperlink ref="A102" location="'502 - PS 002 ČSOV Elektro...'!C2" display="/" xr:uid="{00000000-0004-0000-0000-000007000000}"/>
    <hyperlink ref="A103" location="'901 - VON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82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109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Králův Dvůr - Průmyslova zóna západ -Technicka vybavenost</v>
      </c>
      <c r="F7" s="236"/>
      <c r="G7" s="236"/>
      <c r="H7" s="236"/>
      <c r="L7" s="20"/>
    </row>
    <row r="8" spans="2:46" s="1" customFormat="1" ht="12" customHeight="1">
      <c r="B8" s="32"/>
      <c r="D8" s="27" t="s">
        <v>110</v>
      </c>
      <c r="L8" s="32"/>
    </row>
    <row r="9" spans="2:46" s="1" customFormat="1" ht="16.5" customHeight="1">
      <c r="B9" s="32"/>
      <c r="E9" s="225" t="s">
        <v>111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14. 2. 2025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11" t="s">
        <v>1</v>
      </c>
      <c r="F27" s="211"/>
      <c r="G27" s="211"/>
      <c r="H27" s="21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ROUND((SUM(BE123:BE460)),  2)</f>
        <v>0</v>
      </c>
      <c r="I33" s="92">
        <v>0.21</v>
      </c>
      <c r="J33" s="91">
        <f>ROUND(((SUM(BE123:BE460))*I33),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ROUND((SUM(BF123:BF460)),  2)</f>
        <v>0</v>
      </c>
      <c r="I34" s="92">
        <v>0.12</v>
      </c>
      <c r="J34" s="91">
        <f>ROUND(((SUM(BF123:BF460))*I34),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ROUND((SUM(BG123:BG460)),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ROUND((SUM(BH123:BH460)),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ROUND((SUM(BI123:BI460)),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Králův Dvůr - Průmyslova zóna západ -Technicka vybavenost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110</v>
      </c>
      <c r="L86" s="32"/>
    </row>
    <row r="87" spans="2:47" s="1" customFormat="1" ht="16.5" customHeight="1">
      <c r="B87" s="32"/>
      <c r="E87" s="225" t="str">
        <f>E9</f>
        <v>101 - SO 101 Komunikace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14. 2. 2025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113</v>
      </c>
      <c r="D94" s="93"/>
      <c r="E94" s="93"/>
      <c r="F94" s="93"/>
      <c r="G94" s="93"/>
      <c r="H94" s="93"/>
      <c r="I94" s="93"/>
      <c r="J94" s="102" t="s">
        <v>114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115</v>
      </c>
      <c r="J96" s="66">
        <f>J123</f>
        <v>0</v>
      </c>
      <c r="L96" s="32"/>
      <c r="AU96" s="17" t="s">
        <v>116</v>
      </c>
    </row>
    <row r="97" spans="2:12" s="8" customFormat="1" ht="24.95" customHeight="1">
      <c r="B97" s="104"/>
      <c r="D97" s="105" t="s">
        <v>117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118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119</v>
      </c>
      <c r="E99" s="110"/>
      <c r="F99" s="110"/>
      <c r="G99" s="110"/>
      <c r="H99" s="110"/>
      <c r="I99" s="110"/>
      <c r="J99" s="111">
        <f>J214</f>
        <v>0</v>
      </c>
      <c r="L99" s="108"/>
    </row>
    <row r="100" spans="2:12" s="9" customFormat="1" ht="19.899999999999999" customHeight="1">
      <c r="B100" s="108"/>
      <c r="D100" s="109" t="s">
        <v>120</v>
      </c>
      <c r="E100" s="110"/>
      <c r="F100" s="110"/>
      <c r="G100" s="110"/>
      <c r="H100" s="110"/>
      <c r="I100" s="110"/>
      <c r="J100" s="111">
        <f>J227</f>
        <v>0</v>
      </c>
      <c r="L100" s="108"/>
    </row>
    <row r="101" spans="2:12" s="9" customFormat="1" ht="19.899999999999999" customHeight="1">
      <c r="B101" s="108"/>
      <c r="D101" s="109" t="s">
        <v>121</v>
      </c>
      <c r="E101" s="110"/>
      <c r="F101" s="110"/>
      <c r="G101" s="110"/>
      <c r="H101" s="110"/>
      <c r="I101" s="110"/>
      <c r="J101" s="111">
        <f>J323</f>
        <v>0</v>
      </c>
      <c r="L101" s="108"/>
    </row>
    <row r="102" spans="2:12" s="9" customFormat="1" ht="19.899999999999999" customHeight="1">
      <c r="B102" s="108"/>
      <c r="D102" s="109" t="s">
        <v>122</v>
      </c>
      <c r="E102" s="110"/>
      <c r="F102" s="110"/>
      <c r="G102" s="110"/>
      <c r="H102" s="110"/>
      <c r="I102" s="110"/>
      <c r="J102" s="111">
        <f>J416</f>
        <v>0</v>
      </c>
      <c r="L102" s="108"/>
    </row>
    <row r="103" spans="2:12" s="9" customFormat="1" ht="19.899999999999999" customHeight="1">
      <c r="B103" s="108"/>
      <c r="D103" s="109" t="s">
        <v>123</v>
      </c>
      <c r="E103" s="110"/>
      <c r="F103" s="110"/>
      <c r="G103" s="110"/>
      <c r="H103" s="110"/>
      <c r="I103" s="110"/>
      <c r="J103" s="111">
        <f>J459</f>
        <v>0</v>
      </c>
      <c r="L103" s="108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124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5" t="str">
        <f>E7</f>
        <v>Králův Dvůr - Průmyslova zóna západ -Technicka vybavenost</v>
      </c>
      <c r="F113" s="236"/>
      <c r="G113" s="236"/>
      <c r="H113" s="236"/>
      <c r="L113" s="32"/>
    </row>
    <row r="114" spans="2:65" s="1" customFormat="1" ht="12" customHeight="1">
      <c r="B114" s="32"/>
      <c r="C114" s="27" t="s">
        <v>110</v>
      </c>
      <c r="L114" s="32"/>
    </row>
    <row r="115" spans="2:65" s="1" customFormat="1" ht="16.5" customHeight="1">
      <c r="B115" s="32"/>
      <c r="E115" s="225" t="str">
        <f>E9</f>
        <v>101 - SO 101 Komunikace</v>
      </c>
      <c r="F115" s="234"/>
      <c r="G115" s="234"/>
      <c r="H115" s="234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14. 2. 2025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 xml:space="preserve"> </v>
      </c>
      <c r="I119" s="27" t="s">
        <v>29</v>
      </c>
      <c r="J119" s="30" t="str">
        <f>E21</f>
        <v xml:space="preserve"> </v>
      </c>
      <c r="L119" s="32"/>
    </row>
    <row r="120" spans="2:65" s="1" customFormat="1" ht="15.2" customHeight="1">
      <c r="B120" s="32"/>
      <c r="C120" s="27" t="s">
        <v>27</v>
      </c>
      <c r="F120" s="25" t="str">
        <f>IF(E18="","",E18)</f>
        <v>Vyplň údaj</v>
      </c>
      <c r="I120" s="27" t="s">
        <v>31</v>
      </c>
      <c r="J120" s="30" t="str">
        <f>E24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125</v>
      </c>
      <c r="D122" s="114" t="s">
        <v>58</v>
      </c>
      <c r="E122" s="114" t="s">
        <v>54</v>
      </c>
      <c r="F122" s="114" t="s">
        <v>55</v>
      </c>
      <c r="G122" s="114" t="s">
        <v>126</v>
      </c>
      <c r="H122" s="114" t="s">
        <v>127</v>
      </c>
      <c r="I122" s="114" t="s">
        <v>128</v>
      </c>
      <c r="J122" s="115" t="s">
        <v>114</v>
      </c>
      <c r="K122" s="116" t="s">
        <v>129</v>
      </c>
      <c r="L122" s="112"/>
      <c r="M122" s="59" t="s">
        <v>1</v>
      </c>
      <c r="N122" s="60" t="s">
        <v>37</v>
      </c>
      <c r="O122" s="60" t="s">
        <v>130</v>
      </c>
      <c r="P122" s="60" t="s">
        <v>131</v>
      </c>
      <c r="Q122" s="60" t="s">
        <v>132</v>
      </c>
      <c r="R122" s="60" t="s">
        <v>133</v>
      </c>
      <c r="S122" s="60" t="s">
        <v>134</v>
      </c>
      <c r="T122" s="61" t="s">
        <v>135</v>
      </c>
    </row>
    <row r="123" spans="2:65" s="1" customFormat="1" ht="22.9" customHeight="1">
      <c r="B123" s="32"/>
      <c r="C123" s="64" t="s">
        <v>136</v>
      </c>
      <c r="J123" s="117">
        <f>BK123</f>
        <v>0</v>
      </c>
      <c r="L123" s="32"/>
      <c r="M123" s="62"/>
      <c r="N123" s="53"/>
      <c r="O123" s="53"/>
      <c r="P123" s="118">
        <f>P124</f>
        <v>0</v>
      </c>
      <c r="Q123" s="53"/>
      <c r="R123" s="118">
        <f>R124</f>
        <v>4.7080000000000004E-3</v>
      </c>
      <c r="S123" s="53"/>
      <c r="T123" s="119">
        <f>T124</f>
        <v>447.67700000000002</v>
      </c>
      <c r="AT123" s="17" t="s">
        <v>72</v>
      </c>
      <c r="AU123" s="17" t="s">
        <v>116</v>
      </c>
      <c r="BK123" s="120">
        <f>BK124</f>
        <v>0</v>
      </c>
    </row>
    <row r="124" spans="2:65" s="11" customFormat="1" ht="25.9" customHeight="1">
      <c r="B124" s="121"/>
      <c r="D124" s="122" t="s">
        <v>72</v>
      </c>
      <c r="E124" s="123" t="s">
        <v>137</v>
      </c>
      <c r="F124" s="123" t="s">
        <v>138</v>
      </c>
      <c r="I124" s="124"/>
      <c r="J124" s="125">
        <f>BK124</f>
        <v>0</v>
      </c>
      <c r="L124" s="121"/>
      <c r="M124" s="126"/>
      <c r="P124" s="127">
        <f>P125+P214+P227+P323+P416+P459</f>
        <v>0</v>
      </c>
      <c r="R124" s="127">
        <f>R125+R214+R227+R323+R416+R459</f>
        <v>4.7080000000000004E-3</v>
      </c>
      <c r="T124" s="128">
        <f>T125+T214+T227+T323+T416+T459</f>
        <v>447.67700000000002</v>
      </c>
      <c r="AR124" s="122" t="s">
        <v>81</v>
      </c>
      <c r="AT124" s="129" t="s">
        <v>72</v>
      </c>
      <c r="AU124" s="129" t="s">
        <v>73</v>
      </c>
      <c r="AY124" s="122" t="s">
        <v>139</v>
      </c>
      <c r="BK124" s="130">
        <f>BK125+BK214+BK227+BK323+BK416+BK459</f>
        <v>0</v>
      </c>
    </row>
    <row r="125" spans="2:65" s="11" customFormat="1" ht="22.9" customHeight="1">
      <c r="B125" s="121"/>
      <c r="D125" s="122" t="s">
        <v>72</v>
      </c>
      <c r="E125" s="131" t="s">
        <v>81</v>
      </c>
      <c r="F125" s="131" t="s">
        <v>140</v>
      </c>
      <c r="I125" s="124"/>
      <c r="J125" s="132">
        <f>BK125</f>
        <v>0</v>
      </c>
      <c r="L125" s="121"/>
      <c r="M125" s="126"/>
      <c r="P125" s="127">
        <f>SUM(P126:P213)</f>
        <v>0</v>
      </c>
      <c r="R125" s="127">
        <f>SUM(R126:R213)</f>
        <v>4.7080000000000004E-3</v>
      </c>
      <c r="T125" s="128">
        <f>SUM(T126:T213)</f>
        <v>447.67700000000002</v>
      </c>
      <c r="AR125" s="122" t="s">
        <v>81</v>
      </c>
      <c r="AT125" s="129" t="s">
        <v>72</v>
      </c>
      <c r="AU125" s="129" t="s">
        <v>81</v>
      </c>
      <c r="AY125" s="122" t="s">
        <v>139</v>
      </c>
      <c r="BK125" s="130">
        <f>SUM(BK126:BK213)</f>
        <v>0</v>
      </c>
    </row>
    <row r="126" spans="2:65" s="1" customFormat="1" ht="24.2" customHeight="1">
      <c r="B126" s="133"/>
      <c r="C126" s="134" t="s">
        <v>81</v>
      </c>
      <c r="D126" s="134" t="s">
        <v>141</v>
      </c>
      <c r="E126" s="135" t="s">
        <v>142</v>
      </c>
      <c r="F126" s="136" t="s">
        <v>143</v>
      </c>
      <c r="G126" s="137" t="s">
        <v>144</v>
      </c>
      <c r="H126" s="138">
        <v>3.3</v>
      </c>
      <c r="I126" s="139"/>
      <c r="J126" s="140">
        <f>ROUND(I126*H126,2)</f>
        <v>0</v>
      </c>
      <c r="K126" s="141"/>
      <c r="L126" s="32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0.26</v>
      </c>
      <c r="T126" s="145">
        <f>S126*H126</f>
        <v>0.85799999999999998</v>
      </c>
      <c r="AR126" s="146" t="s">
        <v>145</v>
      </c>
      <c r="AT126" s="146" t="s">
        <v>141</v>
      </c>
      <c r="AU126" s="146" t="s">
        <v>83</v>
      </c>
      <c r="AY126" s="17" t="s">
        <v>139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7" t="s">
        <v>81</v>
      </c>
      <c r="BK126" s="147">
        <f>ROUND(I126*H126,2)</f>
        <v>0</v>
      </c>
      <c r="BL126" s="17" t="s">
        <v>145</v>
      </c>
      <c r="BM126" s="146" t="s">
        <v>83</v>
      </c>
    </row>
    <row r="127" spans="2:65" s="12" customFormat="1" ht="22.5">
      <c r="B127" s="148"/>
      <c r="D127" s="149" t="s">
        <v>146</v>
      </c>
      <c r="E127" s="150" t="s">
        <v>1</v>
      </c>
      <c r="F127" s="151" t="s">
        <v>147</v>
      </c>
      <c r="H127" s="152">
        <v>3.3</v>
      </c>
      <c r="I127" s="153"/>
      <c r="L127" s="148"/>
      <c r="M127" s="154"/>
      <c r="T127" s="155"/>
      <c r="AT127" s="150" t="s">
        <v>146</v>
      </c>
      <c r="AU127" s="150" t="s">
        <v>83</v>
      </c>
      <c r="AV127" s="12" t="s">
        <v>83</v>
      </c>
      <c r="AW127" s="12" t="s">
        <v>30</v>
      </c>
      <c r="AX127" s="12" t="s">
        <v>73</v>
      </c>
      <c r="AY127" s="150" t="s">
        <v>139</v>
      </c>
    </row>
    <row r="128" spans="2:65" s="13" customFormat="1">
      <c r="B128" s="156"/>
      <c r="D128" s="149" t="s">
        <v>146</v>
      </c>
      <c r="E128" s="157" t="s">
        <v>1</v>
      </c>
      <c r="F128" s="158" t="s">
        <v>148</v>
      </c>
      <c r="H128" s="159">
        <v>3.3</v>
      </c>
      <c r="I128" s="160"/>
      <c r="L128" s="156"/>
      <c r="M128" s="161"/>
      <c r="T128" s="162"/>
      <c r="AT128" s="157" t="s">
        <v>146</v>
      </c>
      <c r="AU128" s="157" t="s">
        <v>83</v>
      </c>
      <c r="AV128" s="13" t="s">
        <v>145</v>
      </c>
      <c r="AW128" s="13" t="s">
        <v>30</v>
      </c>
      <c r="AX128" s="13" t="s">
        <v>81</v>
      </c>
      <c r="AY128" s="157" t="s">
        <v>139</v>
      </c>
    </row>
    <row r="129" spans="2:65" s="1" customFormat="1" ht="33" customHeight="1">
      <c r="B129" s="133"/>
      <c r="C129" s="134" t="s">
        <v>83</v>
      </c>
      <c r="D129" s="134" t="s">
        <v>141</v>
      </c>
      <c r="E129" s="135" t="s">
        <v>149</v>
      </c>
      <c r="F129" s="136" t="s">
        <v>150</v>
      </c>
      <c r="G129" s="137" t="s">
        <v>144</v>
      </c>
      <c r="H129" s="138">
        <v>65.400000000000006</v>
      </c>
      <c r="I129" s="139"/>
      <c r="J129" s="140">
        <f>ROUND(I129*H129,2)</f>
        <v>0</v>
      </c>
      <c r="K129" s="141"/>
      <c r="L129" s="32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0.255</v>
      </c>
      <c r="T129" s="145">
        <f>S129*H129</f>
        <v>16.677000000000003</v>
      </c>
      <c r="AR129" s="146" t="s">
        <v>145</v>
      </c>
      <c r="AT129" s="146" t="s">
        <v>141</v>
      </c>
      <c r="AU129" s="146" t="s">
        <v>83</v>
      </c>
      <c r="AY129" s="17" t="s">
        <v>139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7" t="s">
        <v>81</v>
      </c>
      <c r="BK129" s="147">
        <f>ROUND(I129*H129,2)</f>
        <v>0</v>
      </c>
      <c r="BL129" s="17" t="s">
        <v>145</v>
      </c>
      <c r="BM129" s="146" t="s">
        <v>151</v>
      </c>
    </row>
    <row r="130" spans="2:65" s="12" customFormat="1">
      <c r="B130" s="148"/>
      <c r="D130" s="149" t="s">
        <v>146</v>
      </c>
      <c r="E130" s="150" t="s">
        <v>1</v>
      </c>
      <c r="F130" s="151" t="s">
        <v>152</v>
      </c>
      <c r="H130" s="152">
        <v>65.400000000000006</v>
      </c>
      <c r="I130" s="153"/>
      <c r="L130" s="148"/>
      <c r="M130" s="154"/>
      <c r="T130" s="155"/>
      <c r="AT130" s="150" t="s">
        <v>146</v>
      </c>
      <c r="AU130" s="150" t="s">
        <v>83</v>
      </c>
      <c r="AV130" s="12" t="s">
        <v>83</v>
      </c>
      <c r="AW130" s="12" t="s">
        <v>30</v>
      </c>
      <c r="AX130" s="12" t="s">
        <v>73</v>
      </c>
      <c r="AY130" s="150" t="s">
        <v>139</v>
      </c>
    </row>
    <row r="131" spans="2:65" s="13" customFormat="1">
      <c r="B131" s="156"/>
      <c r="D131" s="149" t="s">
        <v>146</v>
      </c>
      <c r="E131" s="157" t="s">
        <v>1</v>
      </c>
      <c r="F131" s="158" t="s">
        <v>148</v>
      </c>
      <c r="H131" s="159">
        <v>65.400000000000006</v>
      </c>
      <c r="I131" s="160"/>
      <c r="L131" s="156"/>
      <c r="M131" s="161"/>
      <c r="T131" s="162"/>
      <c r="AT131" s="157" t="s">
        <v>146</v>
      </c>
      <c r="AU131" s="157" t="s">
        <v>83</v>
      </c>
      <c r="AV131" s="13" t="s">
        <v>145</v>
      </c>
      <c r="AW131" s="13" t="s">
        <v>30</v>
      </c>
      <c r="AX131" s="13" t="s">
        <v>81</v>
      </c>
      <c r="AY131" s="157" t="s">
        <v>139</v>
      </c>
    </row>
    <row r="132" spans="2:65" s="1" customFormat="1" ht="24.2" customHeight="1">
      <c r="B132" s="133"/>
      <c r="C132" s="134" t="s">
        <v>153</v>
      </c>
      <c r="D132" s="134" t="s">
        <v>141</v>
      </c>
      <c r="E132" s="135" t="s">
        <v>154</v>
      </c>
      <c r="F132" s="136" t="s">
        <v>155</v>
      </c>
      <c r="G132" s="137" t="s">
        <v>144</v>
      </c>
      <c r="H132" s="138">
        <v>16.7</v>
      </c>
      <c r="I132" s="139"/>
      <c r="J132" s="140">
        <f>ROUND(I132*H132,2)</f>
        <v>0</v>
      </c>
      <c r="K132" s="141"/>
      <c r="L132" s="32"/>
      <c r="M132" s="142" t="s">
        <v>1</v>
      </c>
      <c r="N132" s="143" t="s">
        <v>38</v>
      </c>
      <c r="P132" s="144">
        <f>O132*H132</f>
        <v>0</v>
      </c>
      <c r="Q132" s="144">
        <v>0</v>
      </c>
      <c r="R132" s="144">
        <f>Q132*H132</f>
        <v>0</v>
      </c>
      <c r="S132" s="144">
        <v>0.28999999999999998</v>
      </c>
      <c r="T132" s="145">
        <f>S132*H132</f>
        <v>4.8429999999999991</v>
      </c>
      <c r="AR132" s="146" t="s">
        <v>145</v>
      </c>
      <c r="AT132" s="146" t="s">
        <v>141</v>
      </c>
      <c r="AU132" s="146" t="s">
        <v>83</v>
      </c>
      <c r="AY132" s="17" t="s">
        <v>139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7" t="s">
        <v>81</v>
      </c>
      <c r="BK132" s="147">
        <f>ROUND(I132*H132,2)</f>
        <v>0</v>
      </c>
      <c r="BL132" s="17" t="s">
        <v>145</v>
      </c>
      <c r="BM132" s="146" t="s">
        <v>145</v>
      </c>
    </row>
    <row r="133" spans="2:65" s="12" customFormat="1">
      <c r="B133" s="148"/>
      <c r="D133" s="149" t="s">
        <v>146</v>
      </c>
      <c r="E133" s="150" t="s">
        <v>1</v>
      </c>
      <c r="F133" s="151" t="s">
        <v>156</v>
      </c>
      <c r="H133" s="152">
        <v>16.7</v>
      </c>
      <c r="I133" s="153"/>
      <c r="L133" s="148"/>
      <c r="M133" s="154"/>
      <c r="T133" s="155"/>
      <c r="AT133" s="150" t="s">
        <v>146</v>
      </c>
      <c r="AU133" s="150" t="s">
        <v>83</v>
      </c>
      <c r="AV133" s="12" t="s">
        <v>83</v>
      </c>
      <c r="AW133" s="12" t="s">
        <v>30</v>
      </c>
      <c r="AX133" s="12" t="s">
        <v>73</v>
      </c>
      <c r="AY133" s="150" t="s">
        <v>139</v>
      </c>
    </row>
    <row r="134" spans="2:65" s="13" customFormat="1">
      <c r="B134" s="156"/>
      <c r="D134" s="149" t="s">
        <v>146</v>
      </c>
      <c r="E134" s="157" t="s">
        <v>1</v>
      </c>
      <c r="F134" s="158" t="s">
        <v>148</v>
      </c>
      <c r="H134" s="159">
        <v>16.7</v>
      </c>
      <c r="I134" s="160"/>
      <c r="L134" s="156"/>
      <c r="M134" s="161"/>
      <c r="T134" s="162"/>
      <c r="AT134" s="157" t="s">
        <v>146</v>
      </c>
      <c r="AU134" s="157" t="s">
        <v>83</v>
      </c>
      <c r="AV134" s="13" t="s">
        <v>145</v>
      </c>
      <c r="AW134" s="13" t="s">
        <v>30</v>
      </c>
      <c r="AX134" s="13" t="s">
        <v>81</v>
      </c>
      <c r="AY134" s="157" t="s">
        <v>139</v>
      </c>
    </row>
    <row r="135" spans="2:65" s="1" customFormat="1" ht="24.2" customHeight="1">
      <c r="B135" s="133"/>
      <c r="C135" s="134" t="s">
        <v>145</v>
      </c>
      <c r="D135" s="134" t="s">
        <v>141</v>
      </c>
      <c r="E135" s="135" t="s">
        <v>157</v>
      </c>
      <c r="F135" s="136" t="s">
        <v>158</v>
      </c>
      <c r="G135" s="137" t="s">
        <v>144</v>
      </c>
      <c r="H135" s="138">
        <v>16.7</v>
      </c>
      <c r="I135" s="139"/>
      <c r="J135" s="140">
        <f>ROUND(I135*H135,2)</f>
        <v>0</v>
      </c>
      <c r="K135" s="141"/>
      <c r="L135" s="32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0.24</v>
      </c>
      <c r="T135" s="145">
        <f>S135*H135</f>
        <v>4.008</v>
      </c>
      <c r="AR135" s="146" t="s">
        <v>145</v>
      </c>
      <c r="AT135" s="146" t="s">
        <v>141</v>
      </c>
      <c r="AU135" s="146" t="s">
        <v>83</v>
      </c>
      <c r="AY135" s="17" t="s">
        <v>139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7" t="s">
        <v>81</v>
      </c>
      <c r="BK135" s="147">
        <f>ROUND(I135*H135,2)</f>
        <v>0</v>
      </c>
      <c r="BL135" s="17" t="s">
        <v>145</v>
      </c>
      <c r="BM135" s="146" t="s">
        <v>159</v>
      </c>
    </row>
    <row r="136" spans="2:65" s="12" customFormat="1">
      <c r="B136" s="148"/>
      <c r="D136" s="149" t="s">
        <v>146</v>
      </c>
      <c r="E136" s="150" t="s">
        <v>1</v>
      </c>
      <c r="F136" s="151" t="s">
        <v>156</v>
      </c>
      <c r="H136" s="152">
        <v>16.7</v>
      </c>
      <c r="I136" s="153"/>
      <c r="L136" s="148"/>
      <c r="M136" s="154"/>
      <c r="T136" s="155"/>
      <c r="AT136" s="150" t="s">
        <v>146</v>
      </c>
      <c r="AU136" s="150" t="s">
        <v>83</v>
      </c>
      <c r="AV136" s="12" t="s">
        <v>83</v>
      </c>
      <c r="AW136" s="12" t="s">
        <v>30</v>
      </c>
      <c r="AX136" s="12" t="s">
        <v>73</v>
      </c>
      <c r="AY136" s="150" t="s">
        <v>139</v>
      </c>
    </row>
    <row r="137" spans="2:65" s="13" customFormat="1">
      <c r="B137" s="156"/>
      <c r="D137" s="149" t="s">
        <v>146</v>
      </c>
      <c r="E137" s="157" t="s">
        <v>1</v>
      </c>
      <c r="F137" s="158" t="s">
        <v>148</v>
      </c>
      <c r="H137" s="159">
        <v>16.7</v>
      </c>
      <c r="I137" s="160"/>
      <c r="L137" s="156"/>
      <c r="M137" s="161"/>
      <c r="T137" s="162"/>
      <c r="AT137" s="157" t="s">
        <v>146</v>
      </c>
      <c r="AU137" s="157" t="s">
        <v>83</v>
      </c>
      <c r="AV137" s="13" t="s">
        <v>145</v>
      </c>
      <c r="AW137" s="13" t="s">
        <v>30</v>
      </c>
      <c r="AX137" s="13" t="s">
        <v>81</v>
      </c>
      <c r="AY137" s="157" t="s">
        <v>139</v>
      </c>
    </row>
    <row r="138" spans="2:65" s="1" customFormat="1" ht="16.5" customHeight="1">
      <c r="B138" s="133"/>
      <c r="C138" s="134" t="s">
        <v>160</v>
      </c>
      <c r="D138" s="134" t="s">
        <v>141</v>
      </c>
      <c r="E138" s="135" t="s">
        <v>161</v>
      </c>
      <c r="F138" s="136" t="s">
        <v>162</v>
      </c>
      <c r="G138" s="137" t="s">
        <v>144</v>
      </c>
      <c r="H138" s="138">
        <v>16.7</v>
      </c>
      <c r="I138" s="139"/>
      <c r="J138" s="140">
        <f>ROUND(I138*H138,2)</f>
        <v>0</v>
      </c>
      <c r="K138" s="141"/>
      <c r="L138" s="32"/>
      <c r="M138" s="142" t="s">
        <v>1</v>
      </c>
      <c r="N138" s="143" t="s">
        <v>38</v>
      </c>
      <c r="P138" s="144">
        <f>O138*H138</f>
        <v>0</v>
      </c>
      <c r="Q138" s="144">
        <v>0</v>
      </c>
      <c r="R138" s="144">
        <f>Q138*H138</f>
        <v>0</v>
      </c>
      <c r="S138" s="144">
        <v>9.8000000000000004E-2</v>
      </c>
      <c r="T138" s="145">
        <f>S138*H138</f>
        <v>1.6366000000000001</v>
      </c>
      <c r="AR138" s="146" t="s">
        <v>145</v>
      </c>
      <c r="AT138" s="146" t="s">
        <v>141</v>
      </c>
      <c r="AU138" s="146" t="s">
        <v>83</v>
      </c>
      <c r="AY138" s="17" t="s">
        <v>139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7" t="s">
        <v>81</v>
      </c>
      <c r="BK138" s="147">
        <f>ROUND(I138*H138,2)</f>
        <v>0</v>
      </c>
      <c r="BL138" s="17" t="s">
        <v>145</v>
      </c>
      <c r="BM138" s="146" t="s">
        <v>163</v>
      </c>
    </row>
    <row r="139" spans="2:65" s="12" customFormat="1">
      <c r="B139" s="148"/>
      <c r="D139" s="149" t="s">
        <v>146</v>
      </c>
      <c r="E139" s="150" t="s">
        <v>1</v>
      </c>
      <c r="F139" s="151" t="s">
        <v>156</v>
      </c>
      <c r="H139" s="152">
        <v>16.7</v>
      </c>
      <c r="I139" s="153"/>
      <c r="L139" s="148"/>
      <c r="M139" s="154"/>
      <c r="T139" s="155"/>
      <c r="AT139" s="150" t="s">
        <v>146</v>
      </c>
      <c r="AU139" s="150" t="s">
        <v>83</v>
      </c>
      <c r="AV139" s="12" t="s">
        <v>83</v>
      </c>
      <c r="AW139" s="12" t="s">
        <v>30</v>
      </c>
      <c r="AX139" s="12" t="s">
        <v>73</v>
      </c>
      <c r="AY139" s="150" t="s">
        <v>139</v>
      </c>
    </row>
    <row r="140" spans="2:65" s="13" customFormat="1">
      <c r="B140" s="156"/>
      <c r="D140" s="149" t="s">
        <v>146</v>
      </c>
      <c r="E140" s="157" t="s">
        <v>1</v>
      </c>
      <c r="F140" s="158" t="s">
        <v>148</v>
      </c>
      <c r="H140" s="159">
        <v>16.7</v>
      </c>
      <c r="I140" s="160"/>
      <c r="L140" s="156"/>
      <c r="M140" s="161"/>
      <c r="T140" s="162"/>
      <c r="AT140" s="157" t="s">
        <v>146</v>
      </c>
      <c r="AU140" s="157" t="s">
        <v>83</v>
      </c>
      <c r="AV140" s="13" t="s">
        <v>145</v>
      </c>
      <c r="AW140" s="13" t="s">
        <v>30</v>
      </c>
      <c r="AX140" s="13" t="s">
        <v>81</v>
      </c>
      <c r="AY140" s="157" t="s">
        <v>139</v>
      </c>
    </row>
    <row r="141" spans="2:65" s="1" customFormat="1" ht="33" customHeight="1">
      <c r="B141" s="133"/>
      <c r="C141" s="134" t="s">
        <v>159</v>
      </c>
      <c r="D141" s="134" t="s">
        <v>141</v>
      </c>
      <c r="E141" s="135" t="s">
        <v>164</v>
      </c>
      <c r="F141" s="136" t="s">
        <v>165</v>
      </c>
      <c r="G141" s="137" t="s">
        <v>144</v>
      </c>
      <c r="H141" s="138">
        <v>65.400000000000006</v>
      </c>
      <c r="I141" s="139"/>
      <c r="J141" s="140">
        <f>ROUND(I141*H141,2)</f>
        <v>0</v>
      </c>
      <c r="K141" s="141"/>
      <c r="L141" s="32"/>
      <c r="M141" s="142" t="s">
        <v>1</v>
      </c>
      <c r="N141" s="143" t="s">
        <v>38</v>
      </c>
      <c r="P141" s="144">
        <f>O141*H141</f>
        <v>0</v>
      </c>
      <c r="Q141" s="144">
        <v>0</v>
      </c>
      <c r="R141" s="144">
        <f>Q141*H141</f>
        <v>0</v>
      </c>
      <c r="S141" s="144">
        <v>0.28999999999999998</v>
      </c>
      <c r="T141" s="145">
        <f>S141*H141</f>
        <v>18.966000000000001</v>
      </c>
      <c r="AR141" s="146" t="s">
        <v>145</v>
      </c>
      <c r="AT141" s="146" t="s">
        <v>141</v>
      </c>
      <c r="AU141" s="146" t="s">
        <v>83</v>
      </c>
      <c r="AY141" s="17" t="s">
        <v>139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7" t="s">
        <v>81</v>
      </c>
      <c r="BK141" s="147">
        <f>ROUND(I141*H141,2)</f>
        <v>0</v>
      </c>
      <c r="BL141" s="17" t="s">
        <v>145</v>
      </c>
      <c r="BM141" s="146" t="s">
        <v>166</v>
      </c>
    </row>
    <row r="142" spans="2:65" s="12" customFormat="1">
      <c r="B142" s="148"/>
      <c r="D142" s="149" t="s">
        <v>146</v>
      </c>
      <c r="E142" s="150" t="s">
        <v>1</v>
      </c>
      <c r="F142" s="151" t="s">
        <v>152</v>
      </c>
      <c r="H142" s="152">
        <v>65.400000000000006</v>
      </c>
      <c r="I142" s="153"/>
      <c r="L142" s="148"/>
      <c r="M142" s="154"/>
      <c r="T142" s="155"/>
      <c r="AT142" s="150" t="s">
        <v>146</v>
      </c>
      <c r="AU142" s="150" t="s">
        <v>83</v>
      </c>
      <c r="AV142" s="12" t="s">
        <v>83</v>
      </c>
      <c r="AW142" s="12" t="s">
        <v>30</v>
      </c>
      <c r="AX142" s="12" t="s">
        <v>73</v>
      </c>
      <c r="AY142" s="150" t="s">
        <v>139</v>
      </c>
    </row>
    <row r="143" spans="2:65" s="13" customFormat="1">
      <c r="B143" s="156"/>
      <c r="D143" s="149" t="s">
        <v>146</v>
      </c>
      <c r="E143" s="157" t="s">
        <v>1</v>
      </c>
      <c r="F143" s="158" t="s">
        <v>148</v>
      </c>
      <c r="H143" s="159">
        <v>65.400000000000006</v>
      </c>
      <c r="I143" s="160"/>
      <c r="L143" s="156"/>
      <c r="M143" s="161"/>
      <c r="T143" s="162"/>
      <c r="AT143" s="157" t="s">
        <v>146</v>
      </c>
      <c r="AU143" s="157" t="s">
        <v>83</v>
      </c>
      <c r="AV143" s="13" t="s">
        <v>145</v>
      </c>
      <c r="AW143" s="13" t="s">
        <v>30</v>
      </c>
      <c r="AX143" s="13" t="s">
        <v>81</v>
      </c>
      <c r="AY143" s="157" t="s">
        <v>139</v>
      </c>
    </row>
    <row r="144" spans="2:65" s="1" customFormat="1" ht="24.2" customHeight="1">
      <c r="B144" s="133"/>
      <c r="C144" s="134" t="s">
        <v>167</v>
      </c>
      <c r="D144" s="134" t="s">
        <v>141</v>
      </c>
      <c r="E144" s="135" t="s">
        <v>168</v>
      </c>
      <c r="F144" s="136" t="s">
        <v>169</v>
      </c>
      <c r="G144" s="137" t="s">
        <v>144</v>
      </c>
      <c r="H144" s="138">
        <v>470.8</v>
      </c>
      <c r="I144" s="139"/>
      <c r="J144" s="140">
        <f>ROUND(I144*H144,2)</f>
        <v>0</v>
      </c>
      <c r="K144" s="141"/>
      <c r="L144" s="32"/>
      <c r="M144" s="142" t="s">
        <v>1</v>
      </c>
      <c r="N144" s="143" t="s">
        <v>38</v>
      </c>
      <c r="P144" s="144">
        <f>O144*H144</f>
        <v>0</v>
      </c>
      <c r="Q144" s="144">
        <v>0</v>
      </c>
      <c r="R144" s="144">
        <f>Q144*H144</f>
        <v>0</v>
      </c>
      <c r="S144" s="144">
        <v>0.44</v>
      </c>
      <c r="T144" s="145">
        <f>S144*H144</f>
        <v>207.15200000000002</v>
      </c>
      <c r="AR144" s="146" t="s">
        <v>145</v>
      </c>
      <c r="AT144" s="146" t="s">
        <v>141</v>
      </c>
      <c r="AU144" s="146" t="s">
        <v>83</v>
      </c>
      <c r="AY144" s="17" t="s">
        <v>139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7" t="s">
        <v>81</v>
      </c>
      <c r="BK144" s="147">
        <f>ROUND(I144*H144,2)</f>
        <v>0</v>
      </c>
      <c r="BL144" s="17" t="s">
        <v>145</v>
      </c>
      <c r="BM144" s="146" t="s">
        <v>170</v>
      </c>
    </row>
    <row r="145" spans="2:65" s="12" customFormat="1">
      <c r="B145" s="148"/>
      <c r="D145" s="149" t="s">
        <v>146</v>
      </c>
      <c r="E145" s="150" t="s">
        <v>1</v>
      </c>
      <c r="F145" s="151" t="s">
        <v>171</v>
      </c>
      <c r="H145" s="152">
        <v>470.8</v>
      </c>
      <c r="I145" s="153"/>
      <c r="L145" s="148"/>
      <c r="M145" s="154"/>
      <c r="T145" s="155"/>
      <c r="AT145" s="150" t="s">
        <v>146</v>
      </c>
      <c r="AU145" s="150" t="s">
        <v>83</v>
      </c>
      <c r="AV145" s="12" t="s">
        <v>83</v>
      </c>
      <c r="AW145" s="12" t="s">
        <v>30</v>
      </c>
      <c r="AX145" s="12" t="s">
        <v>73</v>
      </c>
      <c r="AY145" s="150" t="s">
        <v>139</v>
      </c>
    </row>
    <row r="146" spans="2:65" s="13" customFormat="1">
      <c r="B146" s="156"/>
      <c r="D146" s="149" t="s">
        <v>146</v>
      </c>
      <c r="E146" s="157" t="s">
        <v>1</v>
      </c>
      <c r="F146" s="158" t="s">
        <v>148</v>
      </c>
      <c r="H146" s="159">
        <v>470.8</v>
      </c>
      <c r="I146" s="160"/>
      <c r="L146" s="156"/>
      <c r="M146" s="161"/>
      <c r="T146" s="162"/>
      <c r="AT146" s="157" t="s">
        <v>146</v>
      </c>
      <c r="AU146" s="157" t="s">
        <v>83</v>
      </c>
      <c r="AV146" s="13" t="s">
        <v>145</v>
      </c>
      <c r="AW146" s="13" t="s">
        <v>30</v>
      </c>
      <c r="AX146" s="13" t="s">
        <v>81</v>
      </c>
      <c r="AY146" s="157" t="s">
        <v>139</v>
      </c>
    </row>
    <row r="147" spans="2:65" s="1" customFormat="1" ht="24.2" customHeight="1">
      <c r="B147" s="133"/>
      <c r="C147" s="134" t="s">
        <v>163</v>
      </c>
      <c r="D147" s="134" t="s">
        <v>141</v>
      </c>
      <c r="E147" s="135" t="s">
        <v>172</v>
      </c>
      <c r="F147" s="136" t="s">
        <v>173</v>
      </c>
      <c r="G147" s="137" t="s">
        <v>144</v>
      </c>
      <c r="H147" s="138">
        <v>470.8</v>
      </c>
      <c r="I147" s="139"/>
      <c r="J147" s="140">
        <f>ROUND(I147*H147,2)</f>
        <v>0</v>
      </c>
      <c r="K147" s="141"/>
      <c r="L147" s="32"/>
      <c r="M147" s="142" t="s">
        <v>1</v>
      </c>
      <c r="N147" s="143" t="s">
        <v>38</v>
      </c>
      <c r="P147" s="144">
        <f>O147*H147</f>
        <v>0</v>
      </c>
      <c r="Q147" s="144">
        <v>0</v>
      </c>
      <c r="R147" s="144">
        <f>Q147*H147</f>
        <v>0</v>
      </c>
      <c r="S147" s="144">
        <v>0.316</v>
      </c>
      <c r="T147" s="145">
        <f>S147*H147</f>
        <v>148.77280000000002</v>
      </c>
      <c r="AR147" s="146" t="s">
        <v>145</v>
      </c>
      <c r="AT147" s="146" t="s">
        <v>141</v>
      </c>
      <c r="AU147" s="146" t="s">
        <v>83</v>
      </c>
      <c r="AY147" s="17" t="s">
        <v>139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7" t="s">
        <v>81</v>
      </c>
      <c r="BK147" s="147">
        <f>ROUND(I147*H147,2)</f>
        <v>0</v>
      </c>
      <c r="BL147" s="17" t="s">
        <v>145</v>
      </c>
      <c r="BM147" s="146" t="s">
        <v>174</v>
      </c>
    </row>
    <row r="148" spans="2:65" s="12" customFormat="1">
      <c r="B148" s="148"/>
      <c r="D148" s="149" t="s">
        <v>146</v>
      </c>
      <c r="E148" s="150" t="s">
        <v>1</v>
      </c>
      <c r="F148" s="151" t="s">
        <v>171</v>
      </c>
      <c r="H148" s="152">
        <v>470.8</v>
      </c>
      <c r="I148" s="153"/>
      <c r="L148" s="148"/>
      <c r="M148" s="154"/>
      <c r="T148" s="155"/>
      <c r="AT148" s="150" t="s">
        <v>146</v>
      </c>
      <c r="AU148" s="150" t="s">
        <v>83</v>
      </c>
      <c r="AV148" s="12" t="s">
        <v>83</v>
      </c>
      <c r="AW148" s="12" t="s">
        <v>30</v>
      </c>
      <c r="AX148" s="12" t="s">
        <v>73</v>
      </c>
      <c r="AY148" s="150" t="s">
        <v>139</v>
      </c>
    </row>
    <row r="149" spans="2:65" s="13" customFormat="1">
      <c r="B149" s="156"/>
      <c r="D149" s="149" t="s">
        <v>146</v>
      </c>
      <c r="E149" s="157" t="s">
        <v>1</v>
      </c>
      <c r="F149" s="158" t="s">
        <v>148</v>
      </c>
      <c r="H149" s="159">
        <v>470.8</v>
      </c>
      <c r="I149" s="160"/>
      <c r="L149" s="156"/>
      <c r="M149" s="161"/>
      <c r="T149" s="162"/>
      <c r="AT149" s="157" t="s">
        <v>146</v>
      </c>
      <c r="AU149" s="157" t="s">
        <v>83</v>
      </c>
      <c r="AV149" s="13" t="s">
        <v>145</v>
      </c>
      <c r="AW149" s="13" t="s">
        <v>30</v>
      </c>
      <c r="AX149" s="13" t="s">
        <v>81</v>
      </c>
      <c r="AY149" s="157" t="s">
        <v>139</v>
      </c>
    </row>
    <row r="150" spans="2:65" s="1" customFormat="1" ht="24.2" customHeight="1">
      <c r="B150" s="133"/>
      <c r="C150" s="134" t="s">
        <v>175</v>
      </c>
      <c r="D150" s="134" t="s">
        <v>141</v>
      </c>
      <c r="E150" s="135" t="s">
        <v>176</v>
      </c>
      <c r="F150" s="136" t="s">
        <v>177</v>
      </c>
      <c r="G150" s="137" t="s">
        <v>144</v>
      </c>
      <c r="H150" s="138">
        <v>470.8</v>
      </c>
      <c r="I150" s="139"/>
      <c r="J150" s="140">
        <f>ROUND(I150*H150,2)</f>
        <v>0</v>
      </c>
      <c r="K150" s="141"/>
      <c r="L150" s="32"/>
      <c r="M150" s="142" t="s">
        <v>1</v>
      </c>
      <c r="N150" s="143" t="s">
        <v>38</v>
      </c>
      <c r="P150" s="144">
        <f>O150*H150</f>
        <v>0</v>
      </c>
      <c r="Q150" s="144">
        <v>1.0000000000000001E-5</v>
      </c>
      <c r="R150" s="144">
        <f>Q150*H150</f>
        <v>4.7080000000000004E-3</v>
      </c>
      <c r="S150" s="144">
        <v>9.1999999999999998E-2</v>
      </c>
      <c r="T150" s="145">
        <f>S150*H150</f>
        <v>43.313600000000001</v>
      </c>
      <c r="AR150" s="146" t="s">
        <v>145</v>
      </c>
      <c r="AT150" s="146" t="s">
        <v>141</v>
      </c>
      <c r="AU150" s="146" t="s">
        <v>83</v>
      </c>
      <c r="AY150" s="17" t="s">
        <v>139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7" t="s">
        <v>81</v>
      </c>
      <c r="BK150" s="147">
        <f>ROUND(I150*H150,2)</f>
        <v>0</v>
      </c>
      <c r="BL150" s="17" t="s">
        <v>145</v>
      </c>
      <c r="BM150" s="146" t="s">
        <v>178</v>
      </c>
    </row>
    <row r="151" spans="2:65" s="12" customFormat="1">
      <c r="B151" s="148"/>
      <c r="D151" s="149" t="s">
        <v>146</v>
      </c>
      <c r="E151" s="150" t="s">
        <v>1</v>
      </c>
      <c r="F151" s="151" t="s">
        <v>179</v>
      </c>
      <c r="H151" s="152">
        <v>470.8</v>
      </c>
      <c r="I151" s="153"/>
      <c r="L151" s="148"/>
      <c r="M151" s="154"/>
      <c r="T151" s="155"/>
      <c r="AT151" s="150" t="s">
        <v>146</v>
      </c>
      <c r="AU151" s="150" t="s">
        <v>83</v>
      </c>
      <c r="AV151" s="12" t="s">
        <v>83</v>
      </c>
      <c r="AW151" s="12" t="s">
        <v>30</v>
      </c>
      <c r="AX151" s="12" t="s">
        <v>73</v>
      </c>
      <c r="AY151" s="150" t="s">
        <v>139</v>
      </c>
    </row>
    <row r="152" spans="2:65" s="13" customFormat="1">
      <c r="B152" s="156"/>
      <c r="D152" s="149" t="s">
        <v>146</v>
      </c>
      <c r="E152" s="157" t="s">
        <v>1</v>
      </c>
      <c r="F152" s="158" t="s">
        <v>148</v>
      </c>
      <c r="H152" s="159">
        <v>470.8</v>
      </c>
      <c r="I152" s="160"/>
      <c r="L152" s="156"/>
      <c r="M152" s="161"/>
      <c r="T152" s="162"/>
      <c r="AT152" s="157" t="s">
        <v>146</v>
      </c>
      <c r="AU152" s="157" t="s">
        <v>83</v>
      </c>
      <c r="AV152" s="13" t="s">
        <v>145</v>
      </c>
      <c r="AW152" s="13" t="s">
        <v>30</v>
      </c>
      <c r="AX152" s="13" t="s">
        <v>81</v>
      </c>
      <c r="AY152" s="157" t="s">
        <v>139</v>
      </c>
    </row>
    <row r="153" spans="2:65" s="1" customFormat="1" ht="16.5" customHeight="1">
      <c r="B153" s="133"/>
      <c r="C153" s="134" t="s">
        <v>180</v>
      </c>
      <c r="D153" s="134" t="s">
        <v>141</v>
      </c>
      <c r="E153" s="135" t="s">
        <v>181</v>
      </c>
      <c r="F153" s="136" t="s">
        <v>182</v>
      </c>
      <c r="G153" s="137" t="s">
        <v>183</v>
      </c>
      <c r="H153" s="138">
        <v>5</v>
      </c>
      <c r="I153" s="139"/>
      <c r="J153" s="140">
        <f>ROUND(I153*H153,2)</f>
        <v>0</v>
      </c>
      <c r="K153" s="141"/>
      <c r="L153" s="32"/>
      <c r="M153" s="142" t="s">
        <v>1</v>
      </c>
      <c r="N153" s="143" t="s">
        <v>38</v>
      </c>
      <c r="P153" s="144">
        <f>O153*H153</f>
        <v>0</v>
      </c>
      <c r="Q153" s="144">
        <v>0</v>
      </c>
      <c r="R153" s="144">
        <f>Q153*H153</f>
        <v>0</v>
      </c>
      <c r="S153" s="144">
        <v>0.28999999999999998</v>
      </c>
      <c r="T153" s="145">
        <f>S153*H153</f>
        <v>1.45</v>
      </c>
      <c r="AR153" s="146" t="s">
        <v>145</v>
      </c>
      <c r="AT153" s="146" t="s">
        <v>141</v>
      </c>
      <c r="AU153" s="146" t="s">
        <v>83</v>
      </c>
      <c r="AY153" s="17" t="s">
        <v>139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7" t="s">
        <v>81</v>
      </c>
      <c r="BK153" s="147">
        <f>ROUND(I153*H153,2)</f>
        <v>0</v>
      </c>
      <c r="BL153" s="17" t="s">
        <v>145</v>
      </c>
      <c r="BM153" s="146" t="s">
        <v>180</v>
      </c>
    </row>
    <row r="154" spans="2:65" s="12" customFormat="1">
      <c r="B154" s="148"/>
      <c r="D154" s="149" t="s">
        <v>146</v>
      </c>
      <c r="E154" s="150" t="s">
        <v>1</v>
      </c>
      <c r="F154" s="151" t="s">
        <v>184</v>
      </c>
      <c r="H154" s="152">
        <v>5</v>
      </c>
      <c r="I154" s="153"/>
      <c r="L154" s="148"/>
      <c r="M154" s="154"/>
      <c r="T154" s="155"/>
      <c r="AT154" s="150" t="s">
        <v>146</v>
      </c>
      <c r="AU154" s="150" t="s">
        <v>83</v>
      </c>
      <c r="AV154" s="12" t="s">
        <v>83</v>
      </c>
      <c r="AW154" s="12" t="s">
        <v>30</v>
      </c>
      <c r="AX154" s="12" t="s">
        <v>73</v>
      </c>
      <c r="AY154" s="150" t="s">
        <v>139</v>
      </c>
    </row>
    <row r="155" spans="2:65" s="13" customFormat="1">
      <c r="B155" s="156"/>
      <c r="D155" s="149" t="s">
        <v>146</v>
      </c>
      <c r="E155" s="157" t="s">
        <v>1</v>
      </c>
      <c r="F155" s="158" t="s">
        <v>148</v>
      </c>
      <c r="H155" s="159">
        <v>5</v>
      </c>
      <c r="I155" s="160"/>
      <c r="L155" s="156"/>
      <c r="M155" s="161"/>
      <c r="T155" s="162"/>
      <c r="AT155" s="157" t="s">
        <v>146</v>
      </c>
      <c r="AU155" s="157" t="s">
        <v>83</v>
      </c>
      <c r="AV155" s="13" t="s">
        <v>145</v>
      </c>
      <c r="AW155" s="13" t="s">
        <v>30</v>
      </c>
      <c r="AX155" s="13" t="s">
        <v>81</v>
      </c>
      <c r="AY155" s="157" t="s">
        <v>139</v>
      </c>
    </row>
    <row r="156" spans="2:65" s="1" customFormat="1" ht="16.5" customHeight="1">
      <c r="B156" s="133"/>
      <c r="C156" s="134" t="s">
        <v>185</v>
      </c>
      <c r="D156" s="134" t="s">
        <v>141</v>
      </c>
      <c r="E156" s="135" t="s">
        <v>186</v>
      </c>
      <c r="F156" s="136" t="s">
        <v>187</v>
      </c>
      <c r="G156" s="137" t="s">
        <v>144</v>
      </c>
      <c r="H156" s="138">
        <v>122.64</v>
      </c>
      <c r="I156" s="139"/>
      <c r="J156" s="140">
        <f>ROUND(I156*H156,2)</f>
        <v>0</v>
      </c>
      <c r="K156" s="141"/>
      <c r="L156" s="32"/>
      <c r="M156" s="142" t="s">
        <v>1</v>
      </c>
      <c r="N156" s="143" t="s">
        <v>38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145</v>
      </c>
      <c r="AT156" s="146" t="s">
        <v>141</v>
      </c>
      <c r="AU156" s="146" t="s">
        <v>83</v>
      </c>
      <c r="AY156" s="17" t="s">
        <v>139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81</v>
      </c>
      <c r="BK156" s="147">
        <f>ROUND(I156*H156,2)</f>
        <v>0</v>
      </c>
      <c r="BL156" s="17" t="s">
        <v>145</v>
      </c>
      <c r="BM156" s="146" t="s">
        <v>8</v>
      </c>
    </row>
    <row r="157" spans="2:65" s="12" customFormat="1">
      <c r="B157" s="148"/>
      <c r="D157" s="149" t="s">
        <v>146</v>
      </c>
      <c r="E157" s="150" t="s">
        <v>1</v>
      </c>
      <c r="F157" s="151" t="s">
        <v>188</v>
      </c>
      <c r="H157" s="152">
        <v>122.64</v>
      </c>
      <c r="I157" s="153"/>
      <c r="L157" s="148"/>
      <c r="M157" s="154"/>
      <c r="T157" s="155"/>
      <c r="AT157" s="150" t="s">
        <v>146</v>
      </c>
      <c r="AU157" s="150" t="s">
        <v>83</v>
      </c>
      <c r="AV157" s="12" t="s">
        <v>83</v>
      </c>
      <c r="AW157" s="12" t="s">
        <v>30</v>
      </c>
      <c r="AX157" s="12" t="s">
        <v>73</v>
      </c>
      <c r="AY157" s="150" t="s">
        <v>139</v>
      </c>
    </row>
    <row r="158" spans="2:65" s="13" customFormat="1">
      <c r="B158" s="156"/>
      <c r="D158" s="149" t="s">
        <v>146</v>
      </c>
      <c r="E158" s="157" t="s">
        <v>1</v>
      </c>
      <c r="F158" s="158" t="s">
        <v>148</v>
      </c>
      <c r="H158" s="159">
        <v>122.64</v>
      </c>
      <c r="I158" s="160"/>
      <c r="L158" s="156"/>
      <c r="M158" s="161"/>
      <c r="T158" s="162"/>
      <c r="AT158" s="157" t="s">
        <v>146</v>
      </c>
      <c r="AU158" s="157" t="s">
        <v>83</v>
      </c>
      <c r="AV158" s="13" t="s">
        <v>145</v>
      </c>
      <c r="AW158" s="13" t="s">
        <v>30</v>
      </c>
      <c r="AX158" s="13" t="s">
        <v>81</v>
      </c>
      <c r="AY158" s="157" t="s">
        <v>139</v>
      </c>
    </row>
    <row r="159" spans="2:65" s="1" customFormat="1" ht="24.2" customHeight="1">
      <c r="B159" s="133"/>
      <c r="C159" s="134" t="s">
        <v>8</v>
      </c>
      <c r="D159" s="134" t="s">
        <v>141</v>
      </c>
      <c r="E159" s="135" t="s">
        <v>189</v>
      </c>
      <c r="F159" s="136" t="s">
        <v>190</v>
      </c>
      <c r="G159" s="137" t="s">
        <v>144</v>
      </c>
      <c r="H159" s="138">
        <v>490.56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38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145</v>
      </c>
      <c r="AT159" s="146" t="s">
        <v>141</v>
      </c>
      <c r="AU159" s="146" t="s">
        <v>83</v>
      </c>
      <c r="AY159" s="17" t="s">
        <v>139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7" t="s">
        <v>81</v>
      </c>
      <c r="BK159" s="147">
        <f>ROUND(I159*H159,2)</f>
        <v>0</v>
      </c>
      <c r="BL159" s="17" t="s">
        <v>145</v>
      </c>
      <c r="BM159" s="146" t="s">
        <v>191</v>
      </c>
    </row>
    <row r="160" spans="2:65" s="12" customFormat="1">
      <c r="B160" s="148"/>
      <c r="D160" s="149" t="s">
        <v>146</v>
      </c>
      <c r="E160" s="150" t="s">
        <v>1</v>
      </c>
      <c r="F160" s="151" t="s">
        <v>192</v>
      </c>
      <c r="H160" s="152">
        <v>490.56</v>
      </c>
      <c r="I160" s="153"/>
      <c r="L160" s="148"/>
      <c r="M160" s="154"/>
      <c r="T160" s="155"/>
      <c r="AT160" s="150" t="s">
        <v>146</v>
      </c>
      <c r="AU160" s="150" t="s">
        <v>83</v>
      </c>
      <c r="AV160" s="12" t="s">
        <v>83</v>
      </c>
      <c r="AW160" s="12" t="s">
        <v>30</v>
      </c>
      <c r="AX160" s="12" t="s">
        <v>73</v>
      </c>
      <c r="AY160" s="150" t="s">
        <v>139</v>
      </c>
    </row>
    <row r="161" spans="2:65" s="13" customFormat="1">
      <c r="B161" s="156"/>
      <c r="D161" s="149" t="s">
        <v>146</v>
      </c>
      <c r="E161" s="157" t="s">
        <v>1</v>
      </c>
      <c r="F161" s="158" t="s">
        <v>148</v>
      </c>
      <c r="H161" s="159">
        <v>490.56</v>
      </c>
      <c r="I161" s="160"/>
      <c r="L161" s="156"/>
      <c r="M161" s="161"/>
      <c r="T161" s="162"/>
      <c r="AT161" s="157" t="s">
        <v>146</v>
      </c>
      <c r="AU161" s="157" t="s">
        <v>83</v>
      </c>
      <c r="AV161" s="13" t="s">
        <v>145</v>
      </c>
      <c r="AW161" s="13" t="s">
        <v>30</v>
      </c>
      <c r="AX161" s="13" t="s">
        <v>81</v>
      </c>
      <c r="AY161" s="157" t="s">
        <v>139</v>
      </c>
    </row>
    <row r="162" spans="2:65" s="1" customFormat="1" ht="24.2" customHeight="1">
      <c r="B162" s="133"/>
      <c r="C162" s="134" t="s">
        <v>193</v>
      </c>
      <c r="D162" s="134" t="s">
        <v>141</v>
      </c>
      <c r="E162" s="135" t="s">
        <v>194</v>
      </c>
      <c r="F162" s="136" t="s">
        <v>195</v>
      </c>
      <c r="G162" s="137" t="s">
        <v>196</v>
      </c>
      <c r="H162" s="138">
        <v>242.97300000000001</v>
      </c>
      <c r="I162" s="139"/>
      <c r="J162" s="140">
        <f>ROUND(I162*H162,2)</f>
        <v>0</v>
      </c>
      <c r="K162" s="141"/>
      <c r="L162" s="32"/>
      <c r="M162" s="142" t="s">
        <v>1</v>
      </c>
      <c r="N162" s="143" t="s">
        <v>38</v>
      </c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AR162" s="146" t="s">
        <v>145</v>
      </c>
      <c r="AT162" s="146" t="s">
        <v>141</v>
      </c>
      <c r="AU162" s="146" t="s">
        <v>83</v>
      </c>
      <c r="AY162" s="17" t="s">
        <v>139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7" t="s">
        <v>81</v>
      </c>
      <c r="BK162" s="147">
        <f>ROUND(I162*H162,2)</f>
        <v>0</v>
      </c>
      <c r="BL162" s="17" t="s">
        <v>145</v>
      </c>
      <c r="BM162" s="146" t="s">
        <v>197</v>
      </c>
    </row>
    <row r="163" spans="2:65" s="12" customFormat="1" ht="22.5">
      <c r="B163" s="148"/>
      <c r="D163" s="149" t="s">
        <v>146</v>
      </c>
      <c r="E163" s="150" t="s">
        <v>1</v>
      </c>
      <c r="F163" s="151" t="s">
        <v>198</v>
      </c>
      <c r="H163" s="152">
        <v>47.448</v>
      </c>
      <c r="I163" s="153"/>
      <c r="L163" s="148"/>
      <c r="M163" s="154"/>
      <c r="T163" s="155"/>
      <c r="AT163" s="150" t="s">
        <v>146</v>
      </c>
      <c r="AU163" s="150" t="s">
        <v>83</v>
      </c>
      <c r="AV163" s="12" t="s">
        <v>83</v>
      </c>
      <c r="AW163" s="12" t="s">
        <v>30</v>
      </c>
      <c r="AX163" s="12" t="s">
        <v>73</v>
      </c>
      <c r="AY163" s="150" t="s">
        <v>139</v>
      </c>
    </row>
    <row r="164" spans="2:65" s="12" customFormat="1" ht="22.5">
      <c r="B164" s="148"/>
      <c r="D164" s="149" t="s">
        <v>146</v>
      </c>
      <c r="E164" s="150" t="s">
        <v>1</v>
      </c>
      <c r="F164" s="151" t="s">
        <v>199</v>
      </c>
      <c r="H164" s="152">
        <v>195.52500000000001</v>
      </c>
      <c r="I164" s="153"/>
      <c r="L164" s="148"/>
      <c r="M164" s="154"/>
      <c r="T164" s="155"/>
      <c r="AT164" s="150" t="s">
        <v>146</v>
      </c>
      <c r="AU164" s="150" t="s">
        <v>83</v>
      </c>
      <c r="AV164" s="12" t="s">
        <v>83</v>
      </c>
      <c r="AW164" s="12" t="s">
        <v>30</v>
      </c>
      <c r="AX164" s="12" t="s">
        <v>73</v>
      </c>
      <c r="AY164" s="150" t="s">
        <v>139</v>
      </c>
    </row>
    <row r="165" spans="2:65" s="13" customFormat="1">
      <c r="B165" s="156"/>
      <c r="D165" s="149" t="s">
        <v>146</v>
      </c>
      <c r="E165" s="157" t="s">
        <v>1</v>
      </c>
      <c r="F165" s="158" t="s">
        <v>148</v>
      </c>
      <c r="H165" s="159">
        <v>242.97300000000001</v>
      </c>
      <c r="I165" s="160"/>
      <c r="L165" s="156"/>
      <c r="M165" s="161"/>
      <c r="T165" s="162"/>
      <c r="AT165" s="157" t="s">
        <v>146</v>
      </c>
      <c r="AU165" s="157" t="s">
        <v>83</v>
      </c>
      <c r="AV165" s="13" t="s">
        <v>145</v>
      </c>
      <c r="AW165" s="13" t="s">
        <v>30</v>
      </c>
      <c r="AX165" s="13" t="s">
        <v>81</v>
      </c>
      <c r="AY165" s="157" t="s">
        <v>139</v>
      </c>
    </row>
    <row r="166" spans="2:65" s="1" customFormat="1" ht="33" customHeight="1">
      <c r="B166" s="133"/>
      <c r="C166" s="134" t="s">
        <v>191</v>
      </c>
      <c r="D166" s="134" t="s">
        <v>141</v>
      </c>
      <c r="E166" s="135" t="s">
        <v>200</v>
      </c>
      <c r="F166" s="136" t="s">
        <v>201</v>
      </c>
      <c r="G166" s="137" t="s">
        <v>196</v>
      </c>
      <c r="H166" s="138">
        <v>189.792</v>
      </c>
      <c r="I166" s="139"/>
      <c r="J166" s="140">
        <f>ROUND(I166*H166,2)</f>
        <v>0</v>
      </c>
      <c r="K166" s="141"/>
      <c r="L166" s="32"/>
      <c r="M166" s="142" t="s">
        <v>1</v>
      </c>
      <c r="N166" s="143" t="s">
        <v>38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145</v>
      </c>
      <c r="AT166" s="146" t="s">
        <v>141</v>
      </c>
      <c r="AU166" s="146" t="s">
        <v>83</v>
      </c>
      <c r="AY166" s="17" t="s">
        <v>139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7" t="s">
        <v>81</v>
      </c>
      <c r="BK166" s="147">
        <f>ROUND(I166*H166,2)</f>
        <v>0</v>
      </c>
      <c r="BL166" s="17" t="s">
        <v>145</v>
      </c>
      <c r="BM166" s="146" t="s">
        <v>202</v>
      </c>
    </row>
    <row r="167" spans="2:65" s="12" customFormat="1" ht="22.5">
      <c r="B167" s="148"/>
      <c r="D167" s="149" t="s">
        <v>146</v>
      </c>
      <c r="E167" s="150" t="s">
        <v>1</v>
      </c>
      <c r="F167" s="151" t="s">
        <v>203</v>
      </c>
      <c r="H167" s="152">
        <v>189.792</v>
      </c>
      <c r="I167" s="153"/>
      <c r="L167" s="148"/>
      <c r="M167" s="154"/>
      <c r="T167" s="155"/>
      <c r="AT167" s="150" t="s">
        <v>146</v>
      </c>
      <c r="AU167" s="150" t="s">
        <v>83</v>
      </c>
      <c r="AV167" s="12" t="s">
        <v>83</v>
      </c>
      <c r="AW167" s="12" t="s">
        <v>30</v>
      </c>
      <c r="AX167" s="12" t="s">
        <v>73</v>
      </c>
      <c r="AY167" s="150" t="s">
        <v>139</v>
      </c>
    </row>
    <row r="168" spans="2:65" s="13" customFormat="1">
      <c r="B168" s="156"/>
      <c r="D168" s="149" t="s">
        <v>146</v>
      </c>
      <c r="E168" s="157" t="s">
        <v>1</v>
      </c>
      <c r="F168" s="158" t="s">
        <v>148</v>
      </c>
      <c r="H168" s="159">
        <v>189.792</v>
      </c>
      <c r="I168" s="160"/>
      <c r="L168" s="156"/>
      <c r="M168" s="161"/>
      <c r="T168" s="162"/>
      <c r="AT168" s="157" t="s">
        <v>146</v>
      </c>
      <c r="AU168" s="157" t="s">
        <v>83</v>
      </c>
      <c r="AV168" s="13" t="s">
        <v>145</v>
      </c>
      <c r="AW168" s="13" t="s">
        <v>30</v>
      </c>
      <c r="AX168" s="13" t="s">
        <v>81</v>
      </c>
      <c r="AY168" s="157" t="s">
        <v>139</v>
      </c>
    </row>
    <row r="169" spans="2:65" s="1" customFormat="1" ht="33" customHeight="1">
      <c r="B169" s="133"/>
      <c r="C169" s="134" t="s">
        <v>204</v>
      </c>
      <c r="D169" s="134" t="s">
        <v>141</v>
      </c>
      <c r="E169" s="135" t="s">
        <v>205</v>
      </c>
      <c r="F169" s="136" t="s">
        <v>206</v>
      </c>
      <c r="G169" s="137" t="s">
        <v>196</v>
      </c>
      <c r="H169" s="138">
        <v>782.1</v>
      </c>
      <c r="I169" s="139"/>
      <c r="J169" s="140">
        <f>ROUND(I169*H169,2)</f>
        <v>0</v>
      </c>
      <c r="K169" s="141"/>
      <c r="L169" s="32"/>
      <c r="M169" s="142" t="s">
        <v>1</v>
      </c>
      <c r="N169" s="143" t="s">
        <v>38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145</v>
      </c>
      <c r="AT169" s="146" t="s">
        <v>141</v>
      </c>
      <c r="AU169" s="146" t="s">
        <v>83</v>
      </c>
      <c r="AY169" s="17" t="s">
        <v>139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7" t="s">
        <v>81</v>
      </c>
      <c r="BK169" s="147">
        <f>ROUND(I169*H169,2)</f>
        <v>0</v>
      </c>
      <c r="BL169" s="17" t="s">
        <v>145</v>
      </c>
      <c r="BM169" s="146" t="s">
        <v>207</v>
      </c>
    </row>
    <row r="170" spans="2:65" s="12" customFormat="1" ht="22.5">
      <c r="B170" s="148"/>
      <c r="D170" s="149" t="s">
        <v>146</v>
      </c>
      <c r="E170" s="150" t="s">
        <v>1</v>
      </c>
      <c r="F170" s="151" t="s">
        <v>208</v>
      </c>
      <c r="H170" s="152">
        <v>782.1</v>
      </c>
      <c r="I170" s="153"/>
      <c r="L170" s="148"/>
      <c r="M170" s="154"/>
      <c r="T170" s="155"/>
      <c r="AT170" s="150" t="s">
        <v>146</v>
      </c>
      <c r="AU170" s="150" t="s">
        <v>83</v>
      </c>
      <c r="AV170" s="12" t="s">
        <v>83</v>
      </c>
      <c r="AW170" s="12" t="s">
        <v>30</v>
      </c>
      <c r="AX170" s="12" t="s">
        <v>73</v>
      </c>
      <c r="AY170" s="150" t="s">
        <v>139</v>
      </c>
    </row>
    <row r="171" spans="2:65" s="13" customFormat="1">
      <c r="B171" s="156"/>
      <c r="D171" s="149" t="s">
        <v>146</v>
      </c>
      <c r="E171" s="157" t="s">
        <v>1</v>
      </c>
      <c r="F171" s="158" t="s">
        <v>148</v>
      </c>
      <c r="H171" s="159">
        <v>782.1</v>
      </c>
      <c r="I171" s="160"/>
      <c r="L171" s="156"/>
      <c r="M171" s="161"/>
      <c r="T171" s="162"/>
      <c r="AT171" s="157" t="s">
        <v>146</v>
      </c>
      <c r="AU171" s="157" t="s">
        <v>83</v>
      </c>
      <c r="AV171" s="13" t="s">
        <v>145</v>
      </c>
      <c r="AW171" s="13" t="s">
        <v>30</v>
      </c>
      <c r="AX171" s="13" t="s">
        <v>81</v>
      </c>
      <c r="AY171" s="157" t="s">
        <v>139</v>
      </c>
    </row>
    <row r="172" spans="2:65" s="1" customFormat="1" ht="37.9" customHeight="1">
      <c r="B172" s="133"/>
      <c r="C172" s="134" t="s">
        <v>197</v>
      </c>
      <c r="D172" s="134" t="s">
        <v>141</v>
      </c>
      <c r="E172" s="135" t="s">
        <v>209</v>
      </c>
      <c r="F172" s="136" t="s">
        <v>210</v>
      </c>
      <c r="G172" s="137" t="s">
        <v>196</v>
      </c>
      <c r="H172" s="138">
        <v>1337.5050000000001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38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145</v>
      </c>
      <c r="AT172" s="146" t="s">
        <v>141</v>
      </c>
      <c r="AU172" s="146" t="s">
        <v>83</v>
      </c>
      <c r="AY172" s="17" t="s">
        <v>139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81</v>
      </c>
      <c r="BK172" s="147">
        <f>ROUND(I172*H172,2)</f>
        <v>0</v>
      </c>
      <c r="BL172" s="17" t="s">
        <v>145</v>
      </c>
      <c r="BM172" s="146" t="s">
        <v>211</v>
      </c>
    </row>
    <row r="173" spans="2:65" s="14" customFormat="1" ht="22.5">
      <c r="B173" s="163"/>
      <c r="D173" s="149" t="s">
        <v>146</v>
      </c>
      <c r="E173" s="164" t="s">
        <v>1</v>
      </c>
      <c r="F173" s="165" t="s">
        <v>212</v>
      </c>
      <c r="H173" s="164" t="s">
        <v>1</v>
      </c>
      <c r="I173" s="166"/>
      <c r="L173" s="163"/>
      <c r="M173" s="167"/>
      <c r="T173" s="168"/>
      <c r="AT173" s="164" t="s">
        <v>146</v>
      </c>
      <c r="AU173" s="164" t="s">
        <v>83</v>
      </c>
      <c r="AV173" s="14" t="s">
        <v>81</v>
      </c>
      <c r="AW173" s="14" t="s">
        <v>30</v>
      </c>
      <c r="AX173" s="14" t="s">
        <v>73</v>
      </c>
      <c r="AY173" s="164" t="s">
        <v>139</v>
      </c>
    </row>
    <row r="174" spans="2:65" s="12" customFormat="1" ht="22.5">
      <c r="B174" s="148"/>
      <c r="D174" s="149" t="s">
        <v>146</v>
      </c>
      <c r="E174" s="150" t="s">
        <v>1</v>
      </c>
      <c r="F174" s="151" t="s">
        <v>213</v>
      </c>
      <c r="H174" s="152">
        <v>47.448</v>
      </c>
      <c r="I174" s="153"/>
      <c r="L174" s="148"/>
      <c r="M174" s="154"/>
      <c r="T174" s="155"/>
      <c r="AT174" s="150" t="s">
        <v>146</v>
      </c>
      <c r="AU174" s="150" t="s">
        <v>83</v>
      </c>
      <c r="AV174" s="12" t="s">
        <v>83</v>
      </c>
      <c r="AW174" s="12" t="s">
        <v>30</v>
      </c>
      <c r="AX174" s="12" t="s">
        <v>73</v>
      </c>
      <c r="AY174" s="150" t="s">
        <v>139</v>
      </c>
    </row>
    <row r="175" spans="2:65" s="12" customFormat="1" ht="22.5">
      <c r="B175" s="148"/>
      <c r="D175" s="149" t="s">
        <v>146</v>
      </c>
      <c r="E175" s="150" t="s">
        <v>1</v>
      </c>
      <c r="F175" s="151" t="s">
        <v>214</v>
      </c>
      <c r="H175" s="152">
        <v>195.52500000000001</v>
      </c>
      <c r="I175" s="153"/>
      <c r="L175" s="148"/>
      <c r="M175" s="154"/>
      <c r="T175" s="155"/>
      <c r="AT175" s="150" t="s">
        <v>146</v>
      </c>
      <c r="AU175" s="150" t="s">
        <v>83</v>
      </c>
      <c r="AV175" s="12" t="s">
        <v>83</v>
      </c>
      <c r="AW175" s="12" t="s">
        <v>30</v>
      </c>
      <c r="AX175" s="12" t="s">
        <v>73</v>
      </c>
      <c r="AY175" s="150" t="s">
        <v>139</v>
      </c>
    </row>
    <row r="176" spans="2:65" s="12" customFormat="1" ht="22.5">
      <c r="B176" s="148"/>
      <c r="D176" s="149" t="s">
        <v>146</v>
      </c>
      <c r="E176" s="150" t="s">
        <v>1</v>
      </c>
      <c r="F176" s="151" t="s">
        <v>215</v>
      </c>
      <c r="H176" s="152">
        <v>189.792</v>
      </c>
      <c r="I176" s="153"/>
      <c r="L176" s="148"/>
      <c r="M176" s="154"/>
      <c r="T176" s="155"/>
      <c r="AT176" s="150" t="s">
        <v>146</v>
      </c>
      <c r="AU176" s="150" t="s">
        <v>83</v>
      </c>
      <c r="AV176" s="12" t="s">
        <v>83</v>
      </c>
      <c r="AW176" s="12" t="s">
        <v>30</v>
      </c>
      <c r="AX176" s="12" t="s">
        <v>73</v>
      </c>
      <c r="AY176" s="150" t="s">
        <v>139</v>
      </c>
    </row>
    <row r="177" spans="2:65" s="12" customFormat="1" ht="22.5">
      <c r="B177" s="148"/>
      <c r="D177" s="149" t="s">
        <v>146</v>
      </c>
      <c r="E177" s="150" t="s">
        <v>1</v>
      </c>
      <c r="F177" s="151" t="s">
        <v>216</v>
      </c>
      <c r="H177" s="152">
        <v>782.1</v>
      </c>
      <c r="I177" s="153"/>
      <c r="L177" s="148"/>
      <c r="M177" s="154"/>
      <c r="T177" s="155"/>
      <c r="AT177" s="150" t="s">
        <v>146</v>
      </c>
      <c r="AU177" s="150" t="s">
        <v>83</v>
      </c>
      <c r="AV177" s="12" t="s">
        <v>83</v>
      </c>
      <c r="AW177" s="12" t="s">
        <v>30</v>
      </c>
      <c r="AX177" s="12" t="s">
        <v>73</v>
      </c>
      <c r="AY177" s="150" t="s">
        <v>139</v>
      </c>
    </row>
    <row r="178" spans="2:65" s="12" customFormat="1">
      <c r="B178" s="148"/>
      <c r="D178" s="149" t="s">
        <v>146</v>
      </c>
      <c r="E178" s="150" t="s">
        <v>1</v>
      </c>
      <c r="F178" s="151" t="s">
        <v>217</v>
      </c>
      <c r="H178" s="152">
        <v>24.527999999999999</v>
      </c>
      <c r="I178" s="153"/>
      <c r="L178" s="148"/>
      <c r="M178" s="154"/>
      <c r="T178" s="155"/>
      <c r="AT178" s="150" t="s">
        <v>146</v>
      </c>
      <c r="AU178" s="150" t="s">
        <v>83</v>
      </c>
      <c r="AV178" s="12" t="s">
        <v>83</v>
      </c>
      <c r="AW178" s="12" t="s">
        <v>30</v>
      </c>
      <c r="AX178" s="12" t="s">
        <v>73</v>
      </c>
      <c r="AY178" s="150" t="s">
        <v>139</v>
      </c>
    </row>
    <row r="179" spans="2:65" s="12" customFormat="1">
      <c r="B179" s="148"/>
      <c r="D179" s="149" t="s">
        <v>146</v>
      </c>
      <c r="E179" s="150" t="s">
        <v>1</v>
      </c>
      <c r="F179" s="151" t="s">
        <v>218</v>
      </c>
      <c r="H179" s="152">
        <v>98.111999999999995</v>
      </c>
      <c r="I179" s="153"/>
      <c r="L179" s="148"/>
      <c r="M179" s="154"/>
      <c r="T179" s="155"/>
      <c r="AT179" s="150" t="s">
        <v>146</v>
      </c>
      <c r="AU179" s="150" t="s">
        <v>83</v>
      </c>
      <c r="AV179" s="12" t="s">
        <v>83</v>
      </c>
      <c r="AW179" s="12" t="s">
        <v>30</v>
      </c>
      <c r="AX179" s="12" t="s">
        <v>73</v>
      </c>
      <c r="AY179" s="150" t="s">
        <v>139</v>
      </c>
    </row>
    <row r="180" spans="2:65" s="13" customFormat="1">
      <c r="B180" s="156"/>
      <c r="D180" s="149" t="s">
        <v>146</v>
      </c>
      <c r="E180" s="157" t="s">
        <v>1</v>
      </c>
      <c r="F180" s="158" t="s">
        <v>148</v>
      </c>
      <c r="H180" s="159">
        <v>1337.5050000000001</v>
      </c>
      <c r="I180" s="160"/>
      <c r="L180" s="156"/>
      <c r="M180" s="161"/>
      <c r="T180" s="162"/>
      <c r="AT180" s="157" t="s">
        <v>146</v>
      </c>
      <c r="AU180" s="157" t="s">
        <v>83</v>
      </c>
      <c r="AV180" s="13" t="s">
        <v>145</v>
      </c>
      <c r="AW180" s="13" t="s">
        <v>30</v>
      </c>
      <c r="AX180" s="13" t="s">
        <v>81</v>
      </c>
      <c r="AY180" s="157" t="s">
        <v>139</v>
      </c>
    </row>
    <row r="181" spans="2:65" s="1" customFormat="1" ht="37.9" customHeight="1">
      <c r="B181" s="133"/>
      <c r="C181" s="134" t="s">
        <v>219</v>
      </c>
      <c r="D181" s="134" t="s">
        <v>141</v>
      </c>
      <c r="E181" s="135" t="s">
        <v>220</v>
      </c>
      <c r="F181" s="136" t="s">
        <v>221</v>
      </c>
      <c r="G181" s="137" t="s">
        <v>196</v>
      </c>
      <c r="H181" s="138">
        <v>936.25400000000002</v>
      </c>
      <c r="I181" s="139"/>
      <c r="J181" s="140">
        <f>ROUND(I181*H181,2)</f>
        <v>0</v>
      </c>
      <c r="K181" s="141"/>
      <c r="L181" s="32"/>
      <c r="M181" s="142" t="s">
        <v>1</v>
      </c>
      <c r="N181" s="143" t="s">
        <v>38</v>
      </c>
      <c r="P181" s="144">
        <f>O181*H181</f>
        <v>0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AR181" s="146" t="s">
        <v>145</v>
      </c>
      <c r="AT181" s="146" t="s">
        <v>141</v>
      </c>
      <c r="AU181" s="146" t="s">
        <v>83</v>
      </c>
      <c r="AY181" s="17" t="s">
        <v>139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7" t="s">
        <v>81</v>
      </c>
      <c r="BK181" s="147">
        <f>ROUND(I181*H181,2)</f>
        <v>0</v>
      </c>
      <c r="BL181" s="17" t="s">
        <v>145</v>
      </c>
      <c r="BM181" s="146" t="s">
        <v>222</v>
      </c>
    </row>
    <row r="182" spans="2:65" s="12" customFormat="1" ht="22.5">
      <c r="B182" s="148"/>
      <c r="D182" s="149" t="s">
        <v>146</v>
      </c>
      <c r="E182" s="150" t="s">
        <v>1</v>
      </c>
      <c r="F182" s="151" t="s">
        <v>223</v>
      </c>
      <c r="H182" s="152">
        <v>936.25400000000002</v>
      </c>
      <c r="I182" s="153"/>
      <c r="L182" s="148"/>
      <c r="M182" s="154"/>
      <c r="T182" s="155"/>
      <c r="AT182" s="150" t="s">
        <v>146</v>
      </c>
      <c r="AU182" s="150" t="s">
        <v>83</v>
      </c>
      <c r="AV182" s="12" t="s">
        <v>83</v>
      </c>
      <c r="AW182" s="12" t="s">
        <v>30</v>
      </c>
      <c r="AX182" s="12" t="s">
        <v>73</v>
      </c>
      <c r="AY182" s="150" t="s">
        <v>139</v>
      </c>
    </row>
    <row r="183" spans="2:65" s="13" customFormat="1">
      <c r="B183" s="156"/>
      <c r="D183" s="149" t="s">
        <v>146</v>
      </c>
      <c r="E183" s="157" t="s">
        <v>1</v>
      </c>
      <c r="F183" s="158" t="s">
        <v>148</v>
      </c>
      <c r="H183" s="159">
        <v>936.25400000000002</v>
      </c>
      <c r="I183" s="160"/>
      <c r="L183" s="156"/>
      <c r="M183" s="161"/>
      <c r="T183" s="162"/>
      <c r="AT183" s="157" t="s">
        <v>146</v>
      </c>
      <c r="AU183" s="157" t="s">
        <v>83</v>
      </c>
      <c r="AV183" s="13" t="s">
        <v>145</v>
      </c>
      <c r="AW183" s="13" t="s">
        <v>30</v>
      </c>
      <c r="AX183" s="13" t="s">
        <v>81</v>
      </c>
      <c r="AY183" s="157" t="s">
        <v>139</v>
      </c>
    </row>
    <row r="184" spans="2:65" s="1" customFormat="1" ht="24.2" customHeight="1">
      <c r="B184" s="133"/>
      <c r="C184" s="134" t="s">
        <v>202</v>
      </c>
      <c r="D184" s="134" t="s">
        <v>141</v>
      </c>
      <c r="E184" s="135" t="s">
        <v>224</v>
      </c>
      <c r="F184" s="136" t="s">
        <v>225</v>
      </c>
      <c r="G184" s="137" t="s">
        <v>196</v>
      </c>
      <c r="H184" s="138">
        <v>401.25200000000001</v>
      </c>
      <c r="I184" s="139"/>
      <c r="J184" s="140">
        <f>ROUND(I184*H184,2)</f>
        <v>0</v>
      </c>
      <c r="K184" s="141"/>
      <c r="L184" s="32"/>
      <c r="M184" s="142" t="s">
        <v>1</v>
      </c>
      <c r="N184" s="143" t="s">
        <v>38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6" t="s">
        <v>145</v>
      </c>
      <c r="AT184" s="146" t="s">
        <v>141</v>
      </c>
      <c r="AU184" s="146" t="s">
        <v>83</v>
      </c>
      <c r="AY184" s="17" t="s">
        <v>139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7" t="s">
        <v>81</v>
      </c>
      <c r="BK184" s="147">
        <f>ROUND(I184*H184,2)</f>
        <v>0</v>
      </c>
      <c r="BL184" s="17" t="s">
        <v>145</v>
      </c>
      <c r="BM184" s="146" t="s">
        <v>226</v>
      </c>
    </row>
    <row r="185" spans="2:65" s="12" customFormat="1">
      <c r="B185" s="148"/>
      <c r="D185" s="149" t="s">
        <v>146</v>
      </c>
      <c r="E185" s="150" t="s">
        <v>1</v>
      </c>
      <c r="F185" s="151" t="s">
        <v>227</v>
      </c>
      <c r="H185" s="152">
        <v>401.25200000000001</v>
      </c>
      <c r="I185" s="153"/>
      <c r="L185" s="148"/>
      <c r="M185" s="154"/>
      <c r="T185" s="155"/>
      <c r="AT185" s="150" t="s">
        <v>146</v>
      </c>
      <c r="AU185" s="150" t="s">
        <v>83</v>
      </c>
      <c r="AV185" s="12" t="s">
        <v>83</v>
      </c>
      <c r="AW185" s="12" t="s">
        <v>30</v>
      </c>
      <c r="AX185" s="12" t="s">
        <v>73</v>
      </c>
      <c r="AY185" s="150" t="s">
        <v>139</v>
      </c>
    </row>
    <row r="186" spans="2:65" s="13" customFormat="1">
      <c r="B186" s="156"/>
      <c r="D186" s="149" t="s">
        <v>146</v>
      </c>
      <c r="E186" s="157" t="s">
        <v>1</v>
      </c>
      <c r="F186" s="158" t="s">
        <v>148</v>
      </c>
      <c r="H186" s="159">
        <v>401.25200000000001</v>
      </c>
      <c r="I186" s="160"/>
      <c r="L186" s="156"/>
      <c r="M186" s="161"/>
      <c r="T186" s="162"/>
      <c r="AT186" s="157" t="s">
        <v>146</v>
      </c>
      <c r="AU186" s="157" t="s">
        <v>83</v>
      </c>
      <c r="AV186" s="13" t="s">
        <v>145</v>
      </c>
      <c r="AW186" s="13" t="s">
        <v>30</v>
      </c>
      <c r="AX186" s="13" t="s">
        <v>81</v>
      </c>
      <c r="AY186" s="157" t="s">
        <v>139</v>
      </c>
    </row>
    <row r="187" spans="2:65" s="1" customFormat="1" ht="24.2" customHeight="1">
      <c r="B187" s="133"/>
      <c r="C187" s="134" t="s">
        <v>228</v>
      </c>
      <c r="D187" s="134" t="s">
        <v>141</v>
      </c>
      <c r="E187" s="135" t="s">
        <v>229</v>
      </c>
      <c r="F187" s="136" t="s">
        <v>230</v>
      </c>
      <c r="G187" s="137" t="s">
        <v>144</v>
      </c>
      <c r="H187" s="138">
        <v>888.99</v>
      </c>
      <c r="I187" s="139"/>
      <c r="J187" s="140">
        <f>ROUND(I187*H187,2)</f>
        <v>0</v>
      </c>
      <c r="K187" s="141"/>
      <c r="L187" s="32"/>
      <c r="M187" s="142" t="s">
        <v>1</v>
      </c>
      <c r="N187" s="143" t="s">
        <v>38</v>
      </c>
      <c r="P187" s="144">
        <f>O187*H187</f>
        <v>0</v>
      </c>
      <c r="Q187" s="144">
        <v>0</v>
      </c>
      <c r="R187" s="144">
        <f>Q187*H187</f>
        <v>0</v>
      </c>
      <c r="S187" s="144">
        <v>0</v>
      </c>
      <c r="T187" s="145">
        <f>S187*H187</f>
        <v>0</v>
      </c>
      <c r="AR187" s="146" t="s">
        <v>145</v>
      </c>
      <c r="AT187" s="146" t="s">
        <v>141</v>
      </c>
      <c r="AU187" s="146" t="s">
        <v>83</v>
      </c>
      <c r="AY187" s="17" t="s">
        <v>139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7" t="s">
        <v>81</v>
      </c>
      <c r="BK187" s="147">
        <f>ROUND(I187*H187,2)</f>
        <v>0</v>
      </c>
      <c r="BL187" s="17" t="s">
        <v>145</v>
      </c>
      <c r="BM187" s="146" t="s">
        <v>231</v>
      </c>
    </row>
    <row r="188" spans="2:65" s="12" customFormat="1">
      <c r="B188" s="148"/>
      <c r="D188" s="149" t="s">
        <v>146</v>
      </c>
      <c r="E188" s="150" t="s">
        <v>1</v>
      </c>
      <c r="F188" s="151" t="s">
        <v>232</v>
      </c>
      <c r="H188" s="152">
        <v>888.99</v>
      </c>
      <c r="I188" s="153"/>
      <c r="L188" s="148"/>
      <c r="M188" s="154"/>
      <c r="T188" s="155"/>
      <c r="AT188" s="150" t="s">
        <v>146</v>
      </c>
      <c r="AU188" s="150" t="s">
        <v>83</v>
      </c>
      <c r="AV188" s="12" t="s">
        <v>83</v>
      </c>
      <c r="AW188" s="12" t="s">
        <v>30</v>
      </c>
      <c r="AX188" s="12" t="s">
        <v>73</v>
      </c>
      <c r="AY188" s="150" t="s">
        <v>139</v>
      </c>
    </row>
    <row r="189" spans="2:65" s="13" customFormat="1">
      <c r="B189" s="156"/>
      <c r="D189" s="149" t="s">
        <v>146</v>
      </c>
      <c r="E189" s="157" t="s">
        <v>1</v>
      </c>
      <c r="F189" s="158" t="s">
        <v>148</v>
      </c>
      <c r="H189" s="159">
        <v>888.99</v>
      </c>
      <c r="I189" s="160"/>
      <c r="L189" s="156"/>
      <c r="M189" s="161"/>
      <c r="T189" s="162"/>
      <c r="AT189" s="157" t="s">
        <v>146</v>
      </c>
      <c r="AU189" s="157" t="s">
        <v>83</v>
      </c>
      <c r="AV189" s="13" t="s">
        <v>145</v>
      </c>
      <c r="AW189" s="13" t="s">
        <v>30</v>
      </c>
      <c r="AX189" s="13" t="s">
        <v>81</v>
      </c>
      <c r="AY189" s="157" t="s">
        <v>139</v>
      </c>
    </row>
    <row r="190" spans="2:65" s="1" customFormat="1" ht="33" customHeight="1">
      <c r="B190" s="133"/>
      <c r="C190" s="134" t="s">
        <v>207</v>
      </c>
      <c r="D190" s="134" t="s">
        <v>141</v>
      </c>
      <c r="E190" s="135" t="s">
        <v>233</v>
      </c>
      <c r="F190" s="136" t="s">
        <v>234</v>
      </c>
      <c r="G190" s="137" t="s">
        <v>235</v>
      </c>
      <c r="H190" s="138">
        <v>1685.2570000000001</v>
      </c>
      <c r="I190" s="139"/>
      <c r="J190" s="140">
        <f>ROUND(I190*H190,2)</f>
        <v>0</v>
      </c>
      <c r="K190" s="141"/>
      <c r="L190" s="32"/>
      <c r="M190" s="142" t="s">
        <v>1</v>
      </c>
      <c r="N190" s="143" t="s">
        <v>38</v>
      </c>
      <c r="P190" s="144">
        <f>O190*H190</f>
        <v>0</v>
      </c>
      <c r="Q190" s="144">
        <v>0</v>
      </c>
      <c r="R190" s="144">
        <f>Q190*H190</f>
        <v>0</v>
      </c>
      <c r="S190" s="144">
        <v>0</v>
      </c>
      <c r="T190" s="145">
        <f>S190*H190</f>
        <v>0</v>
      </c>
      <c r="AR190" s="146" t="s">
        <v>145</v>
      </c>
      <c r="AT190" s="146" t="s">
        <v>141</v>
      </c>
      <c r="AU190" s="146" t="s">
        <v>83</v>
      </c>
      <c r="AY190" s="17" t="s">
        <v>139</v>
      </c>
      <c r="BE190" s="147">
        <f>IF(N190="základní",J190,0)</f>
        <v>0</v>
      </c>
      <c r="BF190" s="147">
        <f>IF(N190="snížená",J190,0)</f>
        <v>0</v>
      </c>
      <c r="BG190" s="147">
        <f>IF(N190="zákl. přenesená",J190,0)</f>
        <v>0</v>
      </c>
      <c r="BH190" s="147">
        <f>IF(N190="sníž. přenesená",J190,0)</f>
        <v>0</v>
      </c>
      <c r="BI190" s="147">
        <f>IF(N190="nulová",J190,0)</f>
        <v>0</v>
      </c>
      <c r="BJ190" s="17" t="s">
        <v>81</v>
      </c>
      <c r="BK190" s="147">
        <f>ROUND(I190*H190,2)</f>
        <v>0</v>
      </c>
      <c r="BL190" s="17" t="s">
        <v>145</v>
      </c>
      <c r="BM190" s="146" t="s">
        <v>236</v>
      </c>
    </row>
    <row r="191" spans="2:65" s="12" customFormat="1">
      <c r="B191" s="148"/>
      <c r="D191" s="149" t="s">
        <v>146</v>
      </c>
      <c r="E191" s="150" t="s">
        <v>1</v>
      </c>
      <c r="F191" s="151" t="s">
        <v>237</v>
      </c>
      <c r="H191" s="152">
        <v>1685.2570000000001</v>
      </c>
      <c r="I191" s="153"/>
      <c r="L191" s="148"/>
      <c r="M191" s="154"/>
      <c r="T191" s="155"/>
      <c r="AT191" s="150" t="s">
        <v>146</v>
      </c>
      <c r="AU191" s="150" t="s">
        <v>83</v>
      </c>
      <c r="AV191" s="12" t="s">
        <v>83</v>
      </c>
      <c r="AW191" s="12" t="s">
        <v>30</v>
      </c>
      <c r="AX191" s="12" t="s">
        <v>73</v>
      </c>
      <c r="AY191" s="150" t="s">
        <v>139</v>
      </c>
    </row>
    <row r="192" spans="2:65" s="13" customFormat="1">
      <c r="B192" s="156"/>
      <c r="D192" s="149" t="s">
        <v>146</v>
      </c>
      <c r="E192" s="157" t="s">
        <v>1</v>
      </c>
      <c r="F192" s="158" t="s">
        <v>148</v>
      </c>
      <c r="H192" s="159">
        <v>1685.2570000000001</v>
      </c>
      <c r="I192" s="160"/>
      <c r="L192" s="156"/>
      <c r="M192" s="161"/>
      <c r="T192" s="162"/>
      <c r="AT192" s="157" t="s">
        <v>146</v>
      </c>
      <c r="AU192" s="157" t="s">
        <v>83</v>
      </c>
      <c r="AV192" s="13" t="s">
        <v>145</v>
      </c>
      <c r="AW192" s="13" t="s">
        <v>30</v>
      </c>
      <c r="AX192" s="13" t="s">
        <v>81</v>
      </c>
      <c r="AY192" s="157" t="s">
        <v>139</v>
      </c>
    </row>
    <row r="193" spans="2:65" s="1" customFormat="1" ht="16.5" customHeight="1">
      <c r="B193" s="133"/>
      <c r="C193" s="134" t="s">
        <v>7</v>
      </c>
      <c r="D193" s="134" t="s">
        <v>141</v>
      </c>
      <c r="E193" s="135" t="s">
        <v>238</v>
      </c>
      <c r="F193" s="136" t="s">
        <v>239</v>
      </c>
      <c r="G193" s="137" t="s">
        <v>196</v>
      </c>
      <c r="H193" s="138">
        <v>936.25400000000002</v>
      </c>
      <c r="I193" s="139"/>
      <c r="J193" s="140">
        <f>ROUND(I193*H193,2)</f>
        <v>0</v>
      </c>
      <c r="K193" s="141"/>
      <c r="L193" s="32"/>
      <c r="M193" s="142" t="s">
        <v>1</v>
      </c>
      <c r="N193" s="143" t="s">
        <v>38</v>
      </c>
      <c r="P193" s="144">
        <f>O193*H193</f>
        <v>0</v>
      </c>
      <c r="Q193" s="144">
        <v>0</v>
      </c>
      <c r="R193" s="144">
        <f>Q193*H193</f>
        <v>0</v>
      </c>
      <c r="S193" s="144">
        <v>0</v>
      </c>
      <c r="T193" s="145">
        <f>S193*H193</f>
        <v>0</v>
      </c>
      <c r="AR193" s="146" t="s">
        <v>145</v>
      </c>
      <c r="AT193" s="146" t="s">
        <v>141</v>
      </c>
      <c r="AU193" s="146" t="s">
        <v>83</v>
      </c>
      <c r="AY193" s="17" t="s">
        <v>139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7" t="s">
        <v>81</v>
      </c>
      <c r="BK193" s="147">
        <f>ROUND(I193*H193,2)</f>
        <v>0</v>
      </c>
      <c r="BL193" s="17" t="s">
        <v>145</v>
      </c>
      <c r="BM193" s="146" t="s">
        <v>240</v>
      </c>
    </row>
    <row r="194" spans="2:65" s="12" customFormat="1">
      <c r="B194" s="148"/>
      <c r="D194" s="149" t="s">
        <v>146</v>
      </c>
      <c r="E194" s="150" t="s">
        <v>1</v>
      </c>
      <c r="F194" s="151" t="s">
        <v>241</v>
      </c>
      <c r="H194" s="152">
        <v>936.25400000000002</v>
      </c>
      <c r="I194" s="153"/>
      <c r="L194" s="148"/>
      <c r="M194" s="154"/>
      <c r="T194" s="155"/>
      <c r="AT194" s="150" t="s">
        <v>146</v>
      </c>
      <c r="AU194" s="150" t="s">
        <v>83</v>
      </c>
      <c r="AV194" s="12" t="s">
        <v>83</v>
      </c>
      <c r="AW194" s="12" t="s">
        <v>30</v>
      </c>
      <c r="AX194" s="12" t="s">
        <v>73</v>
      </c>
      <c r="AY194" s="150" t="s">
        <v>139</v>
      </c>
    </row>
    <row r="195" spans="2:65" s="13" customFormat="1">
      <c r="B195" s="156"/>
      <c r="D195" s="149" t="s">
        <v>146</v>
      </c>
      <c r="E195" s="157" t="s">
        <v>1</v>
      </c>
      <c r="F195" s="158" t="s">
        <v>148</v>
      </c>
      <c r="H195" s="159">
        <v>936.25400000000002</v>
      </c>
      <c r="I195" s="160"/>
      <c r="L195" s="156"/>
      <c r="M195" s="161"/>
      <c r="T195" s="162"/>
      <c r="AT195" s="157" t="s">
        <v>146</v>
      </c>
      <c r="AU195" s="157" t="s">
        <v>83</v>
      </c>
      <c r="AV195" s="13" t="s">
        <v>145</v>
      </c>
      <c r="AW195" s="13" t="s">
        <v>30</v>
      </c>
      <c r="AX195" s="13" t="s">
        <v>81</v>
      </c>
      <c r="AY195" s="157" t="s">
        <v>139</v>
      </c>
    </row>
    <row r="196" spans="2:65" s="1" customFormat="1" ht="24.2" customHeight="1">
      <c r="B196" s="133"/>
      <c r="C196" s="134" t="s">
        <v>211</v>
      </c>
      <c r="D196" s="134" t="s">
        <v>141</v>
      </c>
      <c r="E196" s="135" t="s">
        <v>242</v>
      </c>
      <c r="F196" s="136" t="s">
        <v>243</v>
      </c>
      <c r="G196" s="137" t="s">
        <v>144</v>
      </c>
      <c r="H196" s="138">
        <v>613.20000000000005</v>
      </c>
      <c r="I196" s="139"/>
      <c r="J196" s="140">
        <f>ROUND(I196*H196,2)</f>
        <v>0</v>
      </c>
      <c r="K196" s="141"/>
      <c r="L196" s="32"/>
      <c r="M196" s="142" t="s">
        <v>1</v>
      </c>
      <c r="N196" s="143" t="s">
        <v>38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145</v>
      </c>
      <c r="AT196" s="146" t="s">
        <v>141</v>
      </c>
      <c r="AU196" s="146" t="s">
        <v>83</v>
      </c>
      <c r="AY196" s="17" t="s">
        <v>139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7" t="s">
        <v>81</v>
      </c>
      <c r="BK196" s="147">
        <f>ROUND(I196*H196,2)</f>
        <v>0</v>
      </c>
      <c r="BL196" s="17" t="s">
        <v>145</v>
      </c>
      <c r="BM196" s="146" t="s">
        <v>244</v>
      </c>
    </row>
    <row r="197" spans="2:65" s="12" customFormat="1">
      <c r="B197" s="148"/>
      <c r="D197" s="149" t="s">
        <v>146</v>
      </c>
      <c r="E197" s="150" t="s">
        <v>1</v>
      </c>
      <c r="F197" s="151" t="s">
        <v>245</v>
      </c>
      <c r="H197" s="152">
        <v>613.20000000000005</v>
      </c>
      <c r="I197" s="153"/>
      <c r="L197" s="148"/>
      <c r="M197" s="154"/>
      <c r="T197" s="155"/>
      <c r="AT197" s="150" t="s">
        <v>146</v>
      </c>
      <c r="AU197" s="150" t="s">
        <v>83</v>
      </c>
      <c r="AV197" s="12" t="s">
        <v>83</v>
      </c>
      <c r="AW197" s="12" t="s">
        <v>30</v>
      </c>
      <c r="AX197" s="12" t="s">
        <v>73</v>
      </c>
      <c r="AY197" s="150" t="s">
        <v>139</v>
      </c>
    </row>
    <row r="198" spans="2:65" s="13" customFormat="1">
      <c r="B198" s="156"/>
      <c r="D198" s="149" t="s">
        <v>146</v>
      </c>
      <c r="E198" s="157" t="s">
        <v>1</v>
      </c>
      <c r="F198" s="158" t="s">
        <v>148</v>
      </c>
      <c r="H198" s="159">
        <v>613.20000000000005</v>
      </c>
      <c r="I198" s="160"/>
      <c r="L198" s="156"/>
      <c r="M198" s="161"/>
      <c r="T198" s="162"/>
      <c r="AT198" s="157" t="s">
        <v>146</v>
      </c>
      <c r="AU198" s="157" t="s">
        <v>83</v>
      </c>
      <c r="AV198" s="13" t="s">
        <v>145</v>
      </c>
      <c r="AW198" s="13" t="s">
        <v>30</v>
      </c>
      <c r="AX198" s="13" t="s">
        <v>81</v>
      </c>
      <c r="AY198" s="157" t="s">
        <v>139</v>
      </c>
    </row>
    <row r="199" spans="2:65" s="1" customFormat="1" ht="16.5" customHeight="1">
      <c r="B199" s="133"/>
      <c r="C199" s="169" t="s">
        <v>246</v>
      </c>
      <c r="D199" s="169" t="s">
        <v>247</v>
      </c>
      <c r="E199" s="170" t="s">
        <v>248</v>
      </c>
      <c r="F199" s="171" t="s">
        <v>249</v>
      </c>
      <c r="G199" s="172" t="s">
        <v>235</v>
      </c>
      <c r="H199" s="173">
        <v>220.75200000000001</v>
      </c>
      <c r="I199" s="174"/>
      <c r="J199" s="175">
        <f>ROUND(I199*H199,2)</f>
        <v>0</v>
      </c>
      <c r="K199" s="176"/>
      <c r="L199" s="177"/>
      <c r="M199" s="178" t="s">
        <v>1</v>
      </c>
      <c r="N199" s="179" t="s">
        <v>38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163</v>
      </c>
      <c r="AT199" s="146" t="s">
        <v>247</v>
      </c>
      <c r="AU199" s="146" t="s">
        <v>83</v>
      </c>
      <c r="AY199" s="17" t="s">
        <v>139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7" t="s">
        <v>81</v>
      </c>
      <c r="BK199" s="147">
        <f>ROUND(I199*H199,2)</f>
        <v>0</v>
      </c>
      <c r="BL199" s="17" t="s">
        <v>145</v>
      </c>
      <c r="BM199" s="146" t="s">
        <v>250</v>
      </c>
    </row>
    <row r="200" spans="2:65" s="12" customFormat="1">
      <c r="B200" s="148"/>
      <c r="D200" s="149" t="s">
        <v>146</v>
      </c>
      <c r="E200" s="150" t="s">
        <v>1</v>
      </c>
      <c r="F200" s="151" t="s">
        <v>251</v>
      </c>
      <c r="H200" s="152">
        <v>220.75200000000001</v>
      </c>
      <c r="I200" s="153"/>
      <c r="L200" s="148"/>
      <c r="M200" s="154"/>
      <c r="T200" s="155"/>
      <c r="AT200" s="150" t="s">
        <v>146</v>
      </c>
      <c r="AU200" s="150" t="s">
        <v>83</v>
      </c>
      <c r="AV200" s="12" t="s">
        <v>83</v>
      </c>
      <c r="AW200" s="12" t="s">
        <v>30</v>
      </c>
      <c r="AX200" s="12" t="s">
        <v>73</v>
      </c>
      <c r="AY200" s="150" t="s">
        <v>139</v>
      </c>
    </row>
    <row r="201" spans="2:65" s="13" customFormat="1">
      <c r="B201" s="156"/>
      <c r="D201" s="149" t="s">
        <v>146</v>
      </c>
      <c r="E201" s="157" t="s">
        <v>1</v>
      </c>
      <c r="F201" s="158" t="s">
        <v>148</v>
      </c>
      <c r="H201" s="159">
        <v>220.75200000000001</v>
      </c>
      <c r="I201" s="160"/>
      <c r="L201" s="156"/>
      <c r="M201" s="161"/>
      <c r="T201" s="162"/>
      <c r="AT201" s="157" t="s">
        <v>146</v>
      </c>
      <c r="AU201" s="157" t="s">
        <v>83</v>
      </c>
      <c r="AV201" s="13" t="s">
        <v>145</v>
      </c>
      <c r="AW201" s="13" t="s">
        <v>30</v>
      </c>
      <c r="AX201" s="13" t="s">
        <v>81</v>
      </c>
      <c r="AY201" s="157" t="s">
        <v>139</v>
      </c>
    </row>
    <row r="202" spans="2:65" s="1" customFormat="1" ht="24.2" customHeight="1">
      <c r="B202" s="133"/>
      <c r="C202" s="134" t="s">
        <v>222</v>
      </c>
      <c r="D202" s="134" t="s">
        <v>141</v>
      </c>
      <c r="E202" s="135" t="s">
        <v>252</v>
      </c>
      <c r="F202" s="136" t="s">
        <v>253</v>
      </c>
      <c r="G202" s="137" t="s">
        <v>144</v>
      </c>
      <c r="H202" s="138">
        <v>613.20000000000005</v>
      </c>
      <c r="I202" s="139"/>
      <c r="J202" s="140">
        <f>ROUND(I202*H202,2)</f>
        <v>0</v>
      </c>
      <c r="K202" s="141"/>
      <c r="L202" s="32"/>
      <c r="M202" s="142" t="s">
        <v>1</v>
      </c>
      <c r="N202" s="143" t="s">
        <v>38</v>
      </c>
      <c r="P202" s="144">
        <f>O202*H202</f>
        <v>0</v>
      </c>
      <c r="Q202" s="144">
        <v>0</v>
      </c>
      <c r="R202" s="144">
        <f>Q202*H202</f>
        <v>0</v>
      </c>
      <c r="S202" s="144">
        <v>0</v>
      </c>
      <c r="T202" s="145">
        <f>S202*H202</f>
        <v>0</v>
      </c>
      <c r="AR202" s="146" t="s">
        <v>145</v>
      </c>
      <c r="AT202" s="146" t="s">
        <v>141</v>
      </c>
      <c r="AU202" s="146" t="s">
        <v>83</v>
      </c>
      <c r="AY202" s="17" t="s">
        <v>139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7" t="s">
        <v>81</v>
      </c>
      <c r="BK202" s="147">
        <f>ROUND(I202*H202,2)</f>
        <v>0</v>
      </c>
      <c r="BL202" s="17" t="s">
        <v>145</v>
      </c>
      <c r="BM202" s="146" t="s">
        <v>254</v>
      </c>
    </row>
    <row r="203" spans="2:65" s="12" customFormat="1">
      <c r="B203" s="148"/>
      <c r="D203" s="149" t="s">
        <v>146</v>
      </c>
      <c r="E203" s="150" t="s">
        <v>1</v>
      </c>
      <c r="F203" s="151" t="s">
        <v>255</v>
      </c>
      <c r="H203" s="152">
        <v>613.20000000000005</v>
      </c>
      <c r="I203" s="153"/>
      <c r="L203" s="148"/>
      <c r="M203" s="154"/>
      <c r="T203" s="155"/>
      <c r="AT203" s="150" t="s">
        <v>146</v>
      </c>
      <c r="AU203" s="150" t="s">
        <v>83</v>
      </c>
      <c r="AV203" s="12" t="s">
        <v>83</v>
      </c>
      <c r="AW203" s="12" t="s">
        <v>30</v>
      </c>
      <c r="AX203" s="12" t="s">
        <v>73</v>
      </c>
      <c r="AY203" s="150" t="s">
        <v>139</v>
      </c>
    </row>
    <row r="204" spans="2:65" s="13" customFormat="1">
      <c r="B204" s="156"/>
      <c r="D204" s="149" t="s">
        <v>146</v>
      </c>
      <c r="E204" s="157" t="s">
        <v>1</v>
      </c>
      <c r="F204" s="158" t="s">
        <v>148</v>
      </c>
      <c r="H204" s="159">
        <v>613.20000000000005</v>
      </c>
      <c r="I204" s="160"/>
      <c r="L204" s="156"/>
      <c r="M204" s="161"/>
      <c r="T204" s="162"/>
      <c r="AT204" s="157" t="s">
        <v>146</v>
      </c>
      <c r="AU204" s="157" t="s">
        <v>83</v>
      </c>
      <c r="AV204" s="13" t="s">
        <v>145</v>
      </c>
      <c r="AW204" s="13" t="s">
        <v>30</v>
      </c>
      <c r="AX204" s="13" t="s">
        <v>81</v>
      </c>
      <c r="AY204" s="157" t="s">
        <v>139</v>
      </c>
    </row>
    <row r="205" spans="2:65" s="1" customFormat="1" ht="16.5" customHeight="1">
      <c r="B205" s="133"/>
      <c r="C205" s="169" t="s">
        <v>256</v>
      </c>
      <c r="D205" s="169" t="s">
        <v>247</v>
      </c>
      <c r="E205" s="170" t="s">
        <v>257</v>
      </c>
      <c r="F205" s="171" t="s">
        <v>258</v>
      </c>
      <c r="G205" s="172" t="s">
        <v>259</v>
      </c>
      <c r="H205" s="173">
        <v>12.263999999999999</v>
      </c>
      <c r="I205" s="174"/>
      <c r="J205" s="175">
        <f>ROUND(I205*H205,2)</f>
        <v>0</v>
      </c>
      <c r="K205" s="176"/>
      <c r="L205" s="177"/>
      <c r="M205" s="178" t="s">
        <v>1</v>
      </c>
      <c r="N205" s="179" t="s">
        <v>38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163</v>
      </c>
      <c r="AT205" s="146" t="s">
        <v>247</v>
      </c>
      <c r="AU205" s="146" t="s">
        <v>83</v>
      </c>
      <c r="AY205" s="17" t="s">
        <v>139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7" t="s">
        <v>81</v>
      </c>
      <c r="BK205" s="147">
        <f>ROUND(I205*H205,2)</f>
        <v>0</v>
      </c>
      <c r="BL205" s="17" t="s">
        <v>145</v>
      </c>
      <c r="BM205" s="146" t="s">
        <v>260</v>
      </c>
    </row>
    <row r="206" spans="2:65" s="12" customFormat="1">
      <c r="B206" s="148"/>
      <c r="D206" s="149" t="s">
        <v>146</v>
      </c>
      <c r="E206" s="150" t="s">
        <v>1</v>
      </c>
      <c r="F206" s="151" t="s">
        <v>261</v>
      </c>
      <c r="H206" s="152">
        <v>12.263999999999999</v>
      </c>
      <c r="I206" s="153"/>
      <c r="L206" s="148"/>
      <c r="M206" s="154"/>
      <c r="T206" s="155"/>
      <c r="AT206" s="150" t="s">
        <v>146</v>
      </c>
      <c r="AU206" s="150" t="s">
        <v>83</v>
      </c>
      <c r="AV206" s="12" t="s">
        <v>83</v>
      </c>
      <c r="AW206" s="12" t="s">
        <v>30</v>
      </c>
      <c r="AX206" s="12" t="s">
        <v>73</v>
      </c>
      <c r="AY206" s="150" t="s">
        <v>139</v>
      </c>
    </row>
    <row r="207" spans="2:65" s="13" customFormat="1">
      <c r="B207" s="156"/>
      <c r="D207" s="149" t="s">
        <v>146</v>
      </c>
      <c r="E207" s="157" t="s">
        <v>1</v>
      </c>
      <c r="F207" s="158" t="s">
        <v>148</v>
      </c>
      <c r="H207" s="159">
        <v>12.263999999999999</v>
      </c>
      <c r="I207" s="160"/>
      <c r="L207" s="156"/>
      <c r="M207" s="161"/>
      <c r="T207" s="162"/>
      <c r="AT207" s="157" t="s">
        <v>146</v>
      </c>
      <c r="AU207" s="157" t="s">
        <v>83</v>
      </c>
      <c r="AV207" s="13" t="s">
        <v>145</v>
      </c>
      <c r="AW207" s="13" t="s">
        <v>30</v>
      </c>
      <c r="AX207" s="13" t="s">
        <v>81</v>
      </c>
      <c r="AY207" s="157" t="s">
        <v>139</v>
      </c>
    </row>
    <row r="208" spans="2:65" s="1" customFormat="1" ht="24.2" customHeight="1">
      <c r="B208" s="133"/>
      <c r="C208" s="134" t="s">
        <v>226</v>
      </c>
      <c r="D208" s="134" t="s">
        <v>141</v>
      </c>
      <c r="E208" s="135" t="s">
        <v>262</v>
      </c>
      <c r="F208" s="136" t="s">
        <v>263</v>
      </c>
      <c r="G208" s="137" t="s">
        <v>144</v>
      </c>
      <c r="H208" s="138">
        <v>613.20000000000005</v>
      </c>
      <c r="I208" s="139"/>
      <c r="J208" s="140">
        <f>ROUND(I208*H208,2)</f>
        <v>0</v>
      </c>
      <c r="K208" s="141"/>
      <c r="L208" s="32"/>
      <c r="M208" s="142" t="s">
        <v>1</v>
      </c>
      <c r="N208" s="143" t="s">
        <v>38</v>
      </c>
      <c r="P208" s="144">
        <f>O208*H208</f>
        <v>0</v>
      </c>
      <c r="Q208" s="144">
        <v>0</v>
      </c>
      <c r="R208" s="144">
        <f>Q208*H208</f>
        <v>0</v>
      </c>
      <c r="S208" s="144">
        <v>0</v>
      </c>
      <c r="T208" s="145">
        <f>S208*H208</f>
        <v>0</v>
      </c>
      <c r="AR208" s="146" t="s">
        <v>145</v>
      </c>
      <c r="AT208" s="146" t="s">
        <v>141</v>
      </c>
      <c r="AU208" s="146" t="s">
        <v>83</v>
      </c>
      <c r="AY208" s="17" t="s">
        <v>139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7" t="s">
        <v>81</v>
      </c>
      <c r="BK208" s="147">
        <f>ROUND(I208*H208,2)</f>
        <v>0</v>
      </c>
      <c r="BL208" s="17" t="s">
        <v>145</v>
      </c>
      <c r="BM208" s="146" t="s">
        <v>264</v>
      </c>
    </row>
    <row r="209" spans="2:65" s="12" customFormat="1">
      <c r="B209" s="148"/>
      <c r="D209" s="149" t="s">
        <v>146</v>
      </c>
      <c r="E209" s="150" t="s">
        <v>1</v>
      </c>
      <c r="F209" s="151" t="s">
        <v>265</v>
      </c>
      <c r="H209" s="152">
        <v>613.20000000000005</v>
      </c>
      <c r="I209" s="153"/>
      <c r="L209" s="148"/>
      <c r="M209" s="154"/>
      <c r="T209" s="155"/>
      <c r="AT209" s="150" t="s">
        <v>146</v>
      </c>
      <c r="AU209" s="150" t="s">
        <v>83</v>
      </c>
      <c r="AV209" s="12" t="s">
        <v>83</v>
      </c>
      <c r="AW209" s="12" t="s">
        <v>30</v>
      </c>
      <c r="AX209" s="12" t="s">
        <v>73</v>
      </c>
      <c r="AY209" s="150" t="s">
        <v>139</v>
      </c>
    </row>
    <row r="210" spans="2:65" s="13" customFormat="1">
      <c r="B210" s="156"/>
      <c r="D210" s="149" t="s">
        <v>146</v>
      </c>
      <c r="E210" s="157" t="s">
        <v>1</v>
      </c>
      <c r="F210" s="158" t="s">
        <v>148</v>
      </c>
      <c r="H210" s="159">
        <v>613.20000000000005</v>
      </c>
      <c r="I210" s="160"/>
      <c r="L210" s="156"/>
      <c r="M210" s="161"/>
      <c r="T210" s="162"/>
      <c r="AT210" s="157" t="s">
        <v>146</v>
      </c>
      <c r="AU210" s="157" t="s">
        <v>83</v>
      </c>
      <c r="AV210" s="13" t="s">
        <v>145</v>
      </c>
      <c r="AW210" s="13" t="s">
        <v>30</v>
      </c>
      <c r="AX210" s="13" t="s">
        <v>81</v>
      </c>
      <c r="AY210" s="157" t="s">
        <v>139</v>
      </c>
    </row>
    <row r="211" spans="2:65" s="1" customFormat="1" ht="24.2" customHeight="1">
      <c r="B211" s="133"/>
      <c r="C211" s="134" t="s">
        <v>266</v>
      </c>
      <c r="D211" s="134" t="s">
        <v>141</v>
      </c>
      <c r="E211" s="135" t="s">
        <v>267</v>
      </c>
      <c r="F211" s="136" t="s">
        <v>268</v>
      </c>
      <c r="G211" s="137" t="s">
        <v>144</v>
      </c>
      <c r="H211" s="138">
        <v>3070.8</v>
      </c>
      <c r="I211" s="139"/>
      <c r="J211" s="140">
        <f>ROUND(I211*H211,2)</f>
        <v>0</v>
      </c>
      <c r="K211" s="141"/>
      <c r="L211" s="32"/>
      <c r="M211" s="142" t="s">
        <v>1</v>
      </c>
      <c r="N211" s="143" t="s">
        <v>38</v>
      </c>
      <c r="P211" s="144">
        <f>O211*H211</f>
        <v>0</v>
      </c>
      <c r="Q211" s="144">
        <v>0</v>
      </c>
      <c r="R211" s="144">
        <f>Q211*H211</f>
        <v>0</v>
      </c>
      <c r="S211" s="144">
        <v>0</v>
      </c>
      <c r="T211" s="145">
        <f>S211*H211</f>
        <v>0</v>
      </c>
      <c r="AR211" s="146" t="s">
        <v>145</v>
      </c>
      <c r="AT211" s="146" t="s">
        <v>141</v>
      </c>
      <c r="AU211" s="146" t="s">
        <v>83</v>
      </c>
      <c r="AY211" s="17" t="s">
        <v>139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7" t="s">
        <v>81</v>
      </c>
      <c r="BK211" s="147">
        <f>ROUND(I211*H211,2)</f>
        <v>0</v>
      </c>
      <c r="BL211" s="17" t="s">
        <v>145</v>
      </c>
      <c r="BM211" s="146" t="s">
        <v>269</v>
      </c>
    </row>
    <row r="212" spans="2:65" s="12" customFormat="1">
      <c r="B212" s="148"/>
      <c r="D212" s="149" t="s">
        <v>146</v>
      </c>
      <c r="E212" s="150" t="s">
        <v>1</v>
      </c>
      <c r="F212" s="151" t="s">
        <v>270</v>
      </c>
      <c r="H212" s="152">
        <v>3070.8</v>
      </c>
      <c r="I212" s="153"/>
      <c r="L212" s="148"/>
      <c r="M212" s="154"/>
      <c r="T212" s="155"/>
      <c r="AT212" s="150" t="s">
        <v>146</v>
      </c>
      <c r="AU212" s="150" t="s">
        <v>83</v>
      </c>
      <c r="AV212" s="12" t="s">
        <v>83</v>
      </c>
      <c r="AW212" s="12" t="s">
        <v>30</v>
      </c>
      <c r="AX212" s="12" t="s">
        <v>73</v>
      </c>
      <c r="AY212" s="150" t="s">
        <v>139</v>
      </c>
    </row>
    <row r="213" spans="2:65" s="13" customFormat="1">
      <c r="B213" s="156"/>
      <c r="D213" s="149" t="s">
        <v>146</v>
      </c>
      <c r="E213" s="157" t="s">
        <v>1</v>
      </c>
      <c r="F213" s="158" t="s">
        <v>148</v>
      </c>
      <c r="H213" s="159">
        <v>3070.8</v>
      </c>
      <c r="I213" s="160"/>
      <c r="L213" s="156"/>
      <c r="M213" s="161"/>
      <c r="T213" s="162"/>
      <c r="AT213" s="157" t="s">
        <v>146</v>
      </c>
      <c r="AU213" s="157" t="s">
        <v>83</v>
      </c>
      <c r="AV213" s="13" t="s">
        <v>145</v>
      </c>
      <c r="AW213" s="13" t="s">
        <v>30</v>
      </c>
      <c r="AX213" s="13" t="s">
        <v>81</v>
      </c>
      <c r="AY213" s="157" t="s">
        <v>139</v>
      </c>
    </row>
    <row r="214" spans="2:65" s="11" customFormat="1" ht="22.9" customHeight="1">
      <c r="B214" s="121"/>
      <c r="D214" s="122" t="s">
        <v>72</v>
      </c>
      <c r="E214" s="131" t="s">
        <v>83</v>
      </c>
      <c r="F214" s="131" t="s">
        <v>271</v>
      </c>
      <c r="I214" s="124"/>
      <c r="J214" s="132">
        <f>BK214</f>
        <v>0</v>
      </c>
      <c r="L214" s="121"/>
      <c r="M214" s="126"/>
      <c r="P214" s="127">
        <f>SUM(P215:P226)</f>
        <v>0</v>
      </c>
      <c r="R214" s="127">
        <f>SUM(R215:R226)</f>
        <v>0</v>
      </c>
      <c r="T214" s="128">
        <f>SUM(T215:T226)</f>
        <v>0</v>
      </c>
      <c r="AR214" s="122" t="s">
        <v>81</v>
      </c>
      <c r="AT214" s="129" t="s">
        <v>72</v>
      </c>
      <c r="AU214" s="129" t="s">
        <v>81</v>
      </c>
      <c r="AY214" s="122" t="s">
        <v>139</v>
      </c>
      <c r="BK214" s="130">
        <f>SUM(BK215:BK226)</f>
        <v>0</v>
      </c>
    </row>
    <row r="215" spans="2:65" s="1" customFormat="1" ht="33" customHeight="1">
      <c r="B215" s="133"/>
      <c r="C215" s="134" t="s">
        <v>231</v>
      </c>
      <c r="D215" s="134" t="s">
        <v>141</v>
      </c>
      <c r="E215" s="135" t="s">
        <v>272</v>
      </c>
      <c r="F215" s="136" t="s">
        <v>273</v>
      </c>
      <c r="G215" s="137" t="s">
        <v>144</v>
      </c>
      <c r="H215" s="138">
        <v>123.5</v>
      </c>
      <c r="I215" s="139"/>
      <c r="J215" s="140">
        <f>ROUND(I215*H215,2)</f>
        <v>0</v>
      </c>
      <c r="K215" s="141"/>
      <c r="L215" s="32"/>
      <c r="M215" s="142" t="s">
        <v>1</v>
      </c>
      <c r="N215" s="143" t="s">
        <v>38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145</v>
      </c>
      <c r="AT215" s="146" t="s">
        <v>141</v>
      </c>
      <c r="AU215" s="146" t="s">
        <v>83</v>
      </c>
      <c r="AY215" s="17" t="s">
        <v>139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7" t="s">
        <v>81</v>
      </c>
      <c r="BK215" s="147">
        <f>ROUND(I215*H215,2)</f>
        <v>0</v>
      </c>
      <c r="BL215" s="17" t="s">
        <v>145</v>
      </c>
      <c r="BM215" s="146" t="s">
        <v>274</v>
      </c>
    </row>
    <row r="216" spans="2:65" s="12" customFormat="1">
      <c r="B216" s="148"/>
      <c r="D216" s="149" t="s">
        <v>146</v>
      </c>
      <c r="E216" s="150" t="s">
        <v>1</v>
      </c>
      <c r="F216" s="151" t="s">
        <v>275</v>
      </c>
      <c r="H216" s="152">
        <v>123.5</v>
      </c>
      <c r="I216" s="153"/>
      <c r="L216" s="148"/>
      <c r="M216" s="154"/>
      <c r="T216" s="155"/>
      <c r="AT216" s="150" t="s">
        <v>146</v>
      </c>
      <c r="AU216" s="150" t="s">
        <v>83</v>
      </c>
      <c r="AV216" s="12" t="s">
        <v>83</v>
      </c>
      <c r="AW216" s="12" t="s">
        <v>30</v>
      </c>
      <c r="AX216" s="12" t="s">
        <v>73</v>
      </c>
      <c r="AY216" s="150" t="s">
        <v>139</v>
      </c>
    </row>
    <row r="217" spans="2:65" s="13" customFormat="1">
      <c r="B217" s="156"/>
      <c r="D217" s="149" t="s">
        <v>146</v>
      </c>
      <c r="E217" s="157" t="s">
        <v>1</v>
      </c>
      <c r="F217" s="158" t="s">
        <v>148</v>
      </c>
      <c r="H217" s="159">
        <v>123.5</v>
      </c>
      <c r="I217" s="160"/>
      <c r="L217" s="156"/>
      <c r="M217" s="161"/>
      <c r="T217" s="162"/>
      <c r="AT217" s="157" t="s">
        <v>146</v>
      </c>
      <c r="AU217" s="157" t="s">
        <v>83</v>
      </c>
      <c r="AV217" s="13" t="s">
        <v>145</v>
      </c>
      <c r="AW217" s="13" t="s">
        <v>30</v>
      </c>
      <c r="AX217" s="13" t="s">
        <v>81</v>
      </c>
      <c r="AY217" s="157" t="s">
        <v>139</v>
      </c>
    </row>
    <row r="218" spans="2:65" s="1" customFormat="1" ht="24.2" customHeight="1">
      <c r="B218" s="133"/>
      <c r="C218" s="169" t="s">
        <v>276</v>
      </c>
      <c r="D218" s="169" t="s">
        <v>247</v>
      </c>
      <c r="E218" s="170" t="s">
        <v>277</v>
      </c>
      <c r="F218" s="171" t="s">
        <v>278</v>
      </c>
      <c r="G218" s="172" t="s">
        <v>144</v>
      </c>
      <c r="H218" s="173">
        <v>251.94</v>
      </c>
      <c r="I218" s="174"/>
      <c r="J218" s="175">
        <f>ROUND(I218*H218,2)</f>
        <v>0</v>
      </c>
      <c r="K218" s="176"/>
      <c r="L218" s="177"/>
      <c r="M218" s="178" t="s">
        <v>1</v>
      </c>
      <c r="N218" s="179" t="s">
        <v>38</v>
      </c>
      <c r="P218" s="144">
        <f>O218*H218</f>
        <v>0</v>
      </c>
      <c r="Q218" s="144">
        <v>0</v>
      </c>
      <c r="R218" s="144">
        <f>Q218*H218</f>
        <v>0</v>
      </c>
      <c r="S218" s="144">
        <v>0</v>
      </c>
      <c r="T218" s="145">
        <f>S218*H218</f>
        <v>0</v>
      </c>
      <c r="AR218" s="146" t="s">
        <v>163</v>
      </c>
      <c r="AT218" s="146" t="s">
        <v>247</v>
      </c>
      <c r="AU218" s="146" t="s">
        <v>83</v>
      </c>
      <c r="AY218" s="17" t="s">
        <v>139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7" t="s">
        <v>81</v>
      </c>
      <c r="BK218" s="147">
        <f>ROUND(I218*H218,2)</f>
        <v>0</v>
      </c>
      <c r="BL218" s="17" t="s">
        <v>145</v>
      </c>
      <c r="BM218" s="146" t="s">
        <v>279</v>
      </c>
    </row>
    <row r="219" spans="2:65" s="12" customFormat="1">
      <c r="B219" s="148"/>
      <c r="D219" s="149" t="s">
        <v>146</v>
      </c>
      <c r="E219" s="150" t="s">
        <v>1</v>
      </c>
      <c r="F219" s="151" t="s">
        <v>280</v>
      </c>
      <c r="H219" s="152">
        <v>251.94</v>
      </c>
      <c r="I219" s="153"/>
      <c r="L219" s="148"/>
      <c r="M219" s="154"/>
      <c r="T219" s="155"/>
      <c r="AT219" s="150" t="s">
        <v>146</v>
      </c>
      <c r="AU219" s="150" t="s">
        <v>83</v>
      </c>
      <c r="AV219" s="12" t="s">
        <v>83</v>
      </c>
      <c r="AW219" s="12" t="s">
        <v>30</v>
      </c>
      <c r="AX219" s="12" t="s">
        <v>73</v>
      </c>
      <c r="AY219" s="150" t="s">
        <v>139</v>
      </c>
    </row>
    <row r="220" spans="2:65" s="13" customFormat="1">
      <c r="B220" s="156"/>
      <c r="D220" s="149" t="s">
        <v>146</v>
      </c>
      <c r="E220" s="157" t="s">
        <v>1</v>
      </c>
      <c r="F220" s="158" t="s">
        <v>148</v>
      </c>
      <c r="H220" s="159">
        <v>251.94</v>
      </c>
      <c r="I220" s="160"/>
      <c r="L220" s="156"/>
      <c r="M220" s="161"/>
      <c r="T220" s="162"/>
      <c r="AT220" s="157" t="s">
        <v>146</v>
      </c>
      <c r="AU220" s="157" t="s">
        <v>83</v>
      </c>
      <c r="AV220" s="13" t="s">
        <v>145</v>
      </c>
      <c r="AW220" s="13" t="s">
        <v>30</v>
      </c>
      <c r="AX220" s="13" t="s">
        <v>81</v>
      </c>
      <c r="AY220" s="157" t="s">
        <v>139</v>
      </c>
    </row>
    <row r="221" spans="2:65" s="1" customFormat="1" ht="16.5" customHeight="1">
      <c r="B221" s="133"/>
      <c r="C221" s="169" t="s">
        <v>236</v>
      </c>
      <c r="D221" s="169" t="s">
        <v>247</v>
      </c>
      <c r="E221" s="170" t="s">
        <v>281</v>
      </c>
      <c r="F221" s="171" t="s">
        <v>282</v>
      </c>
      <c r="G221" s="172" t="s">
        <v>235</v>
      </c>
      <c r="H221" s="173">
        <v>123.5</v>
      </c>
      <c r="I221" s="174"/>
      <c r="J221" s="175">
        <f>ROUND(I221*H221,2)</f>
        <v>0</v>
      </c>
      <c r="K221" s="176"/>
      <c r="L221" s="177"/>
      <c r="M221" s="178" t="s">
        <v>1</v>
      </c>
      <c r="N221" s="179" t="s">
        <v>38</v>
      </c>
      <c r="P221" s="144">
        <f>O221*H221</f>
        <v>0</v>
      </c>
      <c r="Q221" s="144">
        <v>0</v>
      </c>
      <c r="R221" s="144">
        <f>Q221*H221</f>
        <v>0</v>
      </c>
      <c r="S221" s="144">
        <v>0</v>
      </c>
      <c r="T221" s="145">
        <f>S221*H221</f>
        <v>0</v>
      </c>
      <c r="AR221" s="146" t="s">
        <v>163</v>
      </c>
      <c r="AT221" s="146" t="s">
        <v>247</v>
      </c>
      <c r="AU221" s="146" t="s">
        <v>83</v>
      </c>
      <c r="AY221" s="17" t="s">
        <v>139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7" t="s">
        <v>81</v>
      </c>
      <c r="BK221" s="147">
        <f>ROUND(I221*H221,2)</f>
        <v>0</v>
      </c>
      <c r="BL221" s="17" t="s">
        <v>145</v>
      </c>
      <c r="BM221" s="146" t="s">
        <v>283</v>
      </c>
    </row>
    <row r="222" spans="2:65" s="12" customFormat="1">
      <c r="B222" s="148"/>
      <c r="D222" s="149" t="s">
        <v>146</v>
      </c>
      <c r="E222" s="150" t="s">
        <v>1</v>
      </c>
      <c r="F222" s="151" t="s">
        <v>284</v>
      </c>
      <c r="H222" s="152">
        <v>123.5</v>
      </c>
      <c r="I222" s="153"/>
      <c r="L222" s="148"/>
      <c r="M222" s="154"/>
      <c r="T222" s="155"/>
      <c r="AT222" s="150" t="s">
        <v>146</v>
      </c>
      <c r="AU222" s="150" t="s">
        <v>83</v>
      </c>
      <c r="AV222" s="12" t="s">
        <v>83</v>
      </c>
      <c r="AW222" s="12" t="s">
        <v>30</v>
      </c>
      <c r="AX222" s="12" t="s">
        <v>73</v>
      </c>
      <c r="AY222" s="150" t="s">
        <v>139</v>
      </c>
    </row>
    <row r="223" spans="2:65" s="13" customFormat="1">
      <c r="B223" s="156"/>
      <c r="D223" s="149" t="s">
        <v>146</v>
      </c>
      <c r="E223" s="157" t="s">
        <v>1</v>
      </c>
      <c r="F223" s="158" t="s">
        <v>148</v>
      </c>
      <c r="H223" s="159">
        <v>123.5</v>
      </c>
      <c r="I223" s="160"/>
      <c r="L223" s="156"/>
      <c r="M223" s="161"/>
      <c r="T223" s="162"/>
      <c r="AT223" s="157" t="s">
        <v>146</v>
      </c>
      <c r="AU223" s="157" t="s">
        <v>83</v>
      </c>
      <c r="AV223" s="13" t="s">
        <v>145</v>
      </c>
      <c r="AW223" s="13" t="s">
        <v>30</v>
      </c>
      <c r="AX223" s="13" t="s">
        <v>81</v>
      </c>
      <c r="AY223" s="157" t="s">
        <v>139</v>
      </c>
    </row>
    <row r="224" spans="2:65" s="1" customFormat="1" ht="24.2" customHeight="1">
      <c r="B224" s="133"/>
      <c r="C224" s="134" t="s">
        <v>285</v>
      </c>
      <c r="D224" s="134" t="s">
        <v>141</v>
      </c>
      <c r="E224" s="135" t="s">
        <v>286</v>
      </c>
      <c r="F224" s="136" t="s">
        <v>287</v>
      </c>
      <c r="G224" s="137" t="s">
        <v>183</v>
      </c>
      <c r="H224" s="138">
        <v>247</v>
      </c>
      <c r="I224" s="139"/>
      <c r="J224" s="140">
        <f>ROUND(I224*H224,2)</f>
        <v>0</v>
      </c>
      <c r="K224" s="141"/>
      <c r="L224" s="32"/>
      <c r="M224" s="142" t="s">
        <v>1</v>
      </c>
      <c r="N224" s="143" t="s">
        <v>38</v>
      </c>
      <c r="P224" s="144">
        <f>O224*H224</f>
        <v>0</v>
      </c>
      <c r="Q224" s="144">
        <v>0</v>
      </c>
      <c r="R224" s="144">
        <f>Q224*H224</f>
        <v>0</v>
      </c>
      <c r="S224" s="144">
        <v>0</v>
      </c>
      <c r="T224" s="145">
        <f>S224*H224</f>
        <v>0</v>
      </c>
      <c r="AR224" s="146" t="s">
        <v>145</v>
      </c>
      <c r="AT224" s="146" t="s">
        <v>141</v>
      </c>
      <c r="AU224" s="146" t="s">
        <v>83</v>
      </c>
      <c r="AY224" s="17" t="s">
        <v>139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7" t="s">
        <v>81</v>
      </c>
      <c r="BK224" s="147">
        <f>ROUND(I224*H224,2)</f>
        <v>0</v>
      </c>
      <c r="BL224" s="17" t="s">
        <v>145</v>
      </c>
      <c r="BM224" s="146" t="s">
        <v>288</v>
      </c>
    </row>
    <row r="225" spans="2:65" s="12" customFormat="1">
      <c r="B225" s="148"/>
      <c r="D225" s="149" t="s">
        <v>146</v>
      </c>
      <c r="E225" s="150" t="s">
        <v>1</v>
      </c>
      <c r="F225" s="151" t="s">
        <v>289</v>
      </c>
      <c r="H225" s="152">
        <v>247</v>
      </c>
      <c r="I225" s="153"/>
      <c r="L225" s="148"/>
      <c r="M225" s="154"/>
      <c r="T225" s="155"/>
      <c r="AT225" s="150" t="s">
        <v>146</v>
      </c>
      <c r="AU225" s="150" t="s">
        <v>83</v>
      </c>
      <c r="AV225" s="12" t="s">
        <v>83</v>
      </c>
      <c r="AW225" s="12" t="s">
        <v>30</v>
      </c>
      <c r="AX225" s="12" t="s">
        <v>73</v>
      </c>
      <c r="AY225" s="150" t="s">
        <v>139</v>
      </c>
    </row>
    <row r="226" spans="2:65" s="13" customFormat="1">
      <c r="B226" s="156"/>
      <c r="D226" s="149" t="s">
        <v>146</v>
      </c>
      <c r="E226" s="157" t="s">
        <v>1</v>
      </c>
      <c r="F226" s="158" t="s">
        <v>148</v>
      </c>
      <c r="H226" s="159">
        <v>247</v>
      </c>
      <c r="I226" s="160"/>
      <c r="L226" s="156"/>
      <c r="M226" s="161"/>
      <c r="T226" s="162"/>
      <c r="AT226" s="157" t="s">
        <v>146</v>
      </c>
      <c r="AU226" s="157" t="s">
        <v>83</v>
      </c>
      <c r="AV226" s="13" t="s">
        <v>145</v>
      </c>
      <c r="AW226" s="13" t="s">
        <v>30</v>
      </c>
      <c r="AX226" s="13" t="s">
        <v>81</v>
      </c>
      <c r="AY226" s="157" t="s">
        <v>139</v>
      </c>
    </row>
    <row r="227" spans="2:65" s="11" customFormat="1" ht="22.9" customHeight="1">
      <c r="B227" s="121"/>
      <c r="D227" s="122" t="s">
        <v>72</v>
      </c>
      <c r="E227" s="131" t="s">
        <v>160</v>
      </c>
      <c r="F227" s="131" t="s">
        <v>290</v>
      </c>
      <c r="I227" s="124"/>
      <c r="J227" s="132">
        <f>BK227</f>
        <v>0</v>
      </c>
      <c r="L227" s="121"/>
      <c r="M227" s="126"/>
      <c r="P227" s="127">
        <f>SUM(P228:P322)</f>
        <v>0</v>
      </c>
      <c r="R227" s="127">
        <f>SUM(R228:R322)</f>
        <v>0</v>
      </c>
      <c r="T227" s="128">
        <f>SUM(T228:T322)</f>
        <v>0</v>
      </c>
      <c r="AR227" s="122" t="s">
        <v>81</v>
      </c>
      <c r="AT227" s="129" t="s">
        <v>72</v>
      </c>
      <c r="AU227" s="129" t="s">
        <v>81</v>
      </c>
      <c r="AY227" s="122" t="s">
        <v>139</v>
      </c>
      <c r="BK227" s="130">
        <f>SUM(BK228:BK322)</f>
        <v>0</v>
      </c>
    </row>
    <row r="228" spans="2:65" s="1" customFormat="1" ht="37.9" customHeight="1">
      <c r="B228" s="133"/>
      <c r="C228" s="134" t="s">
        <v>240</v>
      </c>
      <c r="D228" s="134" t="s">
        <v>141</v>
      </c>
      <c r="E228" s="135" t="s">
        <v>291</v>
      </c>
      <c r="F228" s="136" t="s">
        <v>292</v>
      </c>
      <c r="G228" s="137" t="s">
        <v>144</v>
      </c>
      <c r="H228" s="138">
        <v>888.99</v>
      </c>
      <c r="I228" s="139"/>
      <c r="J228" s="140">
        <f>ROUND(I228*H228,2)</f>
        <v>0</v>
      </c>
      <c r="K228" s="141"/>
      <c r="L228" s="32"/>
      <c r="M228" s="142" t="s">
        <v>1</v>
      </c>
      <c r="N228" s="143" t="s">
        <v>38</v>
      </c>
      <c r="P228" s="144">
        <f>O228*H228</f>
        <v>0</v>
      </c>
      <c r="Q228" s="144">
        <v>0</v>
      </c>
      <c r="R228" s="144">
        <f>Q228*H228</f>
        <v>0</v>
      </c>
      <c r="S228" s="144">
        <v>0</v>
      </c>
      <c r="T228" s="145">
        <f>S228*H228</f>
        <v>0</v>
      </c>
      <c r="AR228" s="146" t="s">
        <v>145</v>
      </c>
      <c r="AT228" s="146" t="s">
        <v>141</v>
      </c>
      <c r="AU228" s="146" t="s">
        <v>83</v>
      </c>
      <c r="AY228" s="17" t="s">
        <v>139</v>
      </c>
      <c r="BE228" s="147">
        <f>IF(N228="základní",J228,0)</f>
        <v>0</v>
      </c>
      <c r="BF228" s="147">
        <f>IF(N228="snížená",J228,0)</f>
        <v>0</v>
      </c>
      <c r="BG228" s="147">
        <f>IF(N228="zákl. přenesená",J228,0)</f>
        <v>0</v>
      </c>
      <c r="BH228" s="147">
        <f>IF(N228="sníž. přenesená",J228,0)</f>
        <v>0</v>
      </c>
      <c r="BI228" s="147">
        <f>IF(N228="nulová",J228,0)</f>
        <v>0</v>
      </c>
      <c r="BJ228" s="17" t="s">
        <v>81</v>
      </c>
      <c r="BK228" s="147">
        <f>ROUND(I228*H228,2)</f>
        <v>0</v>
      </c>
      <c r="BL228" s="17" t="s">
        <v>145</v>
      </c>
      <c r="BM228" s="146" t="s">
        <v>293</v>
      </c>
    </row>
    <row r="229" spans="2:65" s="12" customFormat="1" ht="22.5">
      <c r="B229" s="148"/>
      <c r="D229" s="149" t="s">
        <v>146</v>
      </c>
      <c r="E229" s="150" t="s">
        <v>1</v>
      </c>
      <c r="F229" s="151" t="s">
        <v>294</v>
      </c>
      <c r="H229" s="152">
        <v>888.99</v>
      </c>
      <c r="I229" s="153"/>
      <c r="L229" s="148"/>
      <c r="M229" s="154"/>
      <c r="T229" s="155"/>
      <c r="AT229" s="150" t="s">
        <v>146</v>
      </c>
      <c r="AU229" s="150" t="s">
        <v>83</v>
      </c>
      <c r="AV229" s="12" t="s">
        <v>83</v>
      </c>
      <c r="AW229" s="12" t="s">
        <v>30</v>
      </c>
      <c r="AX229" s="12" t="s">
        <v>73</v>
      </c>
      <c r="AY229" s="150" t="s">
        <v>139</v>
      </c>
    </row>
    <row r="230" spans="2:65" s="13" customFormat="1">
      <c r="B230" s="156"/>
      <c r="D230" s="149" t="s">
        <v>146</v>
      </c>
      <c r="E230" s="157" t="s">
        <v>1</v>
      </c>
      <c r="F230" s="158" t="s">
        <v>148</v>
      </c>
      <c r="H230" s="159">
        <v>888.99</v>
      </c>
      <c r="I230" s="160"/>
      <c r="L230" s="156"/>
      <c r="M230" s="161"/>
      <c r="T230" s="162"/>
      <c r="AT230" s="157" t="s">
        <v>146</v>
      </c>
      <c r="AU230" s="157" t="s">
        <v>83</v>
      </c>
      <c r="AV230" s="13" t="s">
        <v>145</v>
      </c>
      <c r="AW230" s="13" t="s">
        <v>30</v>
      </c>
      <c r="AX230" s="13" t="s">
        <v>81</v>
      </c>
      <c r="AY230" s="157" t="s">
        <v>139</v>
      </c>
    </row>
    <row r="231" spans="2:65" s="1" customFormat="1" ht="21.75" customHeight="1">
      <c r="B231" s="133"/>
      <c r="C231" s="169" t="s">
        <v>295</v>
      </c>
      <c r="D231" s="169" t="s">
        <v>247</v>
      </c>
      <c r="E231" s="170" t="s">
        <v>296</v>
      </c>
      <c r="F231" s="171" t="s">
        <v>297</v>
      </c>
      <c r="G231" s="172" t="s">
        <v>235</v>
      </c>
      <c r="H231" s="173">
        <v>2.6669999999999998</v>
      </c>
      <c r="I231" s="174"/>
      <c r="J231" s="175">
        <f>ROUND(I231*H231,2)</f>
        <v>0</v>
      </c>
      <c r="K231" s="176"/>
      <c r="L231" s="177"/>
      <c r="M231" s="178" t="s">
        <v>1</v>
      </c>
      <c r="N231" s="179" t="s">
        <v>38</v>
      </c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AR231" s="146" t="s">
        <v>163</v>
      </c>
      <c r="AT231" s="146" t="s">
        <v>247</v>
      </c>
      <c r="AU231" s="146" t="s">
        <v>83</v>
      </c>
      <c r="AY231" s="17" t="s">
        <v>139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7" t="s">
        <v>81</v>
      </c>
      <c r="BK231" s="147">
        <f>ROUND(I231*H231,2)</f>
        <v>0</v>
      </c>
      <c r="BL231" s="17" t="s">
        <v>145</v>
      </c>
      <c r="BM231" s="146" t="s">
        <v>298</v>
      </c>
    </row>
    <row r="232" spans="2:65" s="12" customFormat="1">
      <c r="B232" s="148"/>
      <c r="D232" s="149" t="s">
        <v>146</v>
      </c>
      <c r="E232" s="150" t="s">
        <v>1</v>
      </c>
      <c r="F232" s="151" t="s">
        <v>299</v>
      </c>
      <c r="H232" s="152">
        <v>2.6669999999999998</v>
      </c>
      <c r="I232" s="153"/>
      <c r="L232" s="148"/>
      <c r="M232" s="154"/>
      <c r="T232" s="155"/>
      <c r="AT232" s="150" t="s">
        <v>146</v>
      </c>
      <c r="AU232" s="150" t="s">
        <v>83</v>
      </c>
      <c r="AV232" s="12" t="s">
        <v>83</v>
      </c>
      <c r="AW232" s="12" t="s">
        <v>30</v>
      </c>
      <c r="AX232" s="12" t="s">
        <v>73</v>
      </c>
      <c r="AY232" s="150" t="s">
        <v>139</v>
      </c>
    </row>
    <row r="233" spans="2:65" s="13" customFormat="1">
      <c r="B233" s="156"/>
      <c r="D233" s="149" t="s">
        <v>146</v>
      </c>
      <c r="E233" s="157" t="s">
        <v>1</v>
      </c>
      <c r="F233" s="158" t="s">
        <v>148</v>
      </c>
      <c r="H233" s="159">
        <v>2.6669999999999998</v>
      </c>
      <c r="I233" s="160"/>
      <c r="L233" s="156"/>
      <c r="M233" s="161"/>
      <c r="T233" s="162"/>
      <c r="AT233" s="157" t="s">
        <v>146</v>
      </c>
      <c r="AU233" s="157" t="s">
        <v>83</v>
      </c>
      <c r="AV233" s="13" t="s">
        <v>145</v>
      </c>
      <c r="AW233" s="13" t="s">
        <v>30</v>
      </c>
      <c r="AX233" s="13" t="s">
        <v>81</v>
      </c>
      <c r="AY233" s="157" t="s">
        <v>139</v>
      </c>
    </row>
    <row r="234" spans="2:65" s="1" customFormat="1" ht="24.2" customHeight="1">
      <c r="B234" s="133"/>
      <c r="C234" s="134" t="s">
        <v>244</v>
      </c>
      <c r="D234" s="134" t="s">
        <v>141</v>
      </c>
      <c r="E234" s="135" t="s">
        <v>300</v>
      </c>
      <c r="F234" s="136" t="s">
        <v>301</v>
      </c>
      <c r="G234" s="137" t="s">
        <v>144</v>
      </c>
      <c r="H234" s="138">
        <v>769.2</v>
      </c>
      <c r="I234" s="139"/>
      <c r="J234" s="140">
        <f>ROUND(I234*H234,2)</f>
        <v>0</v>
      </c>
      <c r="K234" s="141"/>
      <c r="L234" s="32"/>
      <c r="M234" s="142" t="s">
        <v>1</v>
      </c>
      <c r="N234" s="143" t="s">
        <v>38</v>
      </c>
      <c r="P234" s="144">
        <f>O234*H234</f>
        <v>0</v>
      </c>
      <c r="Q234" s="144">
        <v>0</v>
      </c>
      <c r="R234" s="144">
        <f>Q234*H234</f>
        <v>0</v>
      </c>
      <c r="S234" s="144">
        <v>0</v>
      </c>
      <c r="T234" s="145">
        <f>S234*H234</f>
        <v>0</v>
      </c>
      <c r="AR234" s="146" t="s">
        <v>145</v>
      </c>
      <c r="AT234" s="146" t="s">
        <v>141</v>
      </c>
      <c r="AU234" s="146" t="s">
        <v>83</v>
      </c>
      <c r="AY234" s="17" t="s">
        <v>139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7" t="s">
        <v>81</v>
      </c>
      <c r="BK234" s="147">
        <f>ROUND(I234*H234,2)</f>
        <v>0</v>
      </c>
      <c r="BL234" s="17" t="s">
        <v>145</v>
      </c>
      <c r="BM234" s="146" t="s">
        <v>302</v>
      </c>
    </row>
    <row r="235" spans="2:65" s="14" customFormat="1">
      <c r="B235" s="163"/>
      <c r="D235" s="149" t="s">
        <v>146</v>
      </c>
      <c r="E235" s="164" t="s">
        <v>1</v>
      </c>
      <c r="F235" s="165" t="s">
        <v>303</v>
      </c>
      <c r="H235" s="164" t="s">
        <v>1</v>
      </c>
      <c r="I235" s="166"/>
      <c r="L235" s="163"/>
      <c r="M235" s="167"/>
      <c r="T235" s="168"/>
      <c r="AT235" s="164" t="s">
        <v>146</v>
      </c>
      <c r="AU235" s="164" t="s">
        <v>83</v>
      </c>
      <c r="AV235" s="14" t="s">
        <v>81</v>
      </c>
      <c r="AW235" s="14" t="s">
        <v>30</v>
      </c>
      <c r="AX235" s="14" t="s">
        <v>73</v>
      </c>
      <c r="AY235" s="164" t="s">
        <v>139</v>
      </c>
    </row>
    <row r="236" spans="2:65" s="12" customFormat="1">
      <c r="B236" s="148"/>
      <c r="D236" s="149" t="s">
        <v>146</v>
      </c>
      <c r="E236" s="150" t="s">
        <v>1</v>
      </c>
      <c r="F236" s="151" t="s">
        <v>304</v>
      </c>
      <c r="H236" s="152">
        <v>769.2</v>
      </c>
      <c r="I236" s="153"/>
      <c r="L236" s="148"/>
      <c r="M236" s="154"/>
      <c r="T236" s="155"/>
      <c r="AT236" s="150" t="s">
        <v>146</v>
      </c>
      <c r="AU236" s="150" t="s">
        <v>83</v>
      </c>
      <c r="AV236" s="12" t="s">
        <v>83</v>
      </c>
      <c r="AW236" s="12" t="s">
        <v>30</v>
      </c>
      <c r="AX236" s="12" t="s">
        <v>73</v>
      </c>
      <c r="AY236" s="150" t="s">
        <v>139</v>
      </c>
    </row>
    <row r="237" spans="2:65" s="13" customFormat="1">
      <c r="B237" s="156"/>
      <c r="D237" s="149" t="s">
        <v>146</v>
      </c>
      <c r="E237" s="157" t="s">
        <v>1</v>
      </c>
      <c r="F237" s="158" t="s">
        <v>148</v>
      </c>
      <c r="H237" s="159">
        <v>769.2</v>
      </c>
      <c r="I237" s="160"/>
      <c r="L237" s="156"/>
      <c r="M237" s="161"/>
      <c r="T237" s="162"/>
      <c r="AT237" s="157" t="s">
        <v>146</v>
      </c>
      <c r="AU237" s="157" t="s">
        <v>83</v>
      </c>
      <c r="AV237" s="13" t="s">
        <v>145</v>
      </c>
      <c r="AW237" s="13" t="s">
        <v>30</v>
      </c>
      <c r="AX237" s="13" t="s">
        <v>81</v>
      </c>
      <c r="AY237" s="157" t="s">
        <v>139</v>
      </c>
    </row>
    <row r="238" spans="2:65" s="1" customFormat="1" ht="16.5" customHeight="1">
      <c r="B238" s="133"/>
      <c r="C238" s="169" t="s">
        <v>305</v>
      </c>
      <c r="D238" s="169" t="s">
        <v>247</v>
      </c>
      <c r="E238" s="170" t="s">
        <v>306</v>
      </c>
      <c r="F238" s="171" t="s">
        <v>307</v>
      </c>
      <c r="G238" s="172" t="s">
        <v>235</v>
      </c>
      <c r="H238" s="173">
        <v>276.91199999999998</v>
      </c>
      <c r="I238" s="174"/>
      <c r="J238" s="175">
        <f>ROUND(I238*H238,2)</f>
        <v>0</v>
      </c>
      <c r="K238" s="176"/>
      <c r="L238" s="177"/>
      <c r="M238" s="178" t="s">
        <v>1</v>
      </c>
      <c r="N238" s="179" t="s">
        <v>38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AR238" s="146" t="s">
        <v>163</v>
      </c>
      <c r="AT238" s="146" t="s">
        <v>247</v>
      </c>
      <c r="AU238" s="146" t="s">
        <v>83</v>
      </c>
      <c r="AY238" s="17" t="s">
        <v>139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7" t="s">
        <v>81</v>
      </c>
      <c r="BK238" s="147">
        <f>ROUND(I238*H238,2)</f>
        <v>0</v>
      </c>
      <c r="BL238" s="17" t="s">
        <v>145</v>
      </c>
      <c r="BM238" s="146" t="s">
        <v>308</v>
      </c>
    </row>
    <row r="239" spans="2:65" s="12" customFormat="1">
      <c r="B239" s="148"/>
      <c r="D239" s="149" t="s">
        <v>146</v>
      </c>
      <c r="E239" s="150" t="s">
        <v>1</v>
      </c>
      <c r="F239" s="151" t="s">
        <v>309</v>
      </c>
      <c r="H239" s="152">
        <v>769.2</v>
      </c>
      <c r="I239" s="153"/>
      <c r="L239" s="148"/>
      <c r="M239" s="154"/>
      <c r="T239" s="155"/>
      <c r="AT239" s="150" t="s">
        <v>146</v>
      </c>
      <c r="AU239" s="150" t="s">
        <v>83</v>
      </c>
      <c r="AV239" s="12" t="s">
        <v>83</v>
      </c>
      <c r="AW239" s="12" t="s">
        <v>30</v>
      </c>
      <c r="AX239" s="12" t="s">
        <v>73</v>
      </c>
      <c r="AY239" s="150" t="s">
        <v>139</v>
      </c>
    </row>
    <row r="240" spans="2:65" s="13" customFormat="1">
      <c r="B240" s="156"/>
      <c r="D240" s="149" t="s">
        <v>146</v>
      </c>
      <c r="E240" s="157" t="s">
        <v>1</v>
      </c>
      <c r="F240" s="158" t="s">
        <v>148</v>
      </c>
      <c r="H240" s="159">
        <v>769.2</v>
      </c>
      <c r="I240" s="160"/>
      <c r="L240" s="156"/>
      <c r="M240" s="161"/>
      <c r="T240" s="162"/>
      <c r="AT240" s="157" t="s">
        <v>146</v>
      </c>
      <c r="AU240" s="157" t="s">
        <v>83</v>
      </c>
      <c r="AV240" s="13" t="s">
        <v>145</v>
      </c>
      <c r="AW240" s="13" t="s">
        <v>30</v>
      </c>
      <c r="AX240" s="13" t="s">
        <v>73</v>
      </c>
      <c r="AY240" s="157" t="s">
        <v>139</v>
      </c>
    </row>
    <row r="241" spans="2:65" s="12" customFormat="1">
      <c r="B241" s="148"/>
      <c r="D241" s="149" t="s">
        <v>146</v>
      </c>
      <c r="E241" s="150" t="s">
        <v>1</v>
      </c>
      <c r="F241" s="151" t="s">
        <v>310</v>
      </c>
      <c r="H241" s="152">
        <v>276.91199999999998</v>
      </c>
      <c r="I241" s="153"/>
      <c r="L241" s="148"/>
      <c r="M241" s="154"/>
      <c r="T241" s="155"/>
      <c r="AT241" s="150" t="s">
        <v>146</v>
      </c>
      <c r="AU241" s="150" t="s">
        <v>83</v>
      </c>
      <c r="AV241" s="12" t="s">
        <v>83</v>
      </c>
      <c r="AW241" s="12" t="s">
        <v>30</v>
      </c>
      <c r="AX241" s="12" t="s">
        <v>73</v>
      </c>
      <c r="AY241" s="150" t="s">
        <v>139</v>
      </c>
    </row>
    <row r="242" spans="2:65" s="13" customFormat="1">
      <c r="B242" s="156"/>
      <c r="D242" s="149" t="s">
        <v>146</v>
      </c>
      <c r="E242" s="157" t="s">
        <v>1</v>
      </c>
      <c r="F242" s="158" t="s">
        <v>148</v>
      </c>
      <c r="H242" s="159">
        <v>276.91199999999998</v>
      </c>
      <c r="I242" s="160"/>
      <c r="L242" s="156"/>
      <c r="M242" s="161"/>
      <c r="T242" s="162"/>
      <c r="AT242" s="157" t="s">
        <v>146</v>
      </c>
      <c r="AU242" s="157" t="s">
        <v>83</v>
      </c>
      <c r="AV242" s="13" t="s">
        <v>145</v>
      </c>
      <c r="AW242" s="13" t="s">
        <v>30</v>
      </c>
      <c r="AX242" s="13" t="s">
        <v>81</v>
      </c>
      <c r="AY242" s="157" t="s">
        <v>139</v>
      </c>
    </row>
    <row r="243" spans="2:65" s="1" customFormat="1" ht="24.2" customHeight="1">
      <c r="B243" s="133"/>
      <c r="C243" s="134" t="s">
        <v>250</v>
      </c>
      <c r="D243" s="134" t="s">
        <v>141</v>
      </c>
      <c r="E243" s="135" t="s">
        <v>311</v>
      </c>
      <c r="F243" s="136" t="s">
        <v>312</v>
      </c>
      <c r="G243" s="137" t="s">
        <v>144</v>
      </c>
      <c r="H243" s="138">
        <v>107.5</v>
      </c>
      <c r="I243" s="139"/>
      <c r="J243" s="140">
        <f>ROUND(I243*H243,2)</f>
        <v>0</v>
      </c>
      <c r="K243" s="141"/>
      <c r="L243" s="32"/>
      <c r="M243" s="142" t="s">
        <v>1</v>
      </c>
      <c r="N243" s="143" t="s">
        <v>38</v>
      </c>
      <c r="P243" s="144">
        <f>O243*H243</f>
        <v>0</v>
      </c>
      <c r="Q243" s="144">
        <v>0</v>
      </c>
      <c r="R243" s="144">
        <f>Q243*H243</f>
        <v>0</v>
      </c>
      <c r="S243" s="144">
        <v>0</v>
      </c>
      <c r="T243" s="145">
        <f>S243*H243</f>
        <v>0</v>
      </c>
      <c r="AR243" s="146" t="s">
        <v>145</v>
      </c>
      <c r="AT243" s="146" t="s">
        <v>141</v>
      </c>
      <c r="AU243" s="146" t="s">
        <v>83</v>
      </c>
      <c r="AY243" s="17" t="s">
        <v>139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7" t="s">
        <v>81</v>
      </c>
      <c r="BK243" s="147">
        <f>ROUND(I243*H243,2)</f>
        <v>0</v>
      </c>
      <c r="BL243" s="17" t="s">
        <v>145</v>
      </c>
      <c r="BM243" s="146" t="s">
        <v>313</v>
      </c>
    </row>
    <row r="244" spans="2:65" s="14" customFormat="1">
      <c r="B244" s="163"/>
      <c r="D244" s="149" t="s">
        <v>146</v>
      </c>
      <c r="E244" s="164" t="s">
        <v>1</v>
      </c>
      <c r="F244" s="165" t="s">
        <v>314</v>
      </c>
      <c r="H244" s="164" t="s">
        <v>1</v>
      </c>
      <c r="I244" s="166"/>
      <c r="L244" s="163"/>
      <c r="M244" s="167"/>
      <c r="T244" s="168"/>
      <c r="AT244" s="164" t="s">
        <v>146</v>
      </c>
      <c r="AU244" s="164" t="s">
        <v>83</v>
      </c>
      <c r="AV244" s="14" t="s">
        <v>81</v>
      </c>
      <c r="AW244" s="14" t="s">
        <v>30</v>
      </c>
      <c r="AX244" s="14" t="s">
        <v>73</v>
      </c>
      <c r="AY244" s="164" t="s">
        <v>139</v>
      </c>
    </row>
    <row r="245" spans="2:65" s="12" customFormat="1">
      <c r="B245" s="148"/>
      <c r="D245" s="149" t="s">
        <v>146</v>
      </c>
      <c r="E245" s="150" t="s">
        <v>1</v>
      </c>
      <c r="F245" s="151" t="s">
        <v>315</v>
      </c>
      <c r="H245" s="152">
        <v>107.5</v>
      </c>
      <c r="I245" s="153"/>
      <c r="L245" s="148"/>
      <c r="M245" s="154"/>
      <c r="T245" s="155"/>
      <c r="AT245" s="150" t="s">
        <v>146</v>
      </c>
      <c r="AU245" s="150" t="s">
        <v>83</v>
      </c>
      <c r="AV245" s="12" t="s">
        <v>83</v>
      </c>
      <c r="AW245" s="12" t="s">
        <v>30</v>
      </c>
      <c r="AX245" s="12" t="s">
        <v>73</v>
      </c>
      <c r="AY245" s="150" t="s">
        <v>139</v>
      </c>
    </row>
    <row r="246" spans="2:65" s="13" customFormat="1">
      <c r="B246" s="156"/>
      <c r="D246" s="149" t="s">
        <v>146</v>
      </c>
      <c r="E246" s="157" t="s">
        <v>1</v>
      </c>
      <c r="F246" s="158" t="s">
        <v>148</v>
      </c>
      <c r="H246" s="159">
        <v>107.5</v>
      </c>
      <c r="I246" s="160"/>
      <c r="L246" s="156"/>
      <c r="M246" s="161"/>
      <c r="T246" s="162"/>
      <c r="AT246" s="157" t="s">
        <v>146</v>
      </c>
      <c r="AU246" s="157" t="s">
        <v>83</v>
      </c>
      <c r="AV246" s="13" t="s">
        <v>145</v>
      </c>
      <c r="AW246" s="13" t="s">
        <v>30</v>
      </c>
      <c r="AX246" s="13" t="s">
        <v>81</v>
      </c>
      <c r="AY246" s="157" t="s">
        <v>139</v>
      </c>
    </row>
    <row r="247" spans="2:65" s="1" customFormat="1" ht="21.75" customHeight="1">
      <c r="B247" s="133"/>
      <c r="C247" s="134" t="s">
        <v>316</v>
      </c>
      <c r="D247" s="134" t="s">
        <v>141</v>
      </c>
      <c r="E247" s="135" t="s">
        <v>317</v>
      </c>
      <c r="F247" s="136" t="s">
        <v>318</v>
      </c>
      <c r="G247" s="137" t="s">
        <v>144</v>
      </c>
      <c r="H247" s="138">
        <v>84.5</v>
      </c>
      <c r="I247" s="139"/>
      <c r="J247" s="140">
        <f>ROUND(I247*H247,2)</f>
        <v>0</v>
      </c>
      <c r="K247" s="141"/>
      <c r="L247" s="32"/>
      <c r="M247" s="142" t="s">
        <v>1</v>
      </c>
      <c r="N247" s="143" t="s">
        <v>38</v>
      </c>
      <c r="P247" s="144">
        <f>O247*H247</f>
        <v>0</v>
      </c>
      <c r="Q247" s="144">
        <v>0</v>
      </c>
      <c r="R247" s="144">
        <f>Q247*H247</f>
        <v>0</v>
      </c>
      <c r="S247" s="144">
        <v>0</v>
      </c>
      <c r="T247" s="145">
        <f>S247*H247</f>
        <v>0</v>
      </c>
      <c r="AR247" s="146" t="s">
        <v>145</v>
      </c>
      <c r="AT247" s="146" t="s">
        <v>141</v>
      </c>
      <c r="AU247" s="146" t="s">
        <v>83</v>
      </c>
      <c r="AY247" s="17" t="s">
        <v>139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7" t="s">
        <v>81</v>
      </c>
      <c r="BK247" s="147">
        <f>ROUND(I247*H247,2)</f>
        <v>0</v>
      </c>
      <c r="BL247" s="17" t="s">
        <v>145</v>
      </c>
      <c r="BM247" s="146" t="s">
        <v>319</v>
      </c>
    </row>
    <row r="248" spans="2:65" s="14" customFormat="1">
      <c r="B248" s="163"/>
      <c r="D248" s="149" t="s">
        <v>146</v>
      </c>
      <c r="E248" s="164" t="s">
        <v>1</v>
      </c>
      <c r="F248" s="165" t="s">
        <v>320</v>
      </c>
      <c r="H248" s="164" t="s">
        <v>1</v>
      </c>
      <c r="I248" s="166"/>
      <c r="L248" s="163"/>
      <c r="M248" s="167"/>
      <c r="T248" s="168"/>
      <c r="AT248" s="164" t="s">
        <v>146</v>
      </c>
      <c r="AU248" s="164" t="s">
        <v>83</v>
      </c>
      <c r="AV248" s="14" t="s">
        <v>81</v>
      </c>
      <c r="AW248" s="14" t="s">
        <v>30</v>
      </c>
      <c r="AX248" s="14" t="s">
        <v>73</v>
      </c>
      <c r="AY248" s="164" t="s">
        <v>139</v>
      </c>
    </row>
    <row r="249" spans="2:65" s="12" customFormat="1">
      <c r="B249" s="148"/>
      <c r="D249" s="149" t="s">
        <v>146</v>
      </c>
      <c r="E249" s="150" t="s">
        <v>1</v>
      </c>
      <c r="F249" s="151" t="s">
        <v>321</v>
      </c>
      <c r="H249" s="152">
        <v>84.5</v>
      </c>
      <c r="I249" s="153"/>
      <c r="L249" s="148"/>
      <c r="M249" s="154"/>
      <c r="T249" s="155"/>
      <c r="AT249" s="150" t="s">
        <v>146</v>
      </c>
      <c r="AU249" s="150" t="s">
        <v>83</v>
      </c>
      <c r="AV249" s="12" t="s">
        <v>83</v>
      </c>
      <c r="AW249" s="12" t="s">
        <v>30</v>
      </c>
      <c r="AX249" s="12" t="s">
        <v>73</v>
      </c>
      <c r="AY249" s="150" t="s">
        <v>139</v>
      </c>
    </row>
    <row r="250" spans="2:65" s="13" customFormat="1">
      <c r="B250" s="156"/>
      <c r="D250" s="149" t="s">
        <v>146</v>
      </c>
      <c r="E250" s="157" t="s">
        <v>1</v>
      </c>
      <c r="F250" s="158" t="s">
        <v>148</v>
      </c>
      <c r="H250" s="159">
        <v>84.5</v>
      </c>
      <c r="I250" s="160"/>
      <c r="L250" s="156"/>
      <c r="M250" s="161"/>
      <c r="T250" s="162"/>
      <c r="AT250" s="157" t="s">
        <v>146</v>
      </c>
      <c r="AU250" s="157" t="s">
        <v>83</v>
      </c>
      <c r="AV250" s="13" t="s">
        <v>145</v>
      </c>
      <c r="AW250" s="13" t="s">
        <v>30</v>
      </c>
      <c r="AX250" s="13" t="s">
        <v>81</v>
      </c>
      <c r="AY250" s="157" t="s">
        <v>139</v>
      </c>
    </row>
    <row r="251" spans="2:65" s="1" customFormat="1" ht="21.75" customHeight="1">
      <c r="B251" s="133"/>
      <c r="C251" s="134" t="s">
        <v>254</v>
      </c>
      <c r="D251" s="134" t="s">
        <v>141</v>
      </c>
      <c r="E251" s="135" t="s">
        <v>322</v>
      </c>
      <c r="F251" s="136" t="s">
        <v>323</v>
      </c>
      <c r="G251" s="137" t="s">
        <v>144</v>
      </c>
      <c r="H251" s="138">
        <v>16.5</v>
      </c>
      <c r="I251" s="139"/>
      <c r="J251" s="140">
        <f>ROUND(I251*H251,2)</f>
        <v>0</v>
      </c>
      <c r="K251" s="141"/>
      <c r="L251" s="32"/>
      <c r="M251" s="142" t="s">
        <v>1</v>
      </c>
      <c r="N251" s="143" t="s">
        <v>38</v>
      </c>
      <c r="P251" s="144">
        <f>O251*H251</f>
        <v>0</v>
      </c>
      <c r="Q251" s="144">
        <v>0</v>
      </c>
      <c r="R251" s="144">
        <f>Q251*H251</f>
        <v>0</v>
      </c>
      <c r="S251" s="144">
        <v>0</v>
      </c>
      <c r="T251" s="145">
        <f>S251*H251</f>
        <v>0</v>
      </c>
      <c r="AR251" s="146" t="s">
        <v>145</v>
      </c>
      <c r="AT251" s="146" t="s">
        <v>141</v>
      </c>
      <c r="AU251" s="146" t="s">
        <v>83</v>
      </c>
      <c r="AY251" s="17" t="s">
        <v>139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7" t="s">
        <v>81</v>
      </c>
      <c r="BK251" s="147">
        <f>ROUND(I251*H251,2)</f>
        <v>0</v>
      </c>
      <c r="BL251" s="17" t="s">
        <v>145</v>
      </c>
      <c r="BM251" s="146" t="s">
        <v>324</v>
      </c>
    </row>
    <row r="252" spans="2:65" s="14" customFormat="1">
      <c r="B252" s="163"/>
      <c r="D252" s="149" t="s">
        <v>146</v>
      </c>
      <c r="E252" s="164" t="s">
        <v>1</v>
      </c>
      <c r="F252" s="165" t="s">
        <v>325</v>
      </c>
      <c r="H252" s="164" t="s">
        <v>1</v>
      </c>
      <c r="I252" s="166"/>
      <c r="L252" s="163"/>
      <c r="M252" s="167"/>
      <c r="T252" s="168"/>
      <c r="AT252" s="164" t="s">
        <v>146</v>
      </c>
      <c r="AU252" s="164" t="s">
        <v>83</v>
      </c>
      <c r="AV252" s="14" t="s">
        <v>81</v>
      </c>
      <c r="AW252" s="14" t="s">
        <v>30</v>
      </c>
      <c r="AX252" s="14" t="s">
        <v>73</v>
      </c>
      <c r="AY252" s="164" t="s">
        <v>139</v>
      </c>
    </row>
    <row r="253" spans="2:65" s="12" customFormat="1">
      <c r="B253" s="148"/>
      <c r="D253" s="149" t="s">
        <v>146</v>
      </c>
      <c r="E253" s="150" t="s">
        <v>1</v>
      </c>
      <c r="F253" s="151" t="s">
        <v>326</v>
      </c>
      <c r="H253" s="152">
        <v>14.7</v>
      </c>
      <c r="I253" s="153"/>
      <c r="L253" s="148"/>
      <c r="M253" s="154"/>
      <c r="T253" s="155"/>
      <c r="AT253" s="150" t="s">
        <v>146</v>
      </c>
      <c r="AU253" s="150" t="s">
        <v>83</v>
      </c>
      <c r="AV253" s="12" t="s">
        <v>83</v>
      </c>
      <c r="AW253" s="12" t="s">
        <v>30</v>
      </c>
      <c r="AX253" s="12" t="s">
        <v>73</v>
      </c>
      <c r="AY253" s="150" t="s">
        <v>139</v>
      </c>
    </row>
    <row r="254" spans="2:65" s="14" customFormat="1">
      <c r="B254" s="163"/>
      <c r="D254" s="149" t="s">
        <v>146</v>
      </c>
      <c r="E254" s="164" t="s">
        <v>1</v>
      </c>
      <c r="F254" s="165" t="s">
        <v>327</v>
      </c>
      <c r="H254" s="164" t="s">
        <v>1</v>
      </c>
      <c r="I254" s="166"/>
      <c r="L254" s="163"/>
      <c r="M254" s="167"/>
      <c r="T254" s="168"/>
      <c r="AT254" s="164" t="s">
        <v>146</v>
      </c>
      <c r="AU254" s="164" t="s">
        <v>83</v>
      </c>
      <c r="AV254" s="14" t="s">
        <v>81</v>
      </c>
      <c r="AW254" s="14" t="s">
        <v>30</v>
      </c>
      <c r="AX254" s="14" t="s">
        <v>73</v>
      </c>
      <c r="AY254" s="164" t="s">
        <v>139</v>
      </c>
    </row>
    <row r="255" spans="2:65" s="12" customFormat="1">
      <c r="B255" s="148"/>
      <c r="D255" s="149" t="s">
        <v>146</v>
      </c>
      <c r="E255" s="150" t="s">
        <v>1</v>
      </c>
      <c r="F255" s="151" t="s">
        <v>328</v>
      </c>
      <c r="H255" s="152">
        <v>1.8</v>
      </c>
      <c r="I255" s="153"/>
      <c r="L255" s="148"/>
      <c r="M255" s="154"/>
      <c r="T255" s="155"/>
      <c r="AT255" s="150" t="s">
        <v>146</v>
      </c>
      <c r="AU255" s="150" t="s">
        <v>83</v>
      </c>
      <c r="AV255" s="12" t="s">
        <v>83</v>
      </c>
      <c r="AW255" s="12" t="s">
        <v>30</v>
      </c>
      <c r="AX255" s="12" t="s">
        <v>73</v>
      </c>
      <c r="AY255" s="150" t="s">
        <v>139</v>
      </c>
    </row>
    <row r="256" spans="2:65" s="13" customFormat="1">
      <c r="B256" s="156"/>
      <c r="D256" s="149" t="s">
        <v>146</v>
      </c>
      <c r="E256" s="157" t="s">
        <v>1</v>
      </c>
      <c r="F256" s="158" t="s">
        <v>148</v>
      </c>
      <c r="H256" s="159">
        <v>16.5</v>
      </c>
      <c r="I256" s="160"/>
      <c r="L256" s="156"/>
      <c r="M256" s="161"/>
      <c r="T256" s="162"/>
      <c r="AT256" s="157" t="s">
        <v>146</v>
      </c>
      <c r="AU256" s="157" t="s">
        <v>83</v>
      </c>
      <c r="AV256" s="13" t="s">
        <v>145</v>
      </c>
      <c r="AW256" s="13" t="s">
        <v>30</v>
      </c>
      <c r="AX256" s="13" t="s">
        <v>81</v>
      </c>
      <c r="AY256" s="157" t="s">
        <v>139</v>
      </c>
    </row>
    <row r="257" spans="2:65" s="1" customFormat="1" ht="21.75" customHeight="1">
      <c r="B257" s="133"/>
      <c r="C257" s="134" t="s">
        <v>329</v>
      </c>
      <c r="D257" s="134" t="s">
        <v>141</v>
      </c>
      <c r="E257" s="135" t="s">
        <v>322</v>
      </c>
      <c r="F257" s="136" t="s">
        <v>323</v>
      </c>
      <c r="G257" s="137" t="s">
        <v>144</v>
      </c>
      <c r="H257" s="138">
        <v>169</v>
      </c>
      <c r="I257" s="139"/>
      <c r="J257" s="140">
        <f>ROUND(I257*H257,2)</f>
        <v>0</v>
      </c>
      <c r="K257" s="141"/>
      <c r="L257" s="32"/>
      <c r="M257" s="142" t="s">
        <v>1</v>
      </c>
      <c r="N257" s="143" t="s">
        <v>38</v>
      </c>
      <c r="P257" s="144">
        <f>O257*H257</f>
        <v>0</v>
      </c>
      <c r="Q257" s="144">
        <v>0</v>
      </c>
      <c r="R257" s="144">
        <f>Q257*H257</f>
        <v>0</v>
      </c>
      <c r="S257" s="144">
        <v>0</v>
      </c>
      <c r="T257" s="145">
        <f>S257*H257</f>
        <v>0</v>
      </c>
      <c r="AR257" s="146" t="s">
        <v>145</v>
      </c>
      <c r="AT257" s="146" t="s">
        <v>141</v>
      </c>
      <c r="AU257" s="146" t="s">
        <v>83</v>
      </c>
      <c r="AY257" s="17" t="s">
        <v>139</v>
      </c>
      <c r="BE257" s="147">
        <f>IF(N257="základní",J257,0)</f>
        <v>0</v>
      </c>
      <c r="BF257" s="147">
        <f>IF(N257="snížená",J257,0)</f>
        <v>0</v>
      </c>
      <c r="BG257" s="147">
        <f>IF(N257="zákl. přenesená",J257,0)</f>
        <v>0</v>
      </c>
      <c r="BH257" s="147">
        <f>IF(N257="sníž. přenesená",J257,0)</f>
        <v>0</v>
      </c>
      <c r="BI257" s="147">
        <f>IF(N257="nulová",J257,0)</f>
        <v>0</v>
      </c>
      <c r="BJ257" s="17" t="s">
        <v>81</v>
      </c>
      <c r="BK257" s="147">
        <f>ROUND(I257*H257,2)</f>
        <v>0</v>
      </c>
      <c r="BL257" s="17" t="s">
        <v>145</v>
      </c>
      <c r="BM257" s="146" t="s">
        <v>330</v>
      </c>
    </row>
    <row r="258" spans="2:65" s="14" customFormat="1">
      <c r="B258" s="163"/>
      <c r="D258" s="149" t="s">
        <v>146</v>
      </c>
      <c r="E258" s="164" t="s">
        <v>1</v>
      </c>
      <c r="F258" s="165" t="s">
        <v>320</v>
      </c>
      <c r="H258" s="164" t="s">
        <v>1</v>
      </c>
      <c r="I258" s="166"/>
      <c r="L258" s="163"/>
      <c r="M258" s="167"/>
      <c r="T258" s="168"/>
      <c r="AT258" s="164" t="s">
        <v>146</v>
      </c>
      <c r="AU258" s="164" t="s">
        <v>83</v>
      </c>
      <c r="AV258" s="14" t="s">
        <v>81</v>
      </c>
      <c r="AW258" s="14" t="s">
        <v>30</v>
      </c>
      <c r="AX258" s="14" t="s">
        <v>73</v>
      </c>
      <c r="AY258" s="164" t="s">
        <v>139</v>
      </c>
    </row>
    <row r="259" spans="2:65" s="12" customFormat="1">
      <c r="B259" s="148"/>
      <c r="D259" s="149" t="s">
        <v>146</v>
      </c>
      <c r="E259" s="150" t="s">
        <v>1</v>
      </c>
      <c r="F259" s="151" t="s">
        <v>331</v>
      </c>
      <c r="H259" s="152">
        <v>169</v>
      </c>
      <c r="I259" s="153"/>
      <c r="L259" s="148"/>
      <c r="M259" s="154"/>
      <c r="T259" s="155"/>
      <c r="AT259" s="150" t="s">
        <v>146</v>
      </c>
      <c r="AU259" s="150" t="s">
        <v>83</v>
      </c>
      <c r="AV259" s="12" t="s">
        <v>83</v>
      </c>
      <c r="AW259" s="12" t="s">
        <v>30</v>
      </c>
      <c r="AX259" s="12" t="s">
        <v>73</v>
      </c>
      <c r="AY259" s="150" t="s">
        <v>139</v>
      </c>
    </row>
    <row r="260" spans="2:65" s="13" customFormat="1">
      <c r="B260" s="156"/>
      <c r="D260" s="149" t="s">
        <v>146</v>
      </c>
      <c r="E260" s="157" t="s">
        <v>1</v>
      </c>
      <c r="F260" s="158" t="s">
        <v>148</v>
      </c>
      <c r="H260" s="159">
        <v>169</v>
      </c>
      <c r="I260" s="160"/>
      <c r="L260" s="156"/>
      <c r="M260" s="161"/>
      <c r="T260" s="162"/>
      <c r="AT260" s="157" t="s">
        <v>146</v>
      </c>
      <c r="AU260" s="157" t="s">
        <v>83</v>
      </c>
      <c r="AV260" s="13" t="s">
        <v>145</v>
      </c>
      <c r="AW260" s="13" t="s">
        <v>30</v>
      </c>
      <c r="AX260" s="13" t="s">
        <v>81</v>
      </c>
      <c r="AY260" s="157" t="s">
        <v>139</v>
      </c>
    </row>
    <row r="261" spans="2:65" s="1" customFormat="1" ht="24.2" customHeight="1">
      <c r="B261" s="133"/>
      <c r="C261" s="134" t="s">
        <v>260</v>
      </c>
      <c r="D261" s="134" t="s">
        <v>141</v>
      </c>
      <c r="E261" s="135" t="s">
        <v>332</v>
      </c>
      <c r="F261" s="136" t="s">
        <v>333</v>
      </c>
      <c r="G261" s="137" t="s">
        <v>144</v>
      </c>
      <c r="H261" s="138">
        <v>4176</v>
      </c>
      <c r="I261" s="139"/>
      <c r="J261" s="140">
        <f>ROUND(I261*H261,2)</f>
        <v>0</v>
      </c>
      <c r="K261" s="141"/>
      <c r="L261" s="32"/>
      <c r="M261" s="142" t="s">
        <v>1</v>
      </c>
      <c r="N261" s="143" t="s">
        <v>38</v>
      </c>
      <c r="P261" s="144">
        <f>O261*H261</f>
        <v>0</v>
      </c>
      <c r="Q261" s="144">
        <v>0</v>
      </c>
      <c r="R261" s="144">
        <f>Q261*H261</f>
        <v>0</v>
      </c>
      <c r="S261" s="144">
        <v>0</v>
      </c>
      <c r="T261" s="145">
        <f>S261*H261</f>
        <v>0</v>
      </c>
      <c r="AR261" s="146" t="s">
        <v>145</v>
      </c>
      <c r="AT261" s="146" t="s">
        <v>141</v>
      </c>
      <c r="AU261" s="146" t="s">
        <v>83</v>
      </c>
      <c r="AY261" s="17" t="s">
        <v>139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7" t="s">
        <v>81</v>
      </c>
      <c r="BK261" s="147">
        <f>ROUND(I261*H261,2)</f>
        <v>0</v>
      </c>
      <c r="BL261" s="17" t="s">
        <v>145</v>
      </c>
      <c r="BM261" s="146" t="s">
        <v>334</v>
      </c>
    </row>
    <row r="262" spans="2:65" s="14" customFormat="1">
      <c r="B262" s="163"/>
      <c r="D262" s="149" t="s">
        <v>146</v>
      </c>
      <c r="E262" s="164" t="s">
        <v>1</v>
      </c>
      <c r="F262" s="165" t="s">
        <v>335</v>
      </c>
      <c r="H262" s="164" t="s">
        <v>1</v>
      </c>
      <c r="I262" s="166"/>
      <c r="L262" s="163"/>
      <c r="M262" s="167"/>
      <c r="T262" s="168"/>
      <c r="AT262" s="164" t="s">
        <v>146</v>
      </c>
      <c r="AU262" s="164" t="s">
        <v>83</v>
      </c>
      <c r="AV262" s="14" t="s">
        <v>81</v>
      </c>
      <c r="AW262" s="14" t="s">
        <v>30</v>
      </c>
      <c r="AX262" s="14" t="s">
        <v>73</v>
      </c>
      <c r="AY262" s="164" t="s">
        <v>139</v>
      </c>
    </row>
    <row r="263" spans="2:65" s="12" customFormat="1">
      <c r="B263" s="148"/>
      <c r="D263" s="149" t="s">
        <v>146</v>
      </c>
      <c r="E263" s="150" t="s">
        <v>1</v>
      </c>
      <c r="F263" s="151" t="s">
        <v>336</v>
      </c>
      <c r="H263" s="152">
        <v>4176</v>
      </c>
      <c r="I263" s="153"/>
      <c r="L263" s="148"/>
      <c r="M263" s="154"/>
      <c r="T263" s="155"/>
      <c r="AT263" s="150" t="s">
        <v>146</v>
      </c>
      <c r="AU263" s="150" t="s">
        <v>83</v>
      </c>
      <c r="AV263" s="12" t="s">
        <v>83</v>
      </c>
      <c r="AW263" s="12" t="s">
        <v>30</v>
      </c>
      <c r="AX263" s="12" t="s">
        <v>73</v>
      </c>
      <c r="AY263" s="150" t="s">
        <v>139</v>
      </c>
    </row>
    <row r="264" spans="2:65" s="13" customFormat="1">
      <c r="B264" s="156"/>
      <c r="D264" s="149" t="s">
        <v>146</v>
      </c>
      <c r="E264" s="157" t="s">
        <v>1</v>
      </c>
      <c r="F264" s="158" t="s">
        <v>148</v>
      </c>
      <c r="H264" s="159">
        <v>4176</v>
      </c>
      <c r="I264" s="160"/>
      <c r="L264" s="156"/>
      <c r="M264" s="161"/>
      <c r="T264" s="162"/>
      <c r="AT264" s="157" t="s">
        <v>146</v>
      </c>
      <c r="AU264" s="157" t="s">
        <v>83</v>
      </c>
      <c r="AV264" s="13" t="s">
        <v>145</v>
      </c>
      <c r="AW264" s="13" t="s">
        <v>30</v>
      </c>
      <c r="AX264" s="13" t="s">
        <v>81</v>
      </c>
      <c r="AY264" s="157" t="s">
        <v>139</v>
      </c>
    </row>
    <row r="265" spans="2:65" s="1" customFormat="1" ht="24.2" customHeight="1">
      <c r="B265" s="133"/>
      <c r="C265" s="134" t="s">
        <v>337</v>
      </c>
      <c r="D265" s="134" t="s">
        <v>141</v>
      </c>
      <c r="E265" s="135" t="s">
        <v>338</v>
      </c>
      <c r="F265" s="136" t="s">
        <v>339</v>
      </c>
      <c r="G265" s="137" t="s">
        <v>144</v>
      </c>
      <c r="H265" s="138">
        <v>2074.31</v>
      </c>
      <c r="I265" s="139"/>
      <c r="J265" s="140">
        <f>ROUND(I265*H265,2)</f>
        <v>0</v>
      </c>
      <c r="K265" s="141"/>
      <c r="L265" s="32"/>
      <c r="M265" s="142" t="s">
        <v>1</v>
      </c>
      <c r="N265" s="143" t="s">
        <v>38</v>
      </c>
      <c r="P265" s="144">
        <f>O265*H265</f>
        <v>0</v>
      </c>
      <c r="Q265" s="144">
        <v>0</v>
      </c>
      <c r="R265" s="144">
        <f>Q265*H265</f>
        <v>0</v>
      </c>
      <c r="S265" s="144">
        <v>0</v>
      </c>
      <c r="T265" s="145">
        <f>S265*H265</f>
        <v>0</v>
      </c>
      <c r="AR265" s="146" t="s">
        <v>145</v>
      </c>
      <c r="AT265" s="146" t="s">
        <v>141</v>
      </c>
      <c r="AU265" s="146" t="s">
        <v>83</v>
      </c>
      <c r="AY265" s="17" t="s">
        <v>139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7" t="s">
        <v>81</v>
      </c>
      <c r="BK265" s="147">
        <f>ROUND(I265*H265,2)</f>
        <v>0</v>
      </c>
      <c r="BL265" s="17" t="s">
        <v>145</v>
      </c>
      <c r="BM265" s="146" t="s">
        <v>340</v>
      </c>
    </row>
    <row r="266" spans="2:65" s="12" customFormat="1" ht="22.5">
      <c r="B266" s="148"/>
      <c r="D266" s="149" t="s">
        <v>146</v>
      </c>
      <c r="E266" s="150" t="s">
        <v>1</v>
      </c>
      <c r="F266" s="151" t="s">
        <v>341</v>
      </c>
      <c r="H266" s="152">
        <v>2074.31</v>
      </c>
      <c r="I266" s="153"/>
      <c r="L266" s="148"/>
      <c r="M266" s="154"/>
      <c r="T266" s="155"/>
      <c r="AT266" s="150" t="s">
        <v>146</v>
      </c>
      <c r="AU266" s="150" t="s">
        <v>83</v>
      </c>
      <c r="AV266" s="12" t="s">
        <v>83</v>
      </c>
      <c r="AW266" s="12" t="s">
        <v>30</v>
      </c>
      <c r="AX266" s="12" t="s">
        <v>73</v>
      </c>
      <c r="AY266" s="150" t="s">
        <v>139</v>
      </c>
    </row>
    <row r="267" spans="2:65" s="13" customFormat="1">
      <c r="B267" s="156"/>
      <c r="D267" s="149" t="s">
        <v>146</v>
      </c>
      <c r="E267" s="157" t="s">
        <v>1</v>
      </c>
      <c r="F267" s="158" t="s">
        <v>148</v>
      </c>
      <c r="H267" s="159">
        <v>2074.31</v>
      </c>
      <c r="I267" s="160"/>
      <c r="L267" s="156"/>
      <c r="M267" s="161"/>
      <c r="T267" s="162"/>
      <c r="AT267" s="157" t="s">
        <v>146</v>
      </c>
      <c r="AU267" s="157" t="s">
        <v>83</v>
      </c>
      <c r="AV267" s="13" t="s">
        <v>145</v>
      </c>
      <c r="AW267" s="13" t="s">
        <v>30</v>
      </c>
      <c r="AX267" s="13" t="s">
        <v>81</v>
      </c>
      <c r="AY267" s="157" t="s">
        <v>139</v>
      </c>
    </row>
    <row r="268" spans="2:65" s="1" customFormat="1" ht="21.75" customHeight="1">
      <c r="B268" s="133"/>
      <c r="C268" s="134" t="s">
        <v>264</v>
      </c>
      <c r="D268" s="134" t="s">
        <v>141</v>
      </c>
      <c r="E268" s="135" t="s">
        <v>342</v>
      </c>
      <c r="F268" s="136" t="s">
        <v>343</v>
      </c>
      <c r="G268" s="137" t="s">
        <v>144</v>
      </c>
      <c r="H268" s="138">
        <v>16.5</v>
      </c>
      <c r="I268" s="139"/>
      <c r="J268" s="140">
        <f>ROUND(I268*H268,2)</f>
        <v>0</v>
      </c>
      <c r="K268" s="141"/>
      <c r="L268" s="32"/>
      <c r="M268" s="142" t="s">
        <v>1</v>
      </c>
      <c r="N268" s="143" t="s">
        <v>38</v>
      </c>
      <c r="P268" s="144">
        <f>O268*H268</f>
        <v>0</v>
      </c>
      <c r="Q268" s="144">
        <v>0</v>
      </c>
      <c r="R268" s="144">
        <f>Q268*H268</f>
        <v>0</v>
      </c>
      <c r="S268" s="144">
        <v>0</v>
      </c>
      <c r="T268" s="145">
        <f>S268*H268</f>
        <v>0</v>
      </c>
      <c r="AR268" s="146" t="s">
        <v>145</v>
      </c>
      <c r="AT268" s="146" t="s">
        <v>141</v>
      </c>
      <c r="AU268" s="146" t="s">
        <v>83</v>
      </c>
      <c r="AY268" s="17" t="s">
        <v>139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7" t="s">
        <v>81</v>
      </c>
      <c r="BK268" s="147">
        <f>ROUND(I268*H268,2)</f>
        <v>0</v>
      </c>
      <c r="BL268" s="17" t="s">
        <v>145</v>
      </c>
      <c r="BM268" s="146" t="s">
        <v>344</v>
      </c>
    </row>
    <row r="269" spans="2:65" s="14" customFormat="1">
      <c r="B269" s="163"/>
      <c r="D269" s="149" t="s">
        <v>146</v>
      </c>
      <c r="E269" s="164" t="s">
        <v>1</v>
      </c>
      <c r="F269" s="165" t="s">
        <v>325</v>
      </c>
      <c r="H269" s="164" t="s">
        <v>1</v>
      </c>
      <c r="I269" s="166"/>
      <c r="L269" s="163"/>
      <c r="M269" s="167"/>
      <c r="T269" s="168"/>
      <c r="AT269" s="164" t="s">
        <v>146</v>
      </c>
      <c r="AU269" s="164" t="s">
        <v>83</v>
      </c>
      <c r="AV269" s="14" t="s">
        <v>81</v>
      </c>
      <c r="AW269" s="14" t="s">
        <v>30</v>
      </c>
      <c r="AX269" s="14" t="s">
        <v>73</v>
      </c>
      <c r="AY269" s="164" t="s">
        <v>139</v>
      </c>
    </row>
    <row r="270" spans="2:65" s="12" customFormat="1">
      <c r="B270" s="148"/>
      <c r="D270" s="149" t="s">
        <v>146</v>
      </c>
      <c r="E270" s="150" t="s">
        <v>1</v>
      </c>
      <c r="F270" s="151" t="s">
        <v>345</v>
      </c>
      <c r="H270" s="152">
        <v>14.7</v>
      </c>
      <c r="I270" s="153"/>
      <c r="L270" s="148"/>
      <c r="M270" s="154"/>
      <c r="T270" s="155"/>
      <c r="AT270" s="150" t="s">
        <v>146</v>
      </c>
      <c r="AU270" s="150" t="s">
        <v>83</v>
      </c>
      <c r="AV270" s="12" t="s">
        <v>83</v>
      </c>
      <c r="AW270" s="12" t="s">
        <v>30</v>
      </c>
      <c r="AX270" s="12" t="s">
        <v>73</v>
      </c>
      <c r="AY270" s="150" t="s">
        <v>139</v>
      </c>
    </row>
    <row r="271" spans="2:65" s="14" customFormat="1">
      <c r="B271" s="163"/>
      <c r="D271" s="149" t="s">
        <v>146</v>
      </c>
      <c r="E271" s="164" t="s">
        <v>1</v>
      </c>
      <c r="F271" s="165" t="s">
        <v>327</v>
      </c>
      <c r="H271" s="164" t="s">
        <v>1</v>
      </c>
      <c r="I271" s="166"/>
      <c r="L271" s="163"/>
      <c r="M271" s="167"/>
      <c r="T271" s="168"/>
      <c r="AT271" s="164" t="s">
        <v>146</v>
      </c>
      <c r="AU271" s="164" t="s">
        <v>83</v>
      </c>
      <c r="AV271" s="14" t="s">
        <v>81</v>
      </c>
      <c r="AW271" s="14" t="s">
        <v>30</v>
      </c>
      <c r="AX271" s="14" t="s">
        <v>73</v>
      </c>
      <c r="AY271" s="164" t="s">
        <v>139</v>
      </c>
    </row>
    <row r="272" spans="2:65" s="12" customFormat="1">
      <c r="B272" s="148"/>
      <c r="D272" s="149" t="s">
        <v>146</v>
      </c>
      <c r="E272" s="150" t="s">
        <v>1</v>
      </c>
      <c r="F272" s="151" t="s">
        <v>346</v>
      </c>
      <c r="H272" s="152">
        <v>1.8</v>
      </c>
      <c r="I272" s="153"/>
      <c r="L272" s="148"/>
      <c r="M272" s="154"/>
      <c r="T272" s="155"/>
      <c r="AT272" s="150" t="s">
        <v>146</v>
      </c>
      <c r="AU272" s="150" t="s">
        <v>83</v>
      </c>
      <c r="AV272" s="12" t="s">
        <v>83</v>
      </c>
      <c r="AW272" s="12" t="s">
        <v>30</v>
      </c>
      <c r="AX272" s="12" t="s">
        <v>73</v>
      </c>
      <c r="AY272" s="150" t="s">
        <v>139</v>
      </c>
    </row>
    <row r="273" spans="2:65" s="13" customFormat="1">
      <c r="B273" s="156"/>
      <c r="D273" s="149" t="s">
        <v>146</v>
      </c>
      <c r="E273" s="157" t="s">
        <v>1</v>
      </c>
      <c r="F273" s="158" t="s">
        <v>148</v>
      </c>
      <c r="H273" s="159">
        <v>16.5</v>
      </c>
      <c r="I273" s="160"/>
      <c r="L273" s="156"/>
      <c r="M273" s="161"/>
      <c r="T273" s="162"/>
      <c r="AT273" s="157" t="s">
        <v>146</v>
      </c>
      <c r="AU273" s="157" t="s">
        <v>83</v>
      </c>
      <c r="AV273" s="13" t="s">
        <v>145</v>
      </c>
      <c r="AW273" s="13" t="s">
        <v>30</v>
      </c>
      <c r="AX273" s="13" t="s">
        <v>81</v>
      </c>
      <c r="AY273" s="157" t="s">
        <v>139</v>
      </c>
    </row>
    <row r="274" spans="2:65" s="1" customFormat="1" ht="21.75" customHeight="1">
      <c r="B274" s="133"/>
      <c r="C274" s="134" t="s">
        <v>347</v>
      </c>
      <c r="D274" s="134" t="s">
        <v>141</v>
      </c>
      <c r="E274" s="135" t="s">
        <v>348</v>
      </c>
      <c r="F274" s="136" t="s">
        <v>349</v>
      </c>
      <c r="G274" s="137" t="s">
        <v>144</v>
      </c>
      <c r="H274" s="138">
        <v>769.2</v>
      </c>
      <c r="I274" s="139"/>
      <c r="J274" s="140">
        <f>ROUND(I274*H274,2)</f>
        <v>0</v>
      </c>
      <c r="K274" s="141"/>
      <c r="L274" s="32"/>
      <c r="M274" s="142" t="s">
        <v>1</v>
      </c>
      <c r="N274" s="143" t="s">
        <v>38</v>
      </c>
      <c r="P274" s="144">
        <f>O274*H274</f>
        <v>0</v>
      </c>
      <c r="Q274" s="144">
        <v>0</v>
      </c>
      <c r="R274" s="144">
        <f>Q274*H274</f>
        <v>0</v>
      </c>
      <c r="S274" s="144">
        <v>0</v>
      </c>
      <c r="T274" s="145">
        <f>S274*H274</f>
        <v>0</v>
      </c>
      <c r="AR274" s="146" t="s">
        <v>145</v>
      </c>
      <c r="AT274" s="146" t="s">
        <v>141</v>
      </c>
      <c r="AU274" s="146" t="s">
        <v>83</v>
      </c>
      <c r="AY274" s="17" t="s">
        <v>139</v>
      </c>
      <c r="BE274" s="147">
        <f>IF(N274="základní",J274,0)</f>
        <v>0</v>
      </c>
      <c r="BF274" s="147">
        <f>IF(N274="snížená",J274,0)</f>
        <v>0</v>
      </c>
      <c r="BG274" s="147">
        <f>IF(N274="zákl. přenesená",J274,0)</f>
        <v>0</v>
      </c>
      <c r="BH274" s="147">
        <f>IF(N274="sníž. přenesená",J274,0)</f>
        <v>0</v>
      </c>
      <c r="BI274" s="147">
        <f>IF(N274="nulová",J274,0)</f>
        <v>0</v>
      </c>
      <c r="BJ274" s="17" t="s">
        <v>81</v>
      </c>
      <c r="BK274" s="147">
        <f>ROUND(I274*H274,2)</f>
        <v>0</v>
      </c>
      <c r="BL274" s="17" t="s">
        <v>145</v>
      </c>
      <c r="BM274" s="146" t="s">
        <v>350</v>
      </c>
    </row>
    <row r="275" spans="2:65" s="14" customFormat="1">
      <c r="B275" s="163"/>
      <c r="D275" s="149" t="s">
        <v>146</v>
      </c>
      <c r="E275" s="164" t="s">
        <v>1</v>
      </c>
      <c r="F275" s="165" t="s">
        <v>303</v>
      </c>
      <c r="H275" s="164" t="s">
        <v>1</v>
      </c>
      <c r="I275" s="166"/>
      <c r="L275" s="163"/>
      <c r="M275" s="167"/>
      <c r="T275" s="168"/>
      <c r="AT275" s="164" t="s">
        <v>146</v>
      </c>
      <c r="AU275" s="164" t="s">
        <v>83</v>
      </c>
      <c r="AV275" s="14" t="s">
        <v>81</v>
      </c>
      <c r="AW275" s="14" t="s">
        <v>30</v>
      </c>
      <c r="AX275" s="14" t="s">
        <v>73</v>
      </c>
      <c r="AY275" s="164" t="s">
        <v>139</v>
      </c>
    </row>
    <row r="276" spans="2:65" s="12" customFormat="1">
      <c r="B276" s="148"/>
      <c r="D276" s="149" t="s">
        <v>146</v>
      </c>
      <c r="E276" s="150" t="s">
        <v>1</v>
      </c>
      <c r="F276" s="151" t="s">
        <v>351</v>
      </c>
      <c r="H276" s="152">
        <v>769.2</v>
      </c>
      <c r="I276" s="153"/>
      <c r="L276" s="148"/>
      <c r="M276" s="154"/>
      <c r="T276" s="155"/>
      <c r="AT276" s="150" t="s">
        <v>146</v>
      </c>
      <c r="AU276" s="150" t="s">
        <v>83</v>
      </c>
      <c r="AV276" s="12" t="s">
        <v>83</v>
      </c>
      <c r="AW276" s="12" t="s">
        <v>30</v>
      </c>
      <c r="AX276" s="12" t="s">
        <v>73</v>
      </c>
      <c r="AY276" s="150" t="s">
        <v>139</v>
      </c>
    </row>
    <row r="277" spans="2:65" s="13" customFormat="1">
      <c r="B277" s="156"/>
      <c r="D277" s="149" t="s">
        <v>146</v>
      </c>
      <c r="E277" s="157" t="s">
        <v>1</v>
      </c>
      <c r="F277" s="158" t="s">
        <v>148</v>
      </c>
      <c r="H277" s="159">
        <v>769.2</v>
      </c>
      <c r="I277" s="160"/>
      <c r="L277" s="156"/>
      <c r="M277" s="161"/>
      <c r="T277" s="162"/>
      <c r="AT277" s="157" t="s">
        <v>146</v>
      </c>
      <c r="AU277" s="157" t="s">
        <v>83</v>
      </c>
      <c r="AV277" s="13" t="s">
        <v>145</v>
      </c>
      <c r="AW277" s="13" t="s">
        <v>30</v>
      </c>
      <c r="AX277" s="13" t="s">
        <v>81</v>
      </c>
      <c r="AY277" s="157" t="s">
        <v>139</v>
      </c>
    </row>
    <row r="278" spans="2:65" s="1" customFormat="1" ht="33" customHeight="1">
      <c r="B278" s="133"/>
      <c r="C278" s="134" t="s">
        <v>269</v>
      </c>
      <c r="D278" s="134" t="s">
        <v>141</v>
      </c>
      <c r="E278" s="135" t="s">
        <v>352</v>
      </c>
      <c r="F278" s="136" t="s">
        <v>353</v>
      </c>
      <c r="G278" s="137" t="s">
        <v>144</v>
      </c>
      <c r="H278" s="138">
        <v>2172.5</v>
      </c>
      <c r="I278" s="139"/>
      <c r="J278" s="140">
        <f>ROUND(I278*H278,2)</f>
        <v>0</v>
      </c>
      <c r="K278" s="141"/>
      <c r="L278" s="32"/>
      <c r="M278" s="142" t="s">
        <v>1</v>
      </c>
      <c r="N278" s="143" t="s">
        <v>38</v>
      </c>
      <c r="P278" s="144">
        <f>O278*H278</f>
        <v>0</v>
      </c>
      <c r="Q278" s="144">
        <v>0</v>
      </c>
      <c r="R278" s="144">
        <f>Q278*H278</f>
        <v>0</v>
      </c>
      <c r="S278" s="144">
        <v>0</v>
      </c>
      <c r="T278" s="145">
        <f>S278*H278</f>
        <v>0</v>
      </c>
      <c r="AR278" s="146" t="s">
        <v>145</v>
      </c>
      <c r="AT278" s="146" t="s">
        <v>141</v>
      </c>
      <c r="AU278" s="146" t="s">
        <v>83</v>
      </c>
      <c r="AY278" s="17" t="s">
        <v>139</v>
      </c>
      <c r="BE278" s="147">
        <f>IF(N278="základní",J278,0)</f>
        <v>0</v>
      </c>
      <c r="BF278" s="147">
        <f>IF(N278="snížená",J278,0)</f>
        <v>0</v>
      </c>
      <c r="BG278" s="147">
        <f>IF(N278="zákl. přenesená",J278,0)</f>
        <v>0</v>
      </c>
      <c r="BH278" s="147">
        <f>IF(N278="sníž. přenesená",J278,0)</f>
        <v>0</v>
      </c>
      <c r="BI278" s="147">
        <f>IF(N278="nulová",J278,0)</f>
        <v>0</v>
      </c>
      <c r="BJ278" s="17" t="s">
        <v>81</v>
      </c>
      <c r="BK278" s="147">
        <f>ROUND(I278*H278,2)</f>
        <v>0</v>
      </c>
      <c r="BL278" s="17" t="s">
        <v>145</v>
      </c>
      <c r="BM278" s="146" t="s">
        <v>354</v>
      </c>
    </row>
    <row r="279" spans="2:65" s="14" customFormat="1">
      <c r="B279" s="163"/>
      <c r="D279" s="149" t="s">
        <v>146</v>
      </c>
      <c r="E279" s="164" t="s">
        <v>1</v>
      </c>
      <c r="F279" s="165" t="s">
        <v>335</v>
      </c>
      <c r="H279" s="164" t="s">
        <v>1</v>
      </c>
      <c r="I279" s="166"/>
      <c r="L279" s="163"/>
      <c r="M279" s="167"/>
      <c r="T279" s="168"/>
      <c r="AT279" s="164" t="s">
        <v>146</v>
      </c>
      <c r="AU279" s="164" t="s">
        <v>83</v>
      </c>
      <c r="AV279" s="14" t="s">
        <v>81</v>
      </c>
      <c r="AW279" s="14" t="s">
        <v>30</v>
      </c>
      <c r="AX279" s="14" t="s">
        <v>73</v>
      </c>
      <c r="AY279" s="164" t="s">
        <v>139</v>
      </c>
    </row>
    <row r="280" spans="2:65" s="12" customFormat="1">
      <c r="B280" s="148"/>
      <c r="D280" s="149" t="s">
        <v>146</v>
      </c>
      <c r="E280" s="150" t="s">
        <v>1</v>
      </c>
      <c r="F280" s="151" t="s">
        <v>355</v>
      </c>
      <c r="H280" s="152">
        <v>2088</v>
      </c>
      <c r="I280" s="153"/>
      <c r="L280" s="148"/>
      <c r="M280" s="154"/>
      <c r="T280" s="155"/>
      <c r="AT280" s="150" t="s">
        <v>146</v>
      </c>
      <c r="AU280" s="150" t="s">
        <v>83</v>
      </c>
      <c r="AV280" s="12" t="s">
        <v>83</v>
      </c>
      <c r="AW280" s="12" t="s">
        <v>30</v>
      </c>
      <c r="AX280" s="12" t="s">
        <v>73</v>
      </c>
      <c r="AY280" s="150" t="s">
        <v>139</v>
      </c>
    </row>
    <row r="281" spans="2:65" s="14" customFormat="1">
      <c r="B281" s="163"/>
      <c r="D281" s="149" t="s">
        <v>146</v>
      </c>
      <c r="E281" s="164" t="s">
        <v>1</v>
      </c>
      <c r="F281" s="165" t="s">
        <v>320</v>
      </c>
      <c r="H281" s="164" t="s">
        <v>1</v>
      </c>
      <c r="I281" s="166"/>
      <c r="L281" s="163"/>
      <c r="M281" s="167"/>
      <c r="T281" s="168"/>
      <c r="AT281" s="164" t="s">
        <v>146</v>
      </c>
      <c r="AU281" s="164" t="s">
        <v>83</v>
      </c>
      <c r="AV281" s="14" t="s">
        <v>81</v>
      </c>
      <c r="AW281" s="14" t="s">
        <v>30</v>
      </c>
      <c r="AX281" s="14" t="s">
        <v>73</v>
      </c>
      <c r="AY281" s="164" t="s">
        <v>139</v>
      </c>
    </row>
    <row r="282" spans="2:65" s="12" customFormat="1">
      <c r="B282" s="148"/>
      <c r="D282" s="149" t="s">
        <v>146</v>
      </c>
      <c r="E282" s="150" t="s">
        <v>1</v>
      </c>
      <c r="F282" s="151" t="s">
        <v>356</v>
      </c>
      <c r="H282" s="152">
        <v>84.5</v>
      </c>
      <c r="I282" s="153"/>
      <c r="L282" s="148"/>
      <c r="M282" s="154"/>
      <c r="T282" s="155"/>
      <c r="AT282" s="150" t="s">
        <v>146</v>
      </c>
      <c r="AU282" s="150" t="s">
        <v>83</v>
      </c>
      <c r="AV282" s="12" t="s">
        <v>83</v>
      </c>
      <c r="AW282" s="12" t="s">
        <v>30</v>
      </c>
      <c r="AX282" s="12" t="s">
        <v>73</v>
      </c>
      <c r="AY282" s="150" t="s">
        <v>139</v>
      </c>
    </row>
    <row r="283" spans="2:65" s="13" customFormat="1">
      <c r="B283" s="156"/>
      <c r="D283" s="149" t="s">
        <v>146</v>
      </c>
      <c r="E283" s="157" t="s">
        <v>1</v>
      </c>
      <c r="F283" s="158" t="s">
        <v>148</v>
      </c>
      <c r="H283" s="159">
        <v>2172.5</v>
      </c>
      <c r="I283" s="160"/>
      <c r="L283" s="156"/>
      <c r="M283" s="161"/>
      <c r="T283" s="162"/>
      <c r="AT283" s="157" t="s">
        <v>146</v>
      </c>
      <c r="AU283" s="157" t="s">
        <v>83</v>
      </c>
      <c r="AV283" s="13" t="s">
        <v>145</v>
      </c>
      <c r="AW283" s="13" t="s">
        <v>30</v>
      </c>
      <c r="AX283" s="13" t="s">
        <v>81</v>
      </c>
      <c r="AY283" s="157" t="s">
        <v>139</v>
      </c>
    </row>
    <row r="284" spans="2:65" s="1" customFormat="1" ht="24.2" customHeight="1">
      <c r="B284" s="133"/>
      <c r="C284" s="134" t="s">
        <v>357</v>
      </c>
      <c r="D284" s="134" t="s">
        <v>141</v>
      </c>
      <c r="E284" s="135" t="s">
        <v>358</v>
      </c>
      <c r="F284" s="136" t="s">
        <v>359</v>
      </c>
      <c r="G284" s="137" t="s">
        <v>144</v>
      </c>
      <c r="H284" s="138">
        <v>2172.5</v>
      </c>
      <c r="I284" s="139"/>
      <c r="J284" s="140">
        <f>ROUND(I284*H284,2)</f>
        <v>0</v>
      </c>
      <c r="K284" s="141"/>
      <c r="L284" s="32"/>
      <c r="M284" s="142" t="s">
        <v>1</v>
      </c>
      <c r="N284" s="143" t="s">
        <v>38</v>
      </c>
      <c r="P284" s="144">
        <f>O284*H284</f>
        <v>0</v>
      </c>
      <c r="Q284" s="144">
        <v>0</v>
      </c>
      <c r="R284" s="144">
        <f>Q284*H284</f>
        <v>0</v>
      </c>
      <c r="S284" s="144">
        <v>0</v>
      </c>
      <c r="T284" s="145">
        <f>S284*H284</f>
        <v>0</v>
      </c>
      <c r="AR284" s="146" t="s">
        <v>145</v>
      </c>
      <c r="AT284" s="146" t="s">
        <v>141</v>
      </c>
      <c r="AU284" s="146" t="s">
        <v>83</v>
      </c>
      <c r="AY284" s="17" t="s">
        <v>139</v>
      </c>
      <c r="BE284" s="147">
        <f>IF(N284="základní",J284,0)</f>
        <v>0</v>
      </c>
      <c r="BF284" s="147">
        <f>IF(N284="snížená",J284,0)</f>
        <v>0</v>
      </c>
      <c r="BG284" s="147">
        <f>IF(N284="zákl. přenesená",J284,0)</f>
        <v>0</v>
      </c>
      <c r="BH284" s="147">
        <f>IF(N284="sníž. přenesená",J284,0)</f>
        <v>0</v>
      </c>
      <c r="BI284" s="147">
        <f>IF(N284="nulová",J284,0)</f>
        <v>0</v>
      </c>
      <c r="BJ284" s="17" t="s">
        <v>81</v>
      </c>
      <c r="BK284" s="147">
        <f>ROUND(I284*H284,2)</f>
        <v>0</v>
      </c>
      <c r="BL284" s="17" t="s">
        <v>145</v>
      </c>
      <c r="BM284" s="146" t="s">
        <v>360</v>
      </c>
    </row>
    <row r="285" spans="2:65" s="14" customFormat="1">
      <c r="B285" s="163"/>
      <c r="D285" s="149" t="s">
        <v>146</v>
      </c>
      <c r="E285" s="164" t="s">
        <v>1</v>
      </c>
      <c r="F285" s="165" t="s">
        <v>335</v>
      </c>
      <c r="H285" s="164" t="s">
        <v>1</v>
      </c>
      <c r="I285" s="166"/>
      <c r="L285" s="163"/>
      <c r="M285" s="167"/>
      <c r="T285" s="168"/>
      <c r="AT285" s="164" t="s">
        <v>146</v>
      </c>
      <c r="AU285" s="164" t="s">
        <v>83</v>
      </c>
      <c r="AV285" s="14" t="s">
        <v>81</v>
      </c>
      <c r="AW285" s="14" t="s">
        <v>30</v>
      </c>
      <c r="AX285" s="14" t="s">
        <v>73</v>
      </c>
      <c r="AY285" s="164" t="s">
        <v>139</v>
      </c>
    </row>
    <row r="286" spans="2:65" s="12" customFormat="1" ht="22.5">
      <c r="B286" s="148"/>
      <c r="D286" s="149" t="s">
        <v>146</v>
      </c>
      <c r="E286" s="150" t="s">
        <v>1</v>
      </c>
      <c r="F286" s="151" t="s">
        <v>361</v>
      </c>
      <c r="H286" s="152">
        <v>2088</v>
      </c>
      <c r="I286" s="153"/>
      <c r="L286" s="148"/>
      <c r="M286" s="154"/>
      <c r="T286" s="155"/>
      <c r="AT286" s="150" t="s">
        <v>146</v>
      </c>
      <c r="AU286" s="150" t="s">
        <v>83</v>
      </c>
      <c r="AV286" s="12" t="s">
        <v>83</v>
      </c>
      <c r="AW286" s="12" t="s">
        <v>30</v>
      </c>
      <c r="AX286" s="12" t="s">
        <v>73</v>
      </c>
      <c r="AY286" s="150" t="s">
        <v>139</v>
      </c>
    </row>
    <row r="287" spans="2:65" s="14" customFormat="1">
      <c r="B287" s="163"/>
      <c r="D287" s="149" t="s">
        <v>146</v>
      </c>
      <c r="E287" s="164" t="s">
        <v>1</v>
      </c>
      <c r="F287" s="165" t="s">
        <v>320</v>
      </c>
      <c r="H287" s="164" t="s">
        <v>1</v>
      </c>
      <c r="I287" s="166"/>
      <c r="L287" s="163"/>
      <c r="M287" s="167"/>
      <c r="T287" s="168"/>
      <c r="AT287" s="164" t="s">
        <v>146</v>
      </c>
      <c r="AU287" s="164" t="s">
        <v>83</v>
      </c>
      <c r="AV287" s="14" t="s">
        <v>81</v>
      </c>
      <c r="AW287" s="14" t="s">
        <v>30</v>
      </c>
      <c r="AX287" s="14" t="s">
        <v>73</v>
      </c>
      <c r="AY287" s="164" t="s">
        <v>139</v>
      </c>
    </row>
    <row r="288" spans="2:65" s="12" customFormat="1" ht="22.5">
      <c r="B288" s="148"/>
      <c r="D288" s="149" t="s">
        <v>146</v>
      </c>
      <c r="E288" s="150" t="s">
        <v>1</v>
      </c>
      <c r="F288" s="151" t="s">
        <v>362</v>
      </c>
      <c r="H288" s="152">
        <v>84.5</v>
      </c>
      <c r="I288" s="153"/>
      <c r="L288" s="148"/>
      <c r="M288" s="154"/>
      <c r="T288" s="155"/>
      <c r="AT288" s="150" t="s">
        <v>146</v>
      </c>
      <c r="AU288" s="150" t="s">
        <v>83</v>
      </c>
      <c r="AV288" s="12" t="s">
        <v>83</v>
      </c>
      <c r="AW288" s="12" t="s">
        <v>30</v>
      </c>
      <c r="AX288" s="12" t="s">
        <v>73</v>
      </c>
      <c r="AY288" s="150" t="s">
        <v>139</v>
      </c>
    </row>
    <row r="289" spans="2:65" s="13" customFormat="1">
      <c r="B289" s="156"/>
      <c r="D289" s="149" t="s">
        <v>146</v>
      </c>
      <c r="E289" s="157" t="s">
        <v>1</v>
      </c>
      <c r="F289" s="158" t="s">
        <v>148</v>
      </c>
      <c r="H289" s="159">
        <v>2172.5</v>
      </c>
      <c r="I289" s="160"/>
      <c r="L289" s="156"/>
      <c r="M289" s="161"/>
      <c r="T289" s="162"/>
      <c r="AT289" s="157" t="s">
        <v>146</v>
      </c>
      <c r="AU289" s="157" t="s">
        <v>83</v>
      </c>
      <c r="AV289" s="13" t="s">
        <v>145</v>
      </c>
      <c r="AW289" s="13" t="s">
        <v>30</v>
      </c>
      <c r="AX289" s="13" t="s">
        <v>81</v>
      </c>
      <c r="AY289" s="157" t="s">
        <v>139</v>
      </c>
    </row>
    <row r="290" spans="2:65" s="1" customFormat="1" ht="24.2" customHeight="1">
      <c r="B290" s="133"/>
      <c r="C290" s="134" t="s">
        <v>274</v>
      </c>
      <c r="D290" s="134" t="s">
        <v>141</v>
      </c>
      <c r="E290" s="135" t="s">
        <v>363</v>
      </c>
      <c r="F290" s="136" t="s">
        <v>364</v>
      </c>
      <c r="G290" s="137" t="s">
        <v>144</v>
      </c>
      <c r="H290" s="138">
        <v>2172.5</v>
      </c>
      <c r="I290" s="139"/>
      <c r="J290" s="140">
        <f>ROUND(I290*H290,2)</f>
        <v>0</v>
      </c>
      <c r="K290" s="141"/>
      <c r="L290" s="32"/>
      <c r="M290" s="142" t="s">
        <v>1</v>
      </c>
      <c r="N290" s="143" t="s">
        <v>38</v>
      </c>
      <c r="P290" s="144">
        <f>O290*H290</f>
        <v>0</v>
      </c>
      <c r="Q290" s="144">
        <v>0</v>
      </c>
      <c r="R290" s="144">
        <f>Q290*H290</f>
        <v>0</v>
      </c>
      <c r="S290" s="144">
        <v>0</v>
      </c>
      <c r="T290" s="145">
        <f>S290*H290</f>
        <v>0</v>
      </c>
      <c r="AR290" s="146" t="s">
        <v>145</v>
      </c>
      <c r="AT290" s="146" t="s">
        <v>141</v>
      </c>
      <c r="AU290" s="146" t="s">
        <v>83</v>
      </c>
      <c r="AY290" s="17" t="s">
        <v>139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7" t="s">
        <v>81</v>
      </c>
      <c r="BK290" s="147">
        <f>ROUND(I290*H290,2)</f>
        <v>0</v>
      </c>
      <c r="BL290" s="17" t="s">
        <v>145</v>
      </c>
      <c r="BM290" s="146" t="s">
        <v>365</v>
      </c>
    </row>
    <row r="291" spans="2:65" s="14" customFormat="1">
      <c r="B291" s="163"/>
      <c r="D291" s="149" t="s">
        <v>146</v>
      </c>
      <c r="E291" s="164" t="s">
        <v>1</v>
      </c>
      <c r="F291" s="165" t="s">
        <v>335</v>
      </c>
      <c r="H291" s="164" t="s">
        <v>1</v>
      </c>
      <c r="I291" s="166"/>
      <c r="L291" s="163"/>
      <c r="M291" s="167"/>
      <c r="T291" s="168"/>
      <c r="AT291" s="164" t="s">
        <v>146</v>
      </c>
      <c r="AU291" s="164" t="s">
        <v>83</v>
      </c>
      <c r="AV291" s="14" t="s">
        <v>81</v>
      </c>
      <c r="AW291" s="14" t="s">
        <v>30</v>
      </c>
      <c r="AX291" s="14" t="s">
        <v>73</v>
      </c>
      <c r="AY291" s="164" t="s">
        <v>139</v>
      </c>
    </row>
    <row r="292" spans="2:65" s="12" customFormat="1" ht="22.5">
      <c r="B292" s="148"/>
      <c r="D292" s="149" t="s">
        <v>146</v>
      </c>
      <c r="E292" s="150" t="s">
        <v>1</v>
      </c>
      <c r="F292" s="151" t="s">
        <v>366</v>
      </c>
      <c r="H292" s="152">
        <v>2088</v>
      </c>
      <c r="I292" s="153"/>
      <c r="L292" s="148"/>
      <c r="M292" s="154"/>
      <c r="T292" s="155"/>
      <c r="AT292" s="150" t="s">
        <v>146</v>
      </c>
      <c r="AU292" s="150" t="s">
        <v>83</v>
      </c>
      <c r="AV292" s="12" t="s">
        <v>83</v>
      </c>
      <c r="AW292" s="12" t="s">
        <v>30</v>
      </c>
      <c r="AX292" s="12" t="s">
        <v>73</v>
      </c>
      <c r="AY292" s="150" t="s">
        <v>139</v>
      </c>
    </row>
    <row r="293" spans="2:65" s="14" customFormat="1">
      <c r="B293" s="163"/>
      <c r="D293" s="149" t="s">
        <v>146</v>
      </c>
      <c r="E293" s="164" t="s">
        <v>1</v>
      </c>
      <c r="F293" s="165" t="s">
        <v>320</v>
      </c>
      <c r="H293" s="164" t="s">
        <v>1</v>
      </c>
      <c r="I293" s="166"/>
      <c r="L293" s="163"/>
      <c r="M293" s="167"/>
      <c r="T293" s="168"/>
      <c r="AT293" s="164" t="s">
        <v>146</v>
      </c>
      <c r="AU293" s="164" t="s">
        <v>83</v>
      </c>
      <c r="AV293" s="14" t="s">
        <v>81</v>
      </c>
      <c r="AW293" s="14" t="s">
        <v>30</v>
      </c>
      <c r="AX293" s="14" t="s">
        <v>73</v>
      </c>
      <c r="AY293" s="164" t="s">
        <v>139</v>
      </c>
    </row>
    <row r="294" spans="2:65" s="12" customFormat="1" ht="22.5">
      <c r="B294" s="148"/>
      <c r="D294" s="149" t="s">
        <v>146</v>
      </c>
      <c r="E294" s="150" t="s">
        <v>1</v>
      </c>
      <c r="F294" s="151" t="s">
        <v>367</v>
      </c>
      <c r="H294" s="152">
        <v>84.5</v>
      </c>
      <c r="I294" s="153"/>
      <c r="L294" s="148"/>
      <c r="M294" s="154"/>
      <c r="T294" s="155"/>
      <c r="AT294" s="150" t="s">
        <v>146</v>
      </c>
      <c r="AU294" s="150" t="s">
        <v>83</v>
      </c>
      <c r="AV294" s="12" t="s">
        <v>83</v>
      </c>
      <c r="AW294" s="12" t="s">
        <v>30</v>
      </c>
      <c r="AX294" s="12" t="s">
        <v>73</v>
      </c>
      <c r="AY294" s="150" t="s">
        <v>139</v>
      </c>
    </row>
    <row r="295" spans="2:65" s="13" customFormat="1">
      <c r="B295" s="156"/>
      <c r="D295" s="149" t="s">
        <v>146</v>
      </c>
      <c r="E295" s="157" t="s">
        <v>1</v>
      </c>
      <c r="F295" s="158" t="s">
        <v>148</v>
      </c>
      <c r="H295" s="159">
        <v>2172.5</v>
      </c>
      <c r="I295" s="160"/>
      <c r="L295" s="156"/>
      <c r="M295" s="161"/>
      <c r="T295" s="162"/>
      <c r="AT295" s="157" t="s">
        <v>146</v>
      </c>
      <c r="AU295" s="157" t="s">
        <v>83</v>
      </c>
      <c r="AV295" s="13" t="s">
        <v>145</v>
      </c>
      <c r="AW295" s="13" t="s">
        <v>30</v>
      </c>
      <c r="AX295" s="13" t="s">
        <v>81</v>
      </c>
      <c r="AY295" s="157" t="s">
        <v>139</v>
      </c>
    </row>
    <row r="296" spans="2:65" s="1" customFormat="1" ht="24.2" customHeight="1">
      <c r="B296" s="133"/>
      <c r="C296" s="134" t="s">
        <v>368</v>
      </c>
      <c r="D296" s="134" t="s">
        <v>141</v>
      </c>
      <c r="E296" s="135" t="s">
        <v>369</v>
      </c>
      <c r="F296" s="136" t="s">
        <v>370</v>
      </c>
      <c r="G296" s="137" t="s">
        <v>144</v>
      </c>
      <c r="H296" s="138">
        <v>2172.5</v>
      </c>
      <c r="I296" s="139"/>
      <c r="J296" s="140">
        <f>ROUND(I296*H296,2)</f>
        <v>0</v>
      </c>
      <c r="K296" s="141"/>
      <c r="L296" s="32"/>
      <c r="M296" s="142" t="s">
        <v>1</v>
      </c>
      <c r="N296" s="143" t="s">
        <v>38</v>
      </c>
      <c r="P296" s="144">
        <f>O296*H296</f>
        <v>0</v>
      </c>
      <c r="Q296" s="144">
        <v>0</v>
      </c>
      <c r="R296" s="144">
        <f>Q296*H296</f>
        <v>0</v>
      </c>
      <c r="S296" s="144">
        <v>0</v>
      </c>
      <c r="T296" s="145">
        <f>S296*H296</f>
        <v>0</v>
      </c>
      <c r="AR296" s="146" t="s">
        <v>145</v>
      </c>
      <c r="AT296" s="146" t="s">
        <v>141</v>
      </c>
      <c r="AU296" s="146" t="s">
        <v>83</v>
      </c>
      <c r="AY296" s="17" t="s">
        <v>139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7" t="s">
        <v>81</v>
      </c>
      <c r="BK296" s="147">
        <f>ROUND(I296*H296,2)</f>
        <v>0</v>
      </c>
      <c r="BL296" s="17" t="s">
        <v>145</v>
      </c>
      <c r="BM296" s="146" t="s">
        <v>371</v>
      </c>
    </row>
    <row r="297" spans="2:65" s="14" customFormat="1">
      <c r="B297" s="163"/>
      <c r="D297" s="149" t="s">
        <v>146</v>
      </c>
      <c r="E297" s="164" t="s">
        <v>1</v>
      </c>
      <c r="F297" s="165" t="s">
        <v>335</v>
      </c>
      <c r="H297" s="164" t="s">
        <v>1</v>
      </c>
      <c r="I297" s="166"/>
      <c r="L297" s="163"/>
      <c r="M297" s="167"/>
      <c r="T297" s="168"/>
      <c r="AT297" s="164" t="s">
        <v>146</v>
      </c>
      <c r="AU297" s="164" t="s">
        <v>83</v>
      </c>
      <c r="AV297" s="14" t="s">
        <v>81</v>
      </c>
      <c r="AW297" s="14" t="s">
        <v>30</v>
      </c>
      <c r="AX297" s="14" t="s">
        <v>73</v>
      </c>
      <c r="AY297" s="164" t="s">
        <v>139</v>
      </c>
    </row>
    <row r="298" spans="2:65" s="12" customFormat="1">
      <c r="B298" s="148"/>
      <c r="D298" s="149" t="s">
        <v>146</v>
      </c>
      <c r="E298" s="150" t="s">
        <v>1</v>
      </c>
      <c r="F298" s="151" t="s">
        <v>372</v>
      </c>
      <c r="H298" s="152">
        <v>2088</v>
      </c>
      <c r="I298" s="153"/>
      <c r="L298" s="148"/>
      <c r="M298" s="154"/>
      <c r="T298" s="155"/>
      <c r="AT298" s="150" t="s">
        <v>146</v>
      </c>
      <c r="AU298" s="150" t="s">
        <v>83</v>
      </c>
      <c r="AV298" s="12" t="s">
        <v>83</v>
      </c>
      <c r="AW298" s="12" t="s">
        <v>30</v>
      </c>
      <c r="AX298" s="12" t="s">
        <v>73</v>
      </c>
      <c r="AY298" s="150" t="s">
        <v>139</v>
      </c>
    </row>
    <row r="299" spans="2:65" s="14" customFormat="1">
      <c r="B299" s="163"/>
      <c r="D299" s="149" t="s">
        <v>146</v>
      </c>
      <c r="E299" s="164" t="s">
        <v>1</v>
      </c>
      <c r="F299" s="165" t="s">
        <v>320</v>
      </c>
      <c r="H299" s="164" t="s">
        <v>1</v>
      </c>
      <c r="I299" s="166"/>
      <c r="L299" s="163"/>
      <c r="M299" s="167"/>
      <c r="T299" s="168"/>
      <c r="AT299" s="164" t="s">
        <v>146</v>
      </c>
      <c r="AU299" s="164" t="s">
        <v>83</v>
      </c>
      <c r="AV299" s="14" t="s">
        <v>81</v>
      </c>
      <c r="AW299" s="14" t="s">
        <v>30</v>
      </c>
      <c r="AX299" s="14" t="s">
        <v>73</v>
      </c>
      <c r="AY299" s="164" t="s">
        <v>139</v>
      </c>
    </row>
    <row r="300" spans="2:65" s="12" customFormat="1">
      <c r="B300" s="148"/>
      <c r="D300" s="149" t="s">
        <v>146</v>
      </c>
      <c r="E300" s="150" t="s">
        <v>1</v>
      </c>
      <c r="F300" s="151" t="s">
        <v>373</v>
      </c>
      <c r="H300" s="152">
        <v>84.5</v>
      </c>
      <c r="I300" s="153"/>
      <c r="L300" s="148"/>
      <c r="M300" s="154"/>
      <c r="T300" s="155"/>
      <c r="AT300" s="150" t="s">
        <v>146</v>
      </c>
      <c r="AU300" s="150" t="s">
        <v>83</v>
      </c>
      <c r="AV300" s="12" t="s">
        <v>83</v>
      </c>
      <c r="AW300" s="12" t="s">
        <v>30</v>
      </c>
      <c r="AX300" s="12" t="s">
        <v>73</v>
      </c>
      <c r="AY300" s="150" t="s">
        <v>139</v>
      </c>
    </row>
    <row r="301" spans="2:65" s="13" customFormat="1">
      <c r="B301" s="156"/>
      <c r="D301" s="149" t="s">
        <v>146</v>
      </c>
      <c r="E301" s="157" t="s">
        <v>1</v>
      </c>
      <c r="F301" s="158" t="s">
        <v>148</v>
      </c>
      <c r="H301" s="159">
        <v>2172.5</v>
      </c>
      <c r="I301" s="160"/>
      <c r="L301" s="156"/>
      <c r="M301" s="161"/>
      <c r="T301" s="162"/>
      <c r="AT301" s="157" t="s">
        <v>146</v>
      </c>
      <c r="AU301" s="157" t="s">
        <v>83</v>
      </c>
      <c r="AV301" s="13" t="s">
        <v>145</v>
      </c>
      <c r="AW301" s="13" t="s">
        <v>30</v>
      </c>
      <c r="AX301" s="13" t="s">
        <v>81</v>
      </c>
      <c r="AY301" s="157" t="s">
        <v>139</v>
      </c>
    </row>
    <row r="302" spans="2:65" s="1" customFormat="1" ht="24.2" customHeight="1">
      <c r="B302" s="133"/>
      <c r="C302" s="134" t="s">
        <v>279</v>
      </c>
      <c r="D302" s="134" t="s">
        <v>141</v>
      </c>
      <c r="E302" s="135" t="s">
        <v>374</v>
      </c>
      <c r="F302" s="136" t="s">
        <v>375</v>
      </c>
      <c r="G302" s="137" t="s">
        <v>144</v>
      </c>
      <c r="H302" s="138">
        <v>769.2</v>
      </c>
      <c r="I302" s="139"/>
      <c r="J302" s="140">
        <f>ROUND(I302*H302,2)</f>
        <v>0</v>
      </c>
      <c r="K302" s="141"/>
      <c r="L302" s="32"/>
      <c r="M302" s="142" t="s">
        <v>1</v>
      </c>
      <c r="N302" s="143" t="s">
        <v>38</v>
      </c>
      <c r="P302" s="144">
        <f>O302*H302</f>
        <v>0</v>
      </c>
      <c r="Q302" s="144">
        <v>0</v>
      </c>
      <c r="R302" s="144">
        <f>Q302*H302</f>
        <v>0</v>
      </c>
      <c r="S302" s="144">
        <v>0</v>
      </c>
      <c r="T302" s="145">
        <f>S302*H302</f>
        <v>0</v>
      </c>
      <c r="AR302" s="146" t="s">
        <v>145</v>
      </c>
      <c r="AT302" s="146" t="s">
        <v>141</v>
      </c>
      <c r="AU302" s="146" t="s">
        <v>83</v>
      </c>
      <c r="AY302" s="17" t="s">
        <v>139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7" t="s">
        <v>81</v>
      </c>
      <c r="BK302" s="147">
        <f>ROUND(I302*H302,2)</f>
        <v>0</v>
      </c>
      <c r="BL302" s="17" t="s">
        <v>145</v>
      </c>
      <c r="BM302" s="146" t="s">
        <v>376</v>
      </c>
    </row>
    <row r="303" spans="2:65" s="14" customFormat="1">
      <c r="B303" s="163"/>
      <c r="D303" s="149" t="s">
        <v>146</v>
      </c>
      <c r="E303" s="164" t="s">
        <v>1</v>
      </c>
      <c r="F303" s="165" t="s">
        <v>303</v>
      </c>
      <c r="H303" s="164" t="s">
        <v>1</v>
      </c>
      <c r="I303" s="166"/>
      <c r="L303" s="163"/>
      <c r="M303" s="167"/>
      <c r="T303" s="168"/>
      <c r="AT303" s="164" t="s">
        <v>146</v>
      </c>
      <c r="AU303" s="164" t="s">
        <v>83</v>
      </c>
      <c r="AV303" s="14" t="s">
        <v>81</v>
      </c>
      <c r="AW303" s="14" t="s">
        <v>30</v>
      </c>
      <c r="AX303" s="14" t="s">
        <v>73</v>
      </c>
      <c r="AY303" s="164" t="s">
        <v>139</v>
      </c>
    </row>
    <row r="304" spans="2:65" s="12" customFormat="1">
      <c r="B304" s="148"/>
      <c r="D304" s="149" t="s">
        <v>146</v>
      </c>
      <c r="E304" s="150" t="s">
        <v>1</v>
      </c>
      <c r="F304" s="151" t="s">
        <v>377</v>
      </c>
      <c r="H304" s="152">
        <v>769.2</v>
      </c>
      <c r="I304" s="153"/>
      <c r="L304" s="148"/>
      <c r="M304" s="154"/>
      <c r="T304" s="155"/>
      <c r="AT304" s="150" t="s">
        <v>146</v>
      </c>
      <c r="AU304" s="150" t="s">
        <v>83</v>
      </c>
      <c r="AV304" s="12" t="s">
        <v>83</v>
      </c>
      <c r="AW304" s="12" t="s">
        <v>30</v>
      </c>
      <c r="AX304" s="12" t="s">
        <v>73</v>
      </c>
      <c r="AY304" s="150" t="s">
        <v>139</v>
      </c>
    </row>
    <row r="305" spans="2:65" s="13" customFormat="1">
      <c r="B305" s="156"/>
      <c r="D305" s="149" t="s">
        <v>146</v>
      </c>
      <c r="E305" s="157" t="s">
        <v>1</v>
      </c>
      <c r="F305" s="158" t="s">
        <v>148</v>
      </c>
      <c r="H305" s="159">
        <v>769.2</v>
      </c>
      <c r="I305" s="160"/>
      <c r="L305" s="156"/>
      <c r="M305" s="161"/>
      <c r="T305" s="162"/>
      <c r="AT305" s="157" t="s">
        <v>146</v>
      </c>
      <c r="AU305" s="157" t="s">
        <v>83</v>
      </c>
      <c r="AV305" s="13" t="s">
        <v>145</v>
      </c>
      <c r="AW305" s="13" t="s">
        <v>30</v>
      </c>
      <c r="AX305" s="13" t="s">
        <v>81</v>
      </c>
      <c r="AY305" s="157" t="s">
        <v>139</v>
      </c>
    </row>
    <row r="306" spans="2:65" s="1" customFormat="1" ht="24.2" customHeight="1">
      <c r="B306" s="133"/>
      <c r="C306" s="134" t="s">
        <v>378</v>
      </c>
      <c r="D306" s="134" t="s">
        <v>141</v>
      </c>
      <c r="E306" s="135" t="s">
        <v>379</v>
      </c>
      <c r="F306" s="136" t="s">
        <v>380</v>
      </c>
      <c r="G306" s="137" t="s">
        <v>144</v>
      </c>
      <c r="H306" s="138">
        <v>14.7</v>
      </c>
      <c r="I306" s="139"/>
      <c r="J306" s="140">
        <f>ROUND(I306*H306,2)</f>
        <v>0</v>
      </c>
      <c r="K306" s="141"/>
      <c r="L306" s="32"/>
      <c r="M306" s="142" t="s">
        <v>1</v>
      </c>
      <c r="N306" s="143" t="s">
        <v>38</v>
      </c>
      <c r="P306" s="144">
        <f>O306*H306</f>
        <v>0</v>
      </c>
      <c r="Q306" s="144">
        <v>0</v>
      </c>
      <c r="R306" s="144">
        <f>Q306*H306</f>
        <v>0</v>
      </c>
      <c r="S306" s="144">
        <v>0</v>
      </c>
      <c r="T306" s="145">
        <f>S306*H306</f>
        <v>0</v>
      </c>
      <c r="AR306" s="146" t="s">
        <v>145</v>
      </c>
      <c r="AT306" s="146" t="s">
        <v>141</v>
      </c>
      <c r="AU306" s="146" t="s">
        <v>83</v>
      </c>
      <c r="AY306" s="17" t="s">
        <v>139</v>
      </c>
      <c r="BE306" s="147">
        <f>IF(N306="základní",J306,0)</f>
        <v>0</v>
      </c>
      <c r="BF306" s="147">
        <f>IF(N306="snížená",J306,0)</f>
        <v>0</v>
      </c>
      <c r="BG306" s="147">
        <f>IF(N306="zákl. přenesená",J306,0)</f>
        <v>0</v>
      </c>
      <c r="BH306" s="147">
        <f>IF(N306="sníž. přenesená",J306,0)</f>
        <v>0</v>
      </c>
      <c r="BI306" s="147">
        <f>IF(N306="nulová",J306,0)</f>
        <v>0</v>
      </c>
      <c r="BJ306" s="17" t="s">
        <v>81</v>
      </c>
      <c r="BK306" s="147">
        <f>ROUND(I306*H306,2)</f>
        <v>0</v>
      </c>
      <c r="BL306" s="17" t="s">
        <v>145</v>
      </c>
      <c r="BM306" s="146" t="s">
        <v>381</v>
      </c>
    </row>
    <row r="307" spans="2:65" s="14" customFormat="1">
      <c r="B307" s="163"/>
      <c r="D307" s="149" t="s">
        <v>146</v>
      </c>
      <c r="E307" s="164" t="s">
        <v>1</v>
      </c>
      <c r="F307" s="165" t="s">
        <v>325</v>
      </c>
      <c r="H307" s="164" t="s">
        <v>1</v>
      </c>
      <c r="I307" s="166"/>
      <c r="L307" s="163"/>
      <c r="M307" s="167"/>
      <c r="T307" s="168"/>
      <c r="AT307" s="164" t="s">
        <v>146</v>
      </c>
      <c r="AU307" s="164" t="s">
        <v>83</v>
      </c>
      <c r="AV307" s="14" t="s">
        <v>81</v>
      </c>
      <c r="AW307" s="14" t="s">
        <v>30</v>
      </c>
      <c r="AX307" s="14" t="s">
        <v>73</v>
      </c>
      <c r="AY307" s="164" t="s">
        <v>139</v>
      </c>
    </row>
    <row r="308" spans="2:65" s="12" customFormat="1">
      <c r="B308" s="148"/>
      <c r="D308" s="149" t="s">
        <v>146</v>
      </c>
      <c r="E308" s="150" t="s">
        <v>1</v>
      </c>
      <c r="F308" s="151" t="s">
        <v>382</v>
      </c>
      <c r="H308" s="152">
        <v>14.7</v>
      </c>
      <c r="I308" s="153"/>
      <c r="L308" s="148"/>
      <c r="M308" s="154"/>
      <c r="T308" s="155"/>
      <c r="AT308" s="150" t="s">
        <v>146</v>
      </c>
      <c r="AU308" s="150" t="s">
        <v>83</v>
      </c>
      <c r="AV308" s="12" t="s">
        <v>83</v>
      </c>
      <c r="AW308" s="12" t="s">
        <v>30</v>
      </c>
      <c r="AX308" s="12" t="s">
        <v>73</v>
      </c>
      <c r="AY308" s="150" t="s">
        <v>139</v>
      </c>
    </row>
    <row r="309" spans="2:65" s="13" customFormat="1">
      <c r="B309" s="156"/>
      <c r="D309" s="149" t="s">
        <v>146</v>
      </c>
      <c r="E309" s="157" t="s">
        <v>1</v>
      </c>
      <c r="F309" s="158" t="s">
        <v>148</v>
      </c>
      <c r="H309" s="159">
        <v>14.7</v>
      </c>
      <c r="I309" s="160"/>
      <c r="L309" s="156"/>
      <c r="M309" s="161"/>
      <c r="T309" s="162"/>
      <c r="AT309" s="157" t="s">
        <v>146</v>
      </c>
      <c r="AU309" s="157" t="s">
        <v>83</v>
      </c>
      <c r="AV309" s="13" t="s">
        <v>145</v>
      </c>
      <c r="AW309" s="13" t="s">
        <v>30</v>
      </c>
      <c r="AX309" s="13" t="s">
        <v>81</v>
      </c>
      <c r="AY309" s="157" t="s">
        <v>139</v>
      </c>
    </row>
    <row r="310" spans="2:65" s="1" customFormat="1" ht="24.2" customHeight="1">
      <c r="B310" s="133"/>
      <c r="C310" s="134" t="s">
        <v>283</v>
      </c>
      <c r="D310" s="134" t="s">
        <v>141</v>
      </c>
      <c r="E310" s="135" t="s">
        <v>383</v>
      </c>
      <c r="F310" s="136" t="s">
        <v>384</v>
      </c>
      <c r="G310" s="137" t="s">
        <v>144</v>
      </c>
      <c r="H310" s="138">
        <v>2172.5</v>
      </c>
      <c r="I310" s="139"/>
      <c r="J310" s="140">
        <f>ROUND(I310*H310,2)</f>
        <v>0</v>
      </c>
      <c r="K310" s="141"/>
      <c r="L310" s="32"/>
      <c r="M310" s="142" t="s">
        <v>1</v>
      </c>
      <c r="N310" s="143" t="s">
        <v>38</v>
      </c>
      <c r="P310" s="144">
        <f>O310*H310</f>
        <v>0</v>
      </c>
      <c r="Q310" s="144">
        <v>0</v>
      </c>
      <c r="R310" s="144">
        <f>Q310*H310</f>
        <v>0</v>
      </c>
      <c r="S310" s="144">
        <v>0</v>
      </c>
      <c r="T310" s="145">
        <f>S310*H310</f>
        <v>0</v>
      </c>
      <c r="AR310" s="146" t="s">
        <v>145</v>
      </c>
      <c r="AT310" s="146" t="s">
        <v>141</v>
      </c>
      <c r="AU310" s="146" t="s">
        <v>83</v>
      </c>
      <c r="AY310" s="17" t="s">
        <v>139</v>
      </c>
      <c r="BE310" s="147">
        <f>IF(N310="základní",J310,0)</f>
        <v>0</v>
      </c>
      <c r="BF310" s="147">
        <f>IF(N310="snížená",J310,0)</f>
        <v>0</v>
      </c>
      <c r="BG310" s="147">
        <f>IF(N310="zákl. přenesená",J310,0)</f>
        <v>0</v>
      </c>
      <c r="BH310" s="147">
        <f>IF(N310="sníž. přenesená",J310,0)</f>
        <v>0</v>
      </c>
      <c r="BI310" s="147">
        <f>IF(N310="nulová",J310,0)</f>
        <v>0</v>
      </c>
      <c r="BJ310" s="17" t="s">
        <v>81</v>
      </c>
      <c r="BK310" s="147">
        <f>ROUND(I310*H310,2)</f>
        <v>0</v>
      </c>
      <c r="BL310" s="17" t="s">
        <v>145</v>
      </c>
      <c r="BM310" s="146" t="s">
        <v>385</v>
      </c>
    </row>
    <row r="311" spans="2:65" s="14" customFormat="1">
      <c r="B311" s="163"/>
      <c r="D311" s="149" t="s">
        <v>146</v>
      </c>
      <c r="E311" s="164" t="s">
        <v>1</v>
      </c>
      <c r="F311" s="165" t="s">
        <v>335</v>
      </c>
      <c r="H311" s="164" t="s">
        <v>1</v>
      </c>
      <c r="I311" s="166"/>
      <c r="L311" s="163"/>
      <c r="M311" s="167"/>
      <c r="T311" s="168"/>
      <c r="AT311" s="164" t="s">
        <v>146</v>
      </c>
      <c r="AU311" s="164" t="s">
        <v>83</v>
      </c>
      <c r="AV311" s="14" t="s">
        <v>81</v>
      </c>
      <c r="AW311" s="14" t="s">
        <v>30</v>
      </c>
      <c r="AX311" s="14" t="s">
        <v>73</v>
      </c>
      <c r="AY311" s="164" t="s">
        <v>139</v>
      </c>
    </row>
    <row r="312" spans="2:65" s="12" customFormat="1">
      <c r="B312" s="148"/>
      <c r="D312" s="149" t="s">
        <v>146</v>
      </c>
      <c r="E312" s="150" t="s">
        <v>1</v>
      </c>
      <c r="F312" s="151" t="s">
        <v>386</v>
      </c>
      <c r="H312" s="152">
        <v>2088</v>
      </c>
      <c r="I312" s="153"/>
      <c r="L312" s="148"/>
      <c r="M312" s="154"/>
      <c r="T312" s="155"/>
      <c r="AT312" s="150" t="s">
        <v>146</v>
      </c>
      <c r="AU312" s="150" t="s">
        <v>83</v>
      </c>
      <c r="AV312" s="12" t="s">
        <v>83</v>
      </c>
      <c r="AW312" s="12" t="s">
        <v>30</v>
      </c>
      <c r="AX312" s="12" t="s">
        <v>73</v>
      </c>
      <c r="AY312" s="150" t="s">
        <v>139</v>
      </c>
    </row>
    <row r="313" spans="2:65" s="14" customFormat="1">
      <c r="B313" s="163"/>
      <c r="D313" s="149" t="s">
        <v>146</v>
      </c>
      <c r="E313" s="164" t="s">
        <v>1</v>
      </c>
      <c r="F313" s="165" t="s">
        <v>320</v>
      </c>
      <c r="H313" s="164" t="s">
        <v>1</v>
      </c>
      <c r="I313" s="166"/>
      <c r="L313" s="163"/>
      <c r="M313" s="167"/>
      <c r="T313" s="168"/>
      <c r="AT313" s="164" t="s">
        <v>146</v>
      </c>
      <c r="AU313" s="164" t="s">
        <v>83</v>
      </c>
      <c r="AV313" s="14" t="s">
        <v>81</v>
      </c>
      <c r="AW313" s="14" t="s">
        <v>30</v>
      </c>
      <c r="AX313" s="14" t="s">
        <v>73</v>
      </c>
      <c r="AY313" s="164" t="s">
        <v>139</v>
      </c>
    </row>
    <row r="314" spans="2:65" s="12" customFormat="1">
      <c r="B314" s="148"/>
      <c r="D314" s="149" t="s">
        <v>146</v>
      </c>
      <c r="E314" s="150" t="s">
        <v>1</v>
      </c>
      <c r="F314" s="151" t="s">
        <v>387</v>
      </c>
      <c r="H314" s="152">
        <v>84.5</v>
      </c>
      <c r="I314" s="153"/>
      <c r="L314" s="148"/>
      <c r="M314" s="154"/>
      <c r="T314" s="155"/>
      <c r="AT314" s="150" t="s">
        <v>146</v>
      </c>
      <c r="AU314" s="150" t="s">
        <v>83</v>
      </c>
      <c r="AV314" s="12" t="s">
        <v>83</v>
      </c>
      <c r="AW314" s="12" t="s">
        <v>30</v>
      </c>
      <c r="AX314" s="12" t="s">
        <v>73</v>
      </c>
      <c r="AY314" s="150" t="s">
        <v>139</v>
      </c>
    </row>
    <row r="315" spans="2:65" s="13" customFormat="1">
      <c r="B315" s="156"/>
      <c r="D315" s="149" t="s">
        <v>146</v>
      </c>
      <c r="E315" s="157" t="s">
        <v>1</v>
      </c>
      <c r="F315" s="158" t="s">
        <v>148</v>
      </c>
      <c r="H315" s="159">
        <v>2172.5</v>
      </c>
      <c r="I315" s="160"/>
      <c r="L315" s="156"/>
      <c r="M315" s="161"/>
      <c r="T315" s="162"/>
      <c r="AT315" s="157" t="s">
        <v>146</v>
      </c>
      <c r="AU315" s="157" t="s">
        <v>83</v>
      </c>
      <c r="AV315" s="13" t="s">
        <v>145</v>
      </c>
      <c r="AW315" s="13" t="s">
        <v>30</v>
      </c>
      <c r="AX315" s="13" t="s">
        <v>81</v>
      </c>
      <c r="AY315" s="157" t="s">
        <v>139</v>
      </c>
    </row>
    <row r="316" spans="2:65" s="1" customFormat="1" ht="24.2" customHeight="1">
      <c r="B316" s="133"/>
      <c r="C316" s="134" t="s">
        <v>388</v>
      </c>
      <c r="D316" s="134" t="s">
        <v>141</v>
      </c>
      <c r="E316" s="135" t="s">
        <v>389</v>
      </c>
      <c r="F316" s="136" t="s">
        <v>390</v>
      </c>
      <c r="G316" s="137" t="s">
        <v>144</v>
      </c>
      <c r="H316" s="138">
        <v>6.9</v>
      </c>
      <c r="I316" s="139"/>
      <c r="J316" s="140">
        <f>ROUND(I316*H316,2)</f>
        <v>0</v>
      </c>
      <c r="K316" s="141"/>
      <c r="L316" s="32"/>
      <c r="M316" s="142" t="s">
        <v>1</v>
      </c>
      <c r="N316" s="143" t="s">
        <v>38</v>
      </c>
      <c r="P316" s="144">
        <f>O316*H316</f>
        <v>0</v>
      </c>
      <c r="Q316" s="144">
        <v>0</v>
      </c>
      <c r="R316" s="144">
        <f>Q316*H316</f>
        <v>0</v>
      </c>
      <c r="S316" s="144">
        <v>0</v>
      </c>
      <c r="T316" s="145">
        <f>S316*H316</f>
        <v>0</v>
      </c>
      <c r="AR316" s="146" t="s">
        <v>145</v>
      </c>
      <c r="AT316" s="146" t="s">
        <v>141</v>
      </c>
      <c r="AU316" s="146" t="s">
        <v>83</v>
      </c>
      <c r="AY316" s="17" t="s">
        <v>139</v>
      </c>
      <c r="BE316" s="147">
        <f>IF(N316="základní",J316,0)</f>
        <v>0</v>
      </c>
      <c r="BF316" s="147">
        <f>IF(N316="snížená",J316,0)</f>
        <v>0</v>
      </c>
      <c r="BG316" s="147">
        <f>IF(N316="zákl. přenesená",J316,0)</f>
        <v>0</v>
      </c>
      <c r="BH316" s="147">
        <f>IF(N316="sníž. přenesená",J316,0)</f>
        <v>0</v>
      </c>
      <c r="BI316" s="147">
        <f>IF(N316="nulová",J316,0)</f>
        <v>0</v>
      </c>
      <c r="BJ316" s="17" t="s">
        <v>81</v>
      </c>
      <c r="BK316" s="147">
        <f>ROUND(I316*H316,2)</f>
        <v>0</v>
      </c>
      <c r="BL316" s="17" t="s">
        <v>145</v>
      </c>
      <c r="BM316" s="146" t="s">
        <v>391</v>
      </c>
    </row>
    <row r="317" spans="2:65" s="14" customFormat="1">
      <c r="B317" s="163"/>
      <c r="D317" s="149" t="s">
        <v>146</v>
      </c>
      <c r="E317" s="164" t="s">
        <v>1</v>
      </c>
      <c r="F317" s="165" t="s">
        <v>327</v>
      </c>
      <c r="H317" s="164" t="s">
        <v>1</v>
      </c>
      <c r="I317" s="166"/>
      <c r="L317" s="163"/>
      <c r="M317" s="167"/>
      <c r="T317" s="168"/>
      <c r="AT317" s="164" t="s">
        <v>146</v>
      </c>
      <c r="AU317" s="164" t="s">
        <v>83</v>
      </c>
      <c r="AV317" s="14" t="s">
        <v>81</v>
      </c>
      <c r="AW317" s="14" t="s">
        <v>30</v>
      </c>
      <c r="AX317" s="14" t="s">
        <v>73</v>
      </c>
      <c r="AY317" s="164" t="s">
        <v>139</v>
      </c>
    </row>
    <row r="318" spans="2:65" s="12" customFormat="1">
      <c r="B318" s="148"/>
      <c r="D318" s="149" t="s">
        <v>146</v>
      </c>
      <c r="E318" s="150" t="s">
        <v>1</v>
      </c>
      <c r="F318" s="151" t="s">
        <v>392</v>
      </c>
      <c r="H318" s="152">
        <v>6.9</v>
      </c>
      <c r="I318" s="153"/>
      <c r="L318" s="148"/>
      <c r="M318" s="154"/>
      <c r="T318" s="155"/>
      <c r="AT318" s="150" t="s">
        <v>146</v>
      </c>
      <c r="AU318" s="150" t="s">
        <v>83</v>
      </c>
      <c r="AV318" s="12" t="s">
        <v>83</v>
      </c>
      <c r="AW318" s="12" t="s">
        <v>30</v>
      </c>
      <c r="AX318" s="12" t="s">
        <v>73</v>
      </c>
      <c r="AY318" s="150" t="s">
        <v>139</v>
      </c>
    </row>
    <row r="319" spans="2:65" s="13" customFormat="1">
      <c r="B319" s="156"/>
      <c r="D319" s="149" t="s">
        <v>146</v>
      </c>
      <c r="E319" s="157" t="s">
        <v>1</v>
      </c>
      <c r="F319" s="158" t="s">
        <v>148</v>
      </c>
      <c r="H319" s="159">
        <v>6.9</v>
      </c>
      <c r="I319" s="160"/>
      <c r="L319" s="156"/>
      <c r="M319" s="161"/>
      <c r="T319" s="162"/>
      <c r="AT319" s="157" t="s">
        <v>146</v>
      </c>
      <c r="AU319" s="157" t="s">
        <v>83</v>
      </c>
      <c r="AV319" s="13" t="s">
        <v>145</v>
      </c>
      <c r="AW319" s="13" t="s">
        <v>30</v>
      </c>
      <c r="AX319" s="13" t="s">
        <v>81</v>
      </c>
      <c r="AY319" s="157" t="s">
        <v>139</v>
      </c>
    </row>
    <row r="320" spans="2:65" s="1" customFormat="1" ht="24.2" customHeight="1">
      <c r="B320" s="133"/>
      <c r="C320" s="169" t="s">
        <v>288</v>
      </c>
      <c r="D320" s="169" t="s">
        <v>247</v>
      </c>
      <c r="E320" s="170" t="s">
        <v>393</v>
      </c>
      <c r="F320" s="171" t="s">
        <v>394</v>
      </c>
      <c r="G320" s="172" t="s">
        <v>144</v>
      </c>
      <c r="H320" s="173">
        <v>7.1070000000000002</v>
      </c>
      <c r="I320" s="174"/>
      <c r="J320" s="175">
        <f>ROUND(I320*H320,2)</f>
        <v>0</v>
      </c>
      <c r="K320" s="176"/>
      <c r="L320" s="177"/>
      <c r="M320" s="178" t="s">
        <v>1</v>
      </c>
      <c r="N320" s="179" t="s">
        <v>38</v>
      </c>
      <c r="P320" s="144">
        <f>O320*H320</f>
        <v>0</v>
      </c>
      <c r="Q320" s="144">
        <v>0</v>
      </c>
      <c r="R320" s="144">
        <f>Q320*H320</f>
        <v>0</v>
      </c>
      <c r="S320" s="144">
        <v>0</v>
      </c>
      <c r="T320" s="145">
        <f>S320*H320</f>
        <v>0</v>
      </c>
      <c r="AR320" s="146" t="s">
        <v>163</v>
      </c>
      <c r="AT320" s="146" t="s">
        <v>247</v>
      </c>
      <c r="AU320" s="146" t="s">
        <v>83</v>
      </c>
      <c r="AY320" s="17" t="s">
        <v>139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7" t="s">
        <v>81</v>
      </c>
      <c r="BK320" s="147">
        <f>ROUND(I320*H320,2)</f>
        <v>0</v>
      </c>
      <c r="BL320" s="17" t="s">
        <v>145</v>
      </c>
      <c r="BM320" s="146" t="s">
        <v>395</v>
      </c>
    </row>
    <row r="321" spans="2:65" s="12" customFormat="1">
      <c r="B321" s="148"/>
      <c r="D321" s="149" t="s">
        <v>146</v>
      </c>
      <c r="E321" s="150" t="s">
        <v>1</v>
      </c>
      <c r="F321" s="151" t="s">
        <v>396</v>
      </c>
      <c r="H321" s="152">
        <v>7.1070000000000002</v>
      </c>
      <c r="I321" s="153"/>
      <c r="L321" s="148"/>
      <c r="M321" s="154"/>
      <c r="T321" s="155"/>
      <c r="AT321" s="150" t="s">
        <v>146</v>
      </c>
      <c r="AU321" s="150" t="s">
        <v>83</v>
      </c>
      <c r="AV321" s="12" t="s">
        <v>83</v>
      </c>
      <c r="AW321" s="12" t="s">
        <v>30</v>
      </c>
      <c r="AX321" s="12" t="s">
        <v>73</v>
      </c>
      <c r="AY321" s="150" t="s">
        <v>139</v>
      </c>
    </row>
    <row r="322" spans="2:65" s="13" customFormat="1">
      <c r="B322" s="156"/>
      <c r="D322" s="149" t="s">
        <v>146</v>
      </c>
      <c r="E322" s="157" t="s">
        <v>1</v>
      </c>
      <c r="F322" s="158" t="s">
        <v>148</v>
      </c>
      <c r="H322" s="159">
        <v>7.1070000000000002</v>
      </c>
      <c r="I322" s="160"/>
      <c r="L322" s="156"/>
      <c r="M322" s="161"/>
      <c r="T322" s="162"/>
      <c r="AT322" s="157" t="s">
        <v>146</v>
      </c>
      <c r="AU322" s="157" t="s">
        <v>83</v>
      </c>
      <c r="AV322" s="13" t="s">
        <v>145</v>
      </c>
      <c r="AW322" s="13" t="s">
        <v>30</v>
      </c>
      <c r="AX322" s="13" t="s">
        <v>81</v>
      </c>
      <c r="AY322" s="157" t="s">
        <v>139</v>
      </c>
    </row>
    <row r="323" spans="2:65" s="11" customFormat="1" ht="22.9" customHeight="1">
      <c r="B323" s="121"/>
      <c r="D323" s="122" t="s">
        <v>72</v>
      </c>
      <c r="E323" s="131" t="s">
        <v>175</v>
      </c>
      <c r="F323" s="131" t="s">
        <v>397</v>
      </c>
      <c r="I323" s="124"/>
      <c r="J323" s="132">
        <f>BK323</f>
        <v>0</v>
      </c>
      <c r="L323" s="121"/>
      <c r="M323" s="126"/>
      <c r="P323" s="127">
        <f>SUM(P324:P415)</f>
        <v>0</v>
      </c>
      <c r="R323" s="127">
        <f>SUM(R324:R415)</f>
        <v>0</v>
      </c>
      <c r="T323" s="128">
        <f>SUM(T324:T415)</f>
        <v>0</v>
      </c>
      <c r="AR323" s="122" t="s">
        <v>81</v>
      </c>
      <c r="AT323" s="129" t="s">
        <v>72</v>
      </c>
      <c r="AU323" s="129" t="s">
        <v>81</v>
      </c>
      <c r="AY323" s="122" t="s">
        <v>139</v>
      </c>
      <c r="BK323" s="130">
        <f>SUM(BK324:BK415)</f>
        <v>0</v>
      </c>
    </row>
    <row r="324" spans="2:65" s="1" customFormat="1" ht="24.2" customHeight="1">
      <c r="B324" s="133"/>
      <c r="C324" s="134" t="s">
        <v>398</v>
      </c>
      <c r="D324" s="134" t="s">
        <v>141</v>
      </c>
      <c r="E324" s="135" t="s">
        <v>399</v>
      </c>
      <c r="F324" s="136" t="s">
        <v>400</v>
      </c>
      <c r="G324" s="137" t="s">
        <v>401</v>
      </c>
      <c r="H324" s="138">
        <v>21</v>
      </c>
      <c r="I324" s="139"/>
      <c r="J324" s="140">
        <f>ROUND(I324*H324,2)</f>
        <v>0</v>
      </c>
      <c r="K324" s="141"/>
      <c r="L324" s="32"/>
      <c r="M324" s="142" t="s">
        <v>1</v>
      </c>
      <c r="N324" s="143" t="s">
        <v>38</v>
      </c>
      <c r="P324" s="144">
        <f>O324*H324</f>
        <v>0</v>
      </c>
      <c r="Q324" s="144">
        <v>0</v>
      </c>
      <c r="R324" s="144">
        <f>Q324*H324</f>
        <v>0</v>
      </c>
      <c r="S324" s="144">
        <v>0</v>
      </c>
      <c r="T324" s="145">
        <f>S324*H324</f>
        <v>0</v>
      </c>
      <c r="AR324" s="146" t="s">
        <v>145</v>
      </c>
      <c r="AT324" s="146" t="s">
        <v>141</v>
      </c>
      <c r="AU324" s="146" t="s">
        <v>83</v>
      </c>
      <c r="AY324" s="17" t="s">
        <v>139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7" t="s">
        <v>81</v>
      </c>
      <c r="BK324" s="147">
        <f>ROUND(I324*H324,2)</f>
        <v>0</v>
      </c>
      <c r="BL324" s="17" t="s">
        <v>145</v>
      </c>
      <c r="BM324" s="146" t="s">
        <v>402</v>
      </c>
    </row>
    <row r="325" spans="2:65" s="12" customFormat="1">
      <c r="B325" s="148"/>
      <c r="D325" s="149" t="s">
        <v>146</v>
      </c>
      <c r="E325" s="150" t="s">
        <v>1</v>
      </c>
      <c r="F325" s="151" t="s">
        <v>403</v>
      </c>
      <c r="H325" s="152">
        <v>21</v>
      </c>
      <c r="I325" s="153"/>
      <c r="L325" s="148"/>
      <c r="M325" s="154"/>
      <c r="T325" s="155"/>
      <c r="AT325" s="150" t="s">
        <v>146</v>
      </c>
      <c r="AU325" s="150" t="s">
        <v>83</v>
      </c>
      <c r="AV325" s="12" t="s">
        <v>83</v>
      </c>
      <c r="AW325" s="12" t="s">
        <v>30</v>
      </c>
      <c r="AX325" s="12" t="s">
        <v>73</v>
      </c>
      <c r="AY325" s="150" t="s">
        <v>139</v>
      </c>
    </row>
    <row r="326" spans="2:65" s="13" customFormat="1">
      <c r="B326" s="156"/>
      <c r="D326" s="149" t="s">
        <v>146</v>
      </c>
      <c r="E326" s="157" t="s">
        <v>1</v>
      </c>
      <c r="F326" s="158" t="s">
        <v>148</v>
      </c>
      <c r="H326" s="159">
        <v>21</v>
      </c>
      <c r="I326" s="160"/>
      <c r="L326" s="156"/>
      <c r="M326" s="161"/>
      <c r="T326" s="162"/>
      <c r="AT326" s="157" t="s">
        <v>146</v>
      </c>
      <c r="AU326" s="157" t="s">
        <v>83</v>
      </c>
      <c r="AV326" s="13" t="s">
        <v>145</v>
      </c>
      <c r="AW326" s="13" t="s">
        <v>30</v>
      </c>
      <c r="AX326" s="13" t="s">
        <v>81</v>
      </c>
      <c r="AY326" s="157" t="s">
        <v>139</v>
      </c>
    </row>
    <row r="327" spans="2:65" s="1" customFormat="1" ht="24.2" customHeight="1">
      <c r="B327" s="133"/>
      <c r="C327" s="169" t="s">
        <v>293</v>
      </c>
      <c r="D327" s="169" t="s">
        <v>247</v>
      </c>
      <c r="E327" s="170" t="s">
        <v>404</v>
      </c>
      <c r="F327" s="171" t="s">
        <v>405</v>
      </c>
      <c r="G327" s="172" t="s">
        <v>401</v>
      </c>
      <c r="H327" s="173">
        <v>4</v>
      </c>
      <c r="I327" s="174"/>
      <c r="J327" s="175">
        <f>ROUND(I327*H327,2)</f>
        <v>0</v>
      </c>
      <c r="K327" s="176"/>
      <c r="L327" s="177"/>
      <c r="M327" s="178" t="s">
        <v>1</v>
      </c>
      <c r="N327" s="179" t="s">
        <v>38</v>
      </c>
      <c r="P327" s="144">
        <f>O327*H327</f>
        <v>0</v>
      </c>
      <c r="Q327" s="144">
        <v>0</v>
      </c>
      <c r="R327" s="144">
        <f>Q327*H327</f>
        <v>0</v>
      </c>
      <c r="S327" s="144">
        <v>0</v>
      </c>
      <c r="T327" s="145">
        <f>S327*H327</f>
        <v>0</v>
      </c>
      <c r="AR327" s="146" t="s">
        <v>163</v>
      </c>
      <c r="AT327" s="146" t="s">
        <v>247</v>
      </c>
      <c r="AU327" s="146" t="s">
        <v>83</v>
      </c>
      <c r="AY327" s="17" t="s">
        <v>139</v>
      </c>
      <c r="BE327" s="147">
        <f>IF(N327="základní",J327,0)</f>
        <v>0</v>
      </c>
      <c r="BF327" s="147">
        <f>IF(N327="snížená",J327,0)</f>
        <v>0</v>
      </c>
      <c r="BG327" s="147">
        <f>IF(N327="zákl. přenesená",J327,0)</f>
        <v>0</v>
      </c>
      <c r="BH327" s="147">
        <f>IF(N327="sníž. přenesená",J327,0)</f>
        <v>0</v>
      </c>
      <c r="BI327" s="147">
        <f>IF(N327="nulová",J327,0)</f>
        <v>0</v>
      </c>
      <c r="BJ327" s="17" t="s">
        <v>81</v>
      </c>
      <c r="BK327" s="147">
        <f>ROUND(I327*H327,2)</f>
        <v>0</v>
      </c>
      <c r="BL327" s="17" t="s">
        <v>145</v>
      </c>
      <c r="BM327" s="146" t="s">
        <v>406</v>
      </c>
    </row>
    <row r="328" spans="2:65" s="12" customFormat="1">
      <c r="B328" s="148"/>
      <c r="D328" s="149" t="s">
        <v>146</v>
      </c>
      <c r="E328" s="150" t="s">
        <v>1</v>
      </c>
      <c r="F328" s="151" t="s">
        <v>407</v>
      </c>
      <c r="H328" s="152">
        <v>2</v>
      </c>
      <c r="I328" s="153"/>
      <c r="L328" s="148"/>
      <c r="M328" s="154"/>
      <c r="T328" s="155"/>
      <c r="AT328" s="150" t="s">
        <v>146</v>
      </c>
      <c r="AU328" s="150" t="s">
        <v>83</v>
      </c>
      <c r="AV328" s="12" t="s">
        <v>83</v>
      </c>
      <c r="AW328" s="12" t="s">
        <v>30</v>
      </c>
      <c r="AX328" s="12" t="s">
        <v>73</v>
      </c>
      <c r="AY328" s="150" t="s">
        <v>139</v>
      </c>
    </row>
    <row r="329" spans="2:65" s="12" customFormat="1">
      <c r="B329" s="148"/>
      <c r="D329" s="149" t="s">
        <v>146</v>
      </c>
      <c r="E329" s="150" t="s">
        <v>1</v>
      </c>
      <c r="F329" s="151" t="s">
        <v>408</v>
      </c>
      <c r="H329" s="152">
        <v>1</v>
      </c>
      <c r="I329" s="153"/>
      <c r="L329" s="148"/>
      <c r="M329" s="154"/>
      <c r="T329" s="155"/>
      <c r="AT329" s="150" t="s">
        <v>146</v>
      </c>
      <c r="AU329" s="150" t="s">
        <v>83</v>
      </c>
      <c r="AV329" s="12" t="s">
        <v>83</v>
      </c>
      <c r="AW329" s="12" t="s">
        <v>30</v>
      </c>
      <c r="AX329" s="12" t="s">
        <v>73</v>
      </c>
      <c r="AY329" s="150" t="s">
        <v>139</v>
      </c>
    </row>
    <row r="330" spans="2:65" s="12" customFormat="1">
      <c r="B330" s="148"/>
      <c r="D330" s="149" t="s">
        <v>146</v>
      </c>
      <c r="E330" s="150" t="s">
        <v>1</v>
      </c>
      <c r="F330" s="151" t="s">
        <v>409</v>
      </c>
      <c r="H330" s="152">
        <v>1</v>
      </c>
      <c r="I330" s="153"/>
      <c r="L330" s="148"/>
      <c r="M330" s="154"/>
      <c r="T330" s="155"/>
      <c r="AT330" s="150" t="s">
        <v>146</v>
      </c>
      <c r="AU330" s="150" t="s">
        <v>83</v>
      </c>
      <c r="AV330" s="12" t="s">
        <v>83</v>
      </c>
      <c r="AW330" s="12" t="s">
        <v>30</v>
      </c>
      <c r="AX330" s="12" t="s">
        <v>73</v>
      </c>
      <c r="AY330" s="150" t="s">
        <v>139</v>
      </c>
    </row>
    <row r="331" spans="2:65" s="13" customFormat="1">
      <c r="B331" s="156"/>
      <c r="D331" s="149" t="s">
        <v>146</v>
      </c>
      <c r="E331" s="157" t="s">
        <v>1</v>
      </c>
      <c r="F331" s="158" t="s">
        <v>148</v>
      </c>
      <c r="H331" s="159">
        <v>4</v>
      </c>
      <c r="I331" s="160"/>
      <c r="L331" s="156"/>
      <c r="M331" s="161"/>
      <c r="T331" s="162"/>
      <c r="AT331" s="157" t="s">
        <v>146</v>
      </c>
      <c r="AU331" s="157" t="s">
        <v>83</v>
      </c>
      <c r="AV331" s="13" t="s">
        <v>145</v>
      </c>
      <c r="AW331" s="13" t="s">
        <v>30</v>
      </c>
      <c r="AX331" s="13" t="s">
        <v>81</v>
      </c>
      <c r="AY331" s="157" t="s">
        <v>139</v>
      </c>
    </row>
    <row r="332" spans="2:65" s="1" customFormat="1" ht="24.2" customHeight="1">
      <c r="B332" s="133"/>
      <c r="C332" s="169" t="s">
        <v>410</v>
      </c>
      <c r="D332" s="169" t="s">
        <v>247</v>
      </c>
      <c r="E332" s="170" t="s">
        <v>411</v>
      </c>
      <c r="F332" s="171" t="s">
        <v>412</v>
      </c>
      <c r="G332" s="172" t="s">
        <v>401</v>
      </c>
      <c r="H332" s="173">
        <v>6</v>
      </c>
      <c r="I332" s="174"/>
      <c r="J332" s="175">
        <f>ROUND(I332*H332,2)</f>
        <v>0</v>
      </c>
      <c r="K332" s="176"/>
      <c r="L332" s="177"/>
      <c r="M332" s="178" t="s">
        <v>1</v>
      </c>
      <c r="N332" s="179" t="s">
        <v>38</v>
      </c>
      <c r="P332" s="144">
        <f>O332*H332</f>
        <v>0</v>
      </c>
      <c r="Q332" s="144">
        <v>0</v>
      </c>
      <c r="R332" s="144">
        <f>Q332*H332</f>
        <v>0</v>
      </c>
      <c r="S332" s="144">
        <v>0</v>
      </c>
      <c r="T332" s="145">
        <f>S332*H332</f>
        <v>0</v>
      </c>
      <c r="AR332" s="146" t="s">
        <v>163</v>
      </c>
      <c r="AT332" s="146" t="s">
        <v>247</v>
      </c>
      <c r="AU332" s="146" t="s">
        <v>83</v>
      </c>
      <c r="AY332" s="17" t="s">
        <v>139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7" t="s">
        <v>81</v>
      </c>
      <c r="BK332" s="147">
        <f>ROUND(I332*H332,2)</f>
        <v>0</v>
      </c>
      <c r="BL332" s="17" t="s">
        <v>145</v>
      </c>
      <c r="BM332" s="146" t="s">
        <v>413</v>
      </c>
    </row>
    <row r="333" spans="2:65" s="12" customFormat="1">
      <c r="B333" s="148"/>
      <c r="D333" s="149" t="s">
        <v>146</v>
      </c>
      <c r="E333" s="150" t="s">
        <v>1</v>
      </c>
      <c r="F333" s="151" t="s">
        <v>414</v>
      </c>
      <c r="H333" s="152">
        <v>2</v>
      </c>
      <c r="I333" s="153"/>
      <c r="L333" s="148"/>
      <c r="M333" s="154"/>
      <c r="T333" s="155"/>
      <c r="AT333" s="150" t="s">
        <v>146</v>
      </c>
      <c r="AU333" s="150" t="s">
        <v>83</v>
      </c>
      <c r="AV333" s="12" t="s">
        <v>83</v>
      </c>
      <c r="AW333" s="12" t="s">
        <v>30</v>
      </c>
      <c r="AX333" s="12" t="s">
        <v>73</v>
      </c>
      <c r="AY333" s="150" t="s">
        <v>139</v>
      </c>
    </row>
    <row r="334" spans="2:65" s="12" customFormat="1">
      <c r="B334" s="148"/>
      <c r="D334" s="149" t="s">
        <v>146</v>
      </c>
      <c r="E334" s="150" t="s">
        <v>1</v>
      </c>
      <c r="F334" s="151" t="s">
        <v>415</v>
      </c>
      <c r="H334" s="152">
        <v>2</v>
      </c>
      <c r="I334" s="153"/>
      <c r="L334" s="148"/>
      <c r="M334" s="154"/>
      <c r="T334" s="155"/>
      <c r="AT334" s="150" t="s">
        <v>146</v>
      </c>
      <c r="AU334" s="150" t="s">
        <v>83</v>
      </c>
      <c r="AV334" s="12" t="s">
        <v>83</v>
      </c>
      <c r="AW334" s="12" t="s">
        <v>30</v>
      </c>
      <c r="AX334" s="12" t="s">
        <v>73</v>
      </c>
      <c r="AY334" s="150" t="s">
        <v>139</v>
      </c>
    </row>
    <row r="335" spans="2:65" s="12" customFormat="1">
      <c r="B335" s="148"/>
      <c r="D335" s="149" t="s">
        <v>146</v>
      </c>
      <c r="E335" s="150" t="s">
        <v>1</v>
      </c>
      <c r="F335" s="151" t="s">
        <v>416</v>
      </c>
      <c r="H335" s="152">
        <v>2</v>
      </c>
      <c r="I335" s="153"/>
      <c r="L335" s="148"/>
      <c r="M335" s="154"/>
      <c r="T335" s="155"/>
      <c r="AT335" s="150" t="s">
        <v>146</v>
      </c>
      <c r="AU335" s="150" t="s">
        <v>83</v>
      </c>
      <c r="AV335" s="12" t="s">
        <v>83</v>
      </c>
      <c r="AW335" s="12" t="s">
        <v>30</v>
      </c>
      <c r="AX335" s="12" t="s">
        <v>73</v>
      </c>
      <c r="AY335" s="150" t="s">
        <v>139</v>
      </c>
    </row>
    <row r="336" spans="2:65" s="13" customFormat="1">
      <c r="B336" s="156"/>
      <c r="D336" s="149" t="s">
        <v>146</v>
      </c>
      <c r="E336" s="157" t="s">
        <v>1</v>
      </c>
      <c r="F336" s="158" t="s">
        <v>148</v>
      </c>
      <c r="H336" s="159">
        <v>6</v>
      </c>
      <c r="I336" s="160"/>
      <c r="L336" s="156"/>
      <c r="M336" s="161"/>
      <c r="T336" s="162"/>
      <c r="AT336" s="157" t="s">
        <v>146</v>
      </c>
      <c r="AU336" s="157" t="s">
        <v>83</v>
      </c>
      <c r="AV336" s="13" t="s">
        <v>145</v>
      </c>
      <c r="AW336" s="13" t="s">
        <v>30</v>
      </c>
      <c r="AX336" s="13" t="s">
        <v>81</v>
      </c>
      <c r="AY336" s="157" t="s">
        <v>139</v>
      </c>
    </row>
    <row r="337" spans="2:65" s="1" customFormat="1" ht="21.75" customHeight="1">
      <c r="B337" s="133"/>
      <c r="C337" s="169" t="s">
        <v>298</v>
      </c>
      <c r="D337" s="169" t="s">
        <v>247</v>
      </c>
      <c r="E337" s="170" t="s">
        <v>417</v>
      </c>
      <c r="F337" s="171" t="s">
        <v>418</v>
      </c>
      <c r="G337" s="172" t="s">
        <v>401</v>
      </c>
      <c r="H337" s="173">
        <v>1</v>
      </c>
      <c r="I337" s="174"/>
      <c r="J337" s="175">
        <f>ROUND(I337*H337,2)</f>
        <v>0</v>
      </c>
      <c r="K337" s="176"/>
      <c r="L337" s="177"/>
      <c r="M337" s="178" t="s">
        <v>1</v>
      </c>
      <c r="N337" s="179" t="s">
        <v>38</v>
      </c>
      <c r="P337" s="144">
        <f>O337*H337</f>
        <v>0</v>
      </c>
      <c r="Q337" s="144">
        <v>0</v>
      </c>
      <c r="R337" s="144">
        <f>Q337*H337</f>
        <v>0</v>
      </c>
      <c r="S337" s="144">
        <v>0</v>
      </c>
      <c r="T337" s="145">
        <f>S337*H337</f>
        <v>0</v>
      </c>
      <c r="AR337" s="146" t="s">
        <v>163</v>
      </c>
      <c r="AT337" s="146" t="s">
        <v>247</v>
      </c>
      <c r="AU337" s="146" t="s">
        <v>83</v>
      </c>
      <c r="AY337" s="17" t="s">
        <v>139</v>
      </c>
      <c r="BE337" s="147">
        <f>IF(N337="základní",J337,0)</f>
        <v>0</v>
      </c>
      <c r="BF337" s="147">
        <f>IF(N337="snížená",J337,0)</f>
        <v>0</v>
      </c>
      <c r="BG337" s="147">
        <f>IF(N337="zákl. přenesená",J337,0)</f>
        <v>0</v>
      </c>
      <c r="BH337" s="147">
        <f>IF(N337="sníž. přenesená",J337,0)</f>
        <v>0</v>
      </c>
      <c r="BI337" s="147">
        <f>IF(N337="nulová",J337,0)</f>
        <v>0</v>
      </c>
      <c r="BJ337" s="17" t="s">
        <v>81</v>
      </c>
      <c r="BK337" s="147">
        <f>ROUND(I337*H337,2)</f>
        <v>0</v>
      </c>
      <c r="BL337" s="17" t="s">
        <v>145</v>
      </c>
      <c r="BM337" s="146" t="s">
        <v>419</v>
      </c>
    </row>
    <row r="338" spans="2:65" s="12" customFormat="1">
      <c r="B338" s="148"/>
      <c r="D338" s="149" t="s">
        <v>146</v>
      </c>
      <c r="E338" s="150" t="s">
        <v>1</v>
      </c>
      <c r="F338" s="151" t="s">
        <v>420</v>
      </c>
      <c r="H338" s="152">
        <v>1</v>
      </c>
      <c r="I338" s="153"/>
      <c r="L338" s="148"/>
      <c r="M338" s="154"/>
      <c r="T338" s="155"/>
      <c r="AT338" s="150" t="s">
        <v>146</v>
      </c>
      <c r="AU338" s="150" t="s">
        <v>83</v>
      </c>
      <c r="AV338" s="12" t="s">
        <v>83</v>
      </c>
      <c r="AW338" s="12" t="s">
        <v>30</v>
      </c>
      <c r="AX338" s="12" t="s">
        <v>73</v>
      </c>
      <c r="AY338" s="150" t="s">
        <v>139</v>
      </c>
    </row>
    <row r="339" spans="2:65" s="13" customFormat="1">
      <c r="B339" s="156"/>
      <c r="D339" s="149" t="s">
        <v>146</v>
      </c>
      <c r="E339" s="157" t="s">
        <v>1</v>
      </c>
      <c r="F339" s="158" t="s">
        <v>148</v>
      </c>
      <c r="H339" s="159">
        <v>1</v>
      </c>
      <c r="I339" s="160"/>
      <c r="L339" s="156"/>
      <c r="M339" s="161"/>
      <c r="T339" s="162"/>
      <c r="AT339" s="157" t="s">
        <v>146</v>
      </c>
      <c r="AU339" s="157" t="s">
        <v>83</v>
      </c>
      <c r="AV339" s="13" t="s">
        <v>145</v>
      </c>
      <c r="AW339" s="13" t="s">
        <v>30</v>
      </c>
      <c r="AX339" s="13" t="s">
        <v>81</v>
      </c>
      <c r="AY339" s="157" t="s">
        <v>139</v>
      </c>
    </row>
    <row r="340" spans="2:65" s="1" customFormat="1" ht="24.2" customHeight="1">
      <c r="B340" s="133"/>
      <c r="C340" s="169" t="s">
        <v>421</v>
      </c>
      <c r="D340" s="169" t="s">
        <v>247</v>
      </c>
      <c r="E340" s="170" t="s">
        <v>422</v>
      </c>
      <c r="F340" s="171" t="s">
        <v>423</v>
      </c>
      <c r="G340" s="172" t="s">
        <v>401</v>
      </c>
      <c r="H340" s="173">
        <v>3</v>
      </c>
      <c r="I340" s="174"/>
      <c r="J340" s="175">
        <f>ROUND(I340*H340,2)</f>
        <v>0</v>
      </c>
      <c r="K340" s="176"/>
      <c r="L340" s="177"/>
      <c r="M340" s="178" t="s">
        <v>1</v>
      </c>
      <c r="N340" s="179" t="s">
        <v>38</v>
      </c>
      <c r="P340" s="144">
        <f>O340*H340</f>
        <v>0</v>
      </c>
      <c r="Q340" s="144">
        <v>0</v>
      </c>
      <c r="R340" s="144">
        <f>Q340*H340</f>
        <v>0</v>
      </c>
      <c r="S340" s="144">
        <v>0</v>
      </c>
      <c r="T340" s="145">
        <f>S340*H340</f>
        <v>0</v>
      </c>
      <c r="AR340" s="146" t="s">
        <v>163</v>
      </c>
      <c r="AT340" s="146" t="s">
        <v>247</v>
      </c>
      <c r="AU340" s="146" t="s">
        <v>83</v>
      </c>
      <c r="AY340" s="17" t="s">
        <v>139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7" t="s">
        <v>81</v>
      </c>
      <c r="BK340" s="147">
        <f>ROUND(I340*H340,2)</f>
        <v>0</v>
      </c>
      <c r="BL340" s="17" t="s">
        <v>145</v>
      </c>
      <c r="BM340" s="146" t="s">
        <v>424</v>
      </c>
    </row>
    <row r="341" spans="2:65" s="12" customFormat="1">
      <c r="B341" s="148"/>
      <c r="D341" s="149" t="s">
        <v>146</v>
      </c>
      <c r="E341" s="150" t="s">
        <v>1</v>
      </c>
      <c r="F341" s="151" t="s">
        <v>425</v>
      </c>
      <c r="H341" s="152">
        <v>3</v>
      </c>
      <c r="I341" s="153"/>
      <c r="L341" s="148"/>
      <c r="M341" s="154"/>
      <c r="T341" s="155"/>
      <c r="AT341" s="150" t="s">
        <v>146</v>
      </c>
      <c r="AU341" s="150" t="s">
        <v>83</v>
      </c>
      <c r="AV341" s="12" t="s">
        <v>83</v>
      </c>
      <c r="AW341" s="12" t="s">
        <v>30</v>
      </c>
      <c r="AX341" s="12" t="s">
        <v>73</v>
      </c>
      <c r="AY341" s="150" t="s">
        <v>139</v>
      </c>
    </row>
    <row r="342" spans="2:65" s="13" customFormat="1">
      <c r="B342" s="156"/>
      <c r="D342" s="149" t="s">
        <v>146</v>
      </c>
      <c r="E342" s="157" t="s">
        <v>1</v>
      </c>
      <c r="F342" s="158" t="s">
        <v>148</v>
      </c>
      <c r="H342" s="159">
        <v>3</v>
      </c>
      <c r="I342" s="160"/>
      <c r="L342" s="156"/>
      <c r="M342" s="161"/>
      <c r="T342" s="162"/>
      <c r="AT342" s="157" t="s">
        <v>146</v>
      </c>
      <c r="AU342" s="157" t="s">
        <v>83</v>
      </c>
      <c r="AV342" s="13" t="s">
        <v>145</v>
      </c>
      <c r="AW342" s="13" t="s">
        <v>30</v>
      </c>
      <c r="AX342" s="13" t="s">
        <v>81</v>
      </c>
      <c r="AY342" s="157" t="s">
        <v>139</v>
      </c>
    </row>
    <row r="343" spans="2:65" s="1" customFormat="1" ht="21.75" customHeight="1">
      <c r="B343" s="133"/>
      <c r="C343" s="169" t="s">
        <v>302</v>
      </c>
      <c r="D343" s="169" t="s">
        <v>247</v>
      </c>
      <c r="E343" s="170" t="s">
        <v>426</v>
      </c>
      <c r="F343" s="171" t="s">
        <v>427</v>
      </c>
      <c r="G343" s="172" t="s">
        <v>401</v>
      </c>
      <c r="H343" s="173">
        <v>2</v>
      </c>
      <c r="I343" s="174"/>
      <c r="J343" s="175">
        <f>ROUND(I343*H343,2)</f>
        <v>0</v>
      </c>
      <c r="K343" s="176"/>
      <c r="L343" s="177"/>
      <c r="M343" s="178" t="s">
        <v>1</v>
      </c>
      <c r="N343" s="179" t="s">
        <v>38</v>
      </c>
      <c r="P343" s="144">
        <f>O343*H343</f>
        <v>0</v>
      </c>
      <c r="Q343" s="144">
        <v>0</v>
      </c>
      <c r="R343" s="144">
        <f>Q343*H343</f>
        <v>0</v>
      </c>
      <c r="S343" s="144">
        <v>0</v>
      </c>
      <c r="T343" s="145">
        <f>S343*H343</f>
        <v>0</v>
      </c>
      <c r="AR343" s="146" t="s">
        <v>163</v>
      </c>
      <c r="AT343" s="146" t="s">
        <v>247</v>
      </c>
      <c r="AU343" s="146" t="s">
        <v>83</v>
      </c>
      <c r="AY343" s="17" t="s">
        <v>139</v>
      </c>
      <c r="BE343" s="147">
        <f>IF(N343="základní",J343,0)</f>
        <v>0</v>
      </c>
      <c r="BF343" s="147">
        <f>IF(N343="snížená",J343,0)</f>
        <v>0</v>
      </c>
      <c r="BG343" s="147">
        <f>IF(N343="zákl. přenesená",J343,0)</f>
        <v>0</v>
      </c>
      <c r="BH343" s="147">
        <f>IF(N343="sníž. přenesená",J343,0)</f>
        <v>0</v>
      </c>
      <c r="BI343" s="147">
        <f>IF(N343="nulová",J343,0)</f>
        <v>0</v>
      </c>
      <c r="BJ343" s="17" t="s">
        <v>81</v>
      </c>
      <c r="BK343" s="147">
        <f>ROUND(I343*H343,2)</f>
        <v>0</v>
      </c>
      <c r="BL343" s="17" t="s">
        <v>145</v>
      </c>
      <c r="BM343" s="146" t="s">
        <v>428</v>
      </c>
    </row>
    <row r="344" spans="2:65" s="12" customFormat="1">
      <c r="B344" s="148"/>
      <c r="D344" s="149" t="s">
        <v>146</v>
      </c>
      <c r="E344" s="150" t="s">
        <v>1</v>
      </c>
      <c r="F344" s="151" t="s">
        <v>429</v>
      </c>
      <c r="H344" s="152">
        <v>2</v>
      </c>
      <c r="I344" s="153"/>
      <c r="L344" s="148"/>
      <c r="M344" s="154"/>
      <c r="T344" s="155"/>
      <c r="AT344" s="150" t="s">
        <v>146</v>
      </c>
      <c r="AU344" s="150" t="s">
        <v>83</v>
      </c>
      <c r="AV344" s="12" t="s">
        <v>83</v>
      </c>
      <c r="AW344" s="12" t="s">
        <v>30</v>
      </c>
      <c r="AX344" s="12" t="s">
        <v>73</v>
      </c>
      <c r="AY344" s="150" t="s">
        <v>139</v>
      </c>
    </row>
    <row r="345" spans="2:65" s="13" customFormat="1">
      <c r="B345" s="156"/>
      <c r="D345" s="149" t="s">
        <v>146</v>
      </c>
      <c r="E345" s="157" t="s">
        <v>1</v>
      </c>
      <c r="F345" s="158" t="s">
        <v>148</v>
      </c>
      <c r="H345" s="159">
        <v>2</v>
      </c>
      <c r="I345" s="160"/>
      <c r="L345" s="156"/>
      <c r="M345" s="161"/>
      <c r="T345" s="162"/>
      <c r="AT345" s="157" t="s">
        <v>146</v>
      </c>
      <c r="AU345" s="157" t="s">
        <v>83</v>
      </c>
      <c r="AV345" s="13" t="s">
        <v>145</v>
      </c>
      <c r="AW345" s="13" t="s">
        <v>30</v>
      </c>
      <c r="AX345" s="13" t="s">
        <v>81</v>
      </c>
      <c r="AY345" s="157" t="s">
        <v>139</v>
      </c>
    </row>
    <row r="346" spans="2:65" s="1" customFormat="1" ht="16.5" customHeight="1">
      <c r="B346" s="133"/>
      <c r="C346" s="169" t="s">
        <v>430</v>
      </c>
      <c r="D346" s="169" t="s">
        <v>247</v>
      </c>
      <c r="E346" s="170" t="s">
        <v>431</v>
      </c>
      <c r="F346" s="171" t="s">
        <v>432</v>
      </c>
      <c r="G346" s="172" t="s">
        <v>401</v>
      </c>
      <c r="H346" s="173">
        <v>2</v>
      </c>
      <c r="I346" s="174"/>
      <c r="J346" s="175">
        <f>ROUND(I346*H346,2)</f>
        <v>0</v>
      </c>
      <c r="K346" s="176"/>
      <c r="L346" s="177"/>
      <c r="M346" s="178" t="s">
        <v>1</v>
      </c>
      <c r="N346" s="179" t="s">
        <v>38</v>
      </c>
      <c r="P346" s="144">
        <f>O346*H346</f>
        <v>0</v>
      </c>
      <c r="Q346" s="144">
        <v>0</v>
      </c>
      <c r="R346" s="144">
        <f>Q346*H346</f>
        <v>0</v>
      </c>
      <c r="S346" s="144">
        <v>0</v>
      </c>
      <c r="T346" s="145">
        <f>S346*H346</f>
        <v>0</v>
      </c>
      <c r="AR346" s="146" t="s">
        <v>163</v>
      </c>
      <c r="AT346" s="146" t="s">
        <v>247</v>
      </c>
      <c r="AU346" s="146" t="s">
        <v>83</v>
      </c>
      <c r="AY346" s="17" t="s">
        <v>139</v>
      </c>
      <c r="BE346" s="147">
        <f>IF(N346="základní",J346,0)</f>
        <v>0</v>
      </c>
      <c r="BF346" s="147">
        <f>IF(N346="snížená",J346,0)</f>
        <v>0</v>
      </c>
      <c r="BG346" s="147">
        <f>IF(N346="zákl. přenesená",J346,0)</f>
        <v>0</v>
      </c>
      <c r="BH346" s="147">
        <f>IF(N346="sníž. přenesená",J346,0)</f>
        <v>0</v>
      </c>
      <c r="BI346" s="147">
        <f>IF(N346="nulová",J346,0)</f>
        <v>0</v>
      </c>
      <c r="BJ346" s="17" t="s">
        <v>81</v>
      </c>
      <c r="BK346" s="147">
        <f>ROUND(I346*H346,2)</f>
        <v>0</v>
      </c>
      <c r="BL346" s="17" t="s">
        <v>145</v>
      </c>
      <c r="BM346" s="146" t="s">
        <v>433</v>
      </c>
    </row>
    <row r="347" spans="2:65" s="12" customFormat="1">
      <c r="B347" s="148"/>
      <c r="D347" s="149" t="s">
        <v>146</v>
      </c>
      <c r="E347" s="150" t="s">
        <v>1</v>
      </c>
      <c r="F347" s="151" t="s">
        <v>434</v>
      </c>
      <c r="H347" s="152">
        <v>2</v>
      </c>
      <c r="I347" s="153"/>
      <c r="L347" s="148"/>
      <c r="M347" s="154"/>
      <c r="T347" s="155"/>
      <c r="AT347" s="150" t="s">
        <v>146</v>
      </c>
      <c r="AU347" s="150" t="s">
        <v>83</v>
      </c>
      <c r="AV347" s="12" t="s">
        <v>83</v>
      </c>
      <c r="AW347" s="12" t="s">
        <v>30</v>
      </c>
      <c r="AX347" s="12" t="s">
        <v>73</v>
      </c>
      <c r="AY347" s="150" t="s">
        <v>139</v>
      </c>
    </row>
    <row r="348" spans="2:65" s="13" customFormat="1">
      <c r="B348" s="156"/>
      <c r="D348" s="149" t="s">
        <v>146</v>
      </c>
      <c r="E348" s="157" t="s">
        <v>1</v>
      </c>
      <c r="F348" s="158" t="s">
        <v>148</v>
      </c>
      <c r="H348" s="159">
        <v>2</v>
      </c>
      <c r="I348" s="160"/>
      <c r="L348" s="156"/>
      <c r="M348" s="161"/>
      <c r="T348" s="162"/>
      <c r="AT348" s="157" t="s">
        <v>146</v>
      </c>
      <c r="AU348" s="157" t="s">
        <v>83</v>
      </c>
      <c r="AV348" s="13" t="s">
        <v>145</v>
      </c>
      <c r="AW348" s="13" t="s">
        <v>30</v>
      </c>
      <c r="AX348" s="13" t="s">
        <v>81</v>
      </c>
      <c r="AY348" s="157" t="s">
        <v>139</v>
      </c>
    </row>
    <row r="349" spans="2:65" s="1" customFormat="1" ht="16.5" customHeight="1">
      <c r="B349" s="133"/>
      <c r="C349" s="169" t="s">
        <v>308</v>
      </c>
      <c r="D349" s="169" t="s">
        <v>247</v>
      </c>
      <c r="E349" s="170" t="s">
        <v>435</v>
      </c>
      <c r="F349" s="171" t="s">
        <v>436</v>
      </c>
      <c r="G349" s="172" t="s">
        <v>401</v>
      </c>
      <c r="H349" s="173">
        <v>1</v>
      </c>
      <c r="I349" s="174"/>
      <c r="J349" s="175">
        <f>ROUND(I349*H349,2)</f>
        <v>0</v>
      </c>
      <c r="K349" s="176"/>
      <c r="L349" s="177"/>
      <c r="M349" s="178" t="s">
        <v>1</v>
      </c>
      <c r="N349" s="179" t="s">
        <v>38</v>
      </c>
      <c r="P349" s="144">
        <f>O349*H349</f>
        <v>0</v>
      </c>
      <c r="Q349" s="144">
        <v>0</v>
      </c>
      <c r="R349" s="144">
        <f>Q349*H349</f>
        <v>0</v>
      </c>
      <c r="S349" s="144">
        <v>0</v>
      </c>
      <c r="T349" s="145">
        <f>S349*H349</f>
        <v>0</v>
      </c>
      <c r="AR349" s="146" t="s">
        <v>163</v>
      </c>
      <c r="AT349" s="146" t="s">
        <v>247</v>
      </c>
      <c r="AU349" s="146" t="s">
        <v>83</v>
      </c>
      <c r="AY349" s="17" t="s">
        <v>139</v>
      </c>
      <c r="BE349" s="147">
        <f>IF(N349="základní",J349,0)</f>
        <v>0</v>
      </c>
      <c r="BF349" s="147">
        <f>IF(N349="snížená",J349,0)</f>
        <v>0</v>
      </c>
      <c r="BG349" s="147">
        <f>IF(N349="zákl. přenesená",J349,0)</f>
        <v>0</v>
      </c>
      <c r="BH349" s="147">
        <f>IF(N349="sníž. přenesená",J349,0)</f>
        <v>0</v>
      </c>
      <c r="BI349" s="147">
        <f>IF(N349="nulová",J349,0)</f>
        <v>0</v>
      </c>
      <c r="BJ349" s="17" t="s">
        <v>81</v>
      </c>
      <c r="BK349" s="147">
        <f>ROUND(I349*H349,2)</f>
        <v>0</v>
      </c>
      <c r="BL349" s="17" t="s">
        <v>145</v>
      </c>
      <c r="BM349" s="146" t="s">
        <v>437</v>
      </c>
    </row>
    <row r="350" spans="2:65" s="12" customFormat="1">
      <c r="B350" s="148"/>
      <c r="D350" s="149" t="s">
        <v>146</v>
      </c>
      <c r="E350" s="150" t="s">
        <v>1</v>
      </c>
      <c r="F350" s="151" t="s">
        <v>438</v>
      </c>
      <c r="H350" s="152">
        <v>1</v>
      </c>
      <c r="I350" s="153"/>
      <c r="L350" s="148"/>
      <c r="M350" s="154"/>
      <c r="T350" s="155"/>
      <c r="AT350" s="150" t="s">
        <v>146</v>
      </c>
      <c r="AU350" s="150" t="s">
        <v>83</v>
      </c>
      <c r="AV350" s="12" t="s">
        <v>83</v>
      </c>
      <c r="AW350" s="12" t="s">
        <v>30</v>
      </c>
      <c r="AX350" s="12" t="s">
        <v>73</v>
      </c>
      <c r="AY350" s="150" t="s">
        <v>139</v>
      </c>
    </row>
    <row r="351" spans="2:65" s="13" customFormat="1">
      <c r="B351" s="156"/>
      <c r="D351" s="149" t="s">
        <v>146</v>
      </c>
      <c r="E351" s="157" t="s">
        <v>1</v>
      </c>
      <c r="F351" s="158" t="s">
        <v>148</v>
      </c>
      <c r="H351" s="159">
        <v>1</v>
      </c>
      <c r="I351" s="160"/>
      <c r="L351" s="156"/>
      <c r="M351" s="161"/>
      <c r="T351" s="162"/>
      <c r="AT351" s="157" t="s">
        <v>146</v>
      </c>
      <c r="AU351" s="157" t="s">
        <v>83</v>
      </c>
      <c r="AV351" s="13" t="s">
        <v>145</v>
      </c>
      <c r="AW351" s="13" t="s">
        <v>30</v>
      </c>
      <c r="AX351" s="13" t="s">
        <v>81</v>
      </c>
      <c r="AY351" s="157" t="s">
        <v>139</v>
      </c>
    </row>
    <row r="352" spans="2:65" s="1" customFormat="1" ht="16.5" customHeight="1">
      <c r="B352" s="133"/>
      <c r="C352" s="169" t="s">
        <v>439</v>
      </c>
      <c r="D352" s="169" t="s">
        <v>247</v>
      </c>
      <c r="E352" s="170" t="s">
        <v>440</v>
      </c>
      <c r="F352" s="171" t="s">
        <v>441</v>
      </c>
      <c r="G352" s="172" t="s">
        <v>401</v>
      </c>
      <c r="H352" s="173">
        <v>2</v>
      </c>
      <c r="I352" s="174"/>
      <c r="J352" s="175">
        <f>ROUND(I352*H352,2)</f>
        <v>0</v>
      </c>
      <c r="K352" s="176"/>
      <c r="L352" s="177"/>
      <c r="M352" s="178" t="s">
        <v>1</v>
      </c>
      <c r="N352" s="179" t="s">
        <v>38</v>
      </c>
      <c r="P352" s="144">
        <f>O352*H352</f>
        <v>0</v>
      </c>
      <c r="Q352" s="144">
        <v>0</v>
      </c>
      <c r="R352" s="144">
        <f>Q352*H352</f>
        <v>0</v>
      </c>
      <c r="S352" s="144">
        <v>0</v>
      </c>
      <c r="T352" s="145">
        <f>S352*H352</f>
        <v>0</v>
      </c>
      <c r="AR352" s="146" t="s">
        <v>163</v>
      </c>
      <c r="AT352" s="146" t="s">
        <v>247</v>
      </c>
      <c r="AU352" s="146" t="s">
        <v>83</v>
      </c>
      <c r="AY352" s="17" t="s">
        <v>139</v>
      </c>
      <c r="BE352" s="147">
        <f>IF(N352="základní",J352,0)</f>
        <v>0</v>
      </c>
      <c r="BF352" s="147">
        <f>IF(N352="snížená",J352,0)</f>
        <v>0</v>
      </c>
      <c r="BG352" s="147">
        <f>IF(N352="zákl. přenesená",J352,0)</f>
        <v>0</v>
      </c>
      <c r="BH352" s="147">
        <f>IF(N352="sníž. přenesená",J352,0)</f>
        <v>0</v>
      </c>
      <c r="BI352" s="147">
        <f>IF(N352="nulová",J352,0)</f>
        <v>0</v>
      </c>
      <c r="BJ352" s="17" t="s">
        <v>81</v>
      </c>
      <c r="BK352" s="147">
        <f>ROUND(I352*H352,2)</f>
        <v>0</v>
      </c>
      <c r="BL352" s="17" t="s">
        <v>145</v>
      </c>
      <c r="BM352" s="146" t="s">
        <v>442</v>
      </c>
    </row>
    <row r="353" spans="2:65" s="12" customFormat="1">
      <c r="B353" s="148"/>
      <c r="D353" s="149" t="s">
        <v>146</v>
      </c>
      <c r="E353" s="150" t="s">
        <v>1</v>
      </c>
      <c r="F353" s="151" t="s">
        <v>443</v>
      </c>
      <c r="H353" s="152">
        <v>2</v>
      </c>
      <c r="I353" s="153"/>
      <c r="L353" s="148"/>
      <c r="M353" s="154"/>
      <c r="T353" s="155"/>
      <c r="AT353" s="150" t="s">
        <v>146</v>
      </c>
      <c r="AU353" s="150" t="s">
        <v>83</v>
      </c>
      <c r="AV353" s="12" t="s">
        <v>83</v>
      </c>
      <c r="AW353" s="12" t="s">
        <v>30</v>
      </c>
      <c r="AX353" s="12" t="s">
        <v>73</v>
      </c>
      <c r="AY353" s="150" t="s">
        <v>139</v>
      </c>
    </row>
    <row r="354" spans="2:65" s="13" customFormat="1">
      <c r="B354" s="156"/>
      <c r="D354" s="149" t="s">
        <v>146</v>
      </c>
      <c r="E354" s="157" t="s">
        <v>1</v>
      </c>
      <c r="F354" s="158" t="s">
        <v>148</v>
      </c>
      <c r="H354" s="159">
        <v>2</v>
      </c>
      <c r="I354" s="160"/>
      <c r="L354" s="156"/>
      <c r="M354" s="161"/>
      <c r="T354" s="162"/>
      <c r="AT354" s="157" t="s">
        <v>146</v>
      </c>
      <c r="AU354" s="157" t="s">
        <v>83</v>
      </c>
      <c r="AV354" s="13" t="s">
        <v>145</v>
      </c>
      <c r="AW354" s="13" t="s">
        <v>30</v>
      </c>
      <c r="AX354" s="13" t="s">
        <v>81</v>
      </c>
      <c r="AY354" s="157" t="s">
        <v>139</v>
      </c>
    </row>
    <row r="355" spans="2:65" s="1" customFormat="1" ht="24.2" customHeight="1">
      <c r="B355" s="133"/>
      <c r="C355" s="134" t="s">
        <v>313</v>
      </c>
      <c r="D355" s="134" t="s">
        <v>141</v>
      </c>
      <c r="E355" s="135" t="s">
        <v>444</v>
      </c>
      <c r="F355" s="136" t="s">
        <v>445</v>
      </c>
      <c r="G355" s="137" t="s">
        <v>401</v>
      </c>
      <c r="H355" s="138">
        <v>13</v>
      </c>
      <c r="I355" s="139"/>
      <c r="J355" s="140">
        <f>ROUND(I355*H355,2)</f>
        <v>0</v>
      </c>
      <c r="K355" s="141"/>
      <c r="L355" s="32"/>
      <c r="M355" s="142" t="s">
        <v>1</v>
      </c>
      <c r="N355" s="143" t="s">
        <v>38</v>
      </c>
      <c r="P355" s="144">
        <f>O355*H355</f>
        <v>0</v>
      </c>
      <c r="Q355" s="144">
        <v>0</v>
      </c>
      <c r="R355" s="144">
        <f>Q355*H355</f>
        <v>0</v>
      </c>
      <c r="S355" s="144">
        <v>0</v>
      </c>
      <c r="T355" s="145">
        <f>S355*H355</f>
        <v>0</v>
      </c>
      <c r="AR355" s="146" t="s">
        <v>145</v>
      </c>
      <c r="AT355" s="146" t="s">
        <v>141</v>
      </c>
      <c r="AU355" s="146" t="s">
        <v>83</v>
      </c>
      <c r="AY355" s="17" t="s">
        <v>139</v>
      </c>
      <c r="BE355" s="147">
        <f>IF(N355="základní",J355,0)</f>
        <v>0</v>
      </c>
      <c r="BF355" s="147">
        <f>IF(N355="snížená",J355,0)</f>
        <v>0</v>
      </c>
      <c r="BG355" s="147">
        <f>IF(N355="zákl. přenesená",J355,0)</f>
        <v>0</v>
      </c>
      <c r="BH355" s="147">
        <f>IF(N355="sníž. přenesená",J355,0)</f>
        <v>0</v>
      </c>
      <c r="BI355" s="147">
        <f>IF(N355="nulová",J355,0)</f>
        <v>0</v>
      </c>
      <c r="BJ355" s="17" t="s">
        <v>81</v>
      </c>
      <c r="BK355" s="147">
        <f>ROUND(I355*H355,2)</f>
        <v>0</v>
      </c>
      <c r="BL355" s="17" t="s">
        <v>145</v>
      </c>
      <c r="BM355" s="146" t="s">
        <v>446</v>
      </c>
    </row>
    <row r="356" spans="2:65" s="1" customFormat="1" ht="21.75" customHeight="1">
      <c r="B356" s="133"/>
      <c r="C356" s="169" t="s">
        <v>447</v>
      </c>
      <c r="D356" s="169" t="s">
        <v>247</v>
      </c>
      <c r="E356" s="170" t="s">
        <v>448</v>
      </c>
      <c r="F356" s="171" t="s">
        <v>449</v>
      </c>
      <c r="G356" s="172" t="s">
        <v>401</v>
      </c>
      <c r="H356" s="173">
        <v>13</v>
      </c>
      <c r="I356" s="174"/>
      <c r="J356" s="175">
        <f>ROUND(I356*H356,2)</f>
        <v>0</v>
      </c>
      <c r="K356" s="176"/>
      <c r="L356" s="177"/>
      <c r="M356" s="178" t="s">
        <v>1</v>
      </c>
      <c r="N356" s="179" t="s">
        <v>38</v>
      </c>
      <c r="P356" s="144">
        <f>O356*H356</f>
        <v>0</v>
      </c>
      <c r="Q356" s="144">
        <v>0</v>
      </c>
      <c r="R356" s="144">
        <f>Q356*H356</f>
        <v>0</v>
      </c>
      <c r="S356" s="144">
        <v>0</v>
      </c>
      <c r="T356" s="145">
        <f>S356*H356</f>
        <v>0</v>
      </c>
      <c r="AR356" s="146" t="s">
        <v>163</v>
      </c>
      <c r="AT356" s="146" t="s">
        <v>247</v>
      </c>
      <c r="AU356" s="146" t="s">
        <v>83</v>
      </c>
      <c r="AY356" s="17" t="s">
        <v>139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7" t="s">
        <v>81</v>
      </c>
      <c r="BK356" s="147">
        <f>ROUND(I356*H356,2)</f>
        <v>0</v>
      </c>
      <c r="BL356" s="17" t="s">
        <v>145</v>
      </c>
      <c r="BM356" s="146" t="s">
        <v>450</v>
      </c>
    </row>
    <row r="357" spans="2:65" s="1" customFormat="1" ht="16.5" customHeight="1">
      <c r="B357" s="133"/>
      <c r="C357" s="169" t="s">
        <v>319</v>
      </c>
      <c r="D357" s="169" t="s">
        <v>247</v>
      </c>
      <c r="E357" s="170" t="s">
        <v>451</v>
      </c>
      <c r="F357" s="171" t="s">
        <v>452</v>
      </c>
      <c r="G357" s="172" t="s">
        <v>401</v>
      </c>
      <c r="H357" s="173">
        <v>13</v>
      </c>
      <c r="I357" s="174"/>
      <c r="J357" s="175">
        <f>ROUND(I357*H357,2)</f>
        <v>0</v>
      </c>
      <c r="K357" s="176"/>
      <c r="L357" s="177"/>
      <c r="M357" s="178" t="s">
        <v>1</v>
      </c>
      <c r="N357" s="179" t="s">
        <v>38</v>
      </c>
      <c r="P357" s="144">
        <f>O357*H357</f>
        <v>0</v>
      </c>
      <c r="Q357" s="144">
        <v>0</v>
      </c>
      <c r="R357" s="144">
        <f>Q357*H357</f>
        <v>0</v>
      </c>
      <c r="S357" s="144">
        <v>0</v>
      </c>
      <c r="T357" s="145">
        <f>S357*H357</f>
        <v>0</v>
      </c>
      <c r="AR357" s="146" t="s">
        <v>163</v>
      </c>
      <c r="AT357" s="146" t="s">
        <v>247</v>
      </c>
      <c r="AU357" s="146" t="s">
        <v>83</v>
      </c>
      <c r="AY357" s="17" t="s">
        <v>139</v>
      </c>
      <c r="BE357" s="147">
        <f>IF(N357="základní",J357,0)</f>
        <v>0</v>
      </c>
      <c r="BF357" s="147">
        <f>IF(N357="snížená",J357,0)</f>
        <v>0</v>
      </c>
      <c r="BG357" s="147">
        <f>IF(N357="zákl. přenesená",J357,0)</f>
        <v>0</v>
      </c>
      <c r="BH357" s="147">
        <f>IF(N357="sníž. přenesená",J357,0)</f>
        <v>0</v>
      </c>
      <c r="BI357" s="147">
        <f>IF(N357="nulová",J357,0)</f>
        <v>0</v>
      </c>
      <c r="BJ357" s="17" t="s">
        <v>81</v>
      </c>
      <c r="BK357" s="147">
        <f>ROUND(I357*H357,2)</f>
        <v>0</v>
      </c>
      <c r="BL357" s="17" t="s">
        <v>145</v>
      </c>
      <c r="BM357" s="146" t="s">
        <v>453</v>
      </c>
    </row>
    <row r="358" spans="2:65" s="1" customFormat="1" ht="16.5" customHeight="1">
      <c r="B358" s="133"/>
      <c r="C358" s="169" t="s">
        <v>454</v>
      </c>
      <c r="D358" s="169" t="s">
        <v>247</v>
      </c>
      <c r="E358" s="170" t="s">
        <v>455</v>
      </c>
      <c r="F358" s="171" t="s">
        <v>456</v>
      </c>
      <c r="G358" s="172" t="s">
        <v>401</v>
      </c>
      <c r="H358" s="173">
        <v>13</v>
      </c>
      <c r="I358" s="174"/>
      <c r="J358" s="175">
        <f>ROUND(I358*H358,2)</f>
        <v>0</v>
      </c>
      <c r="K358" s="176"/>
      <c r="L358" s="177"/>
      <c r="M358" s="178" t="s">
        <v>1</v>
      </c>
      <c r="N358" s="179" t="s">
        <v>38</v>
      </c>
      <c r="P358" s="144">
        <f>O358*H358</f>
        <v>0</v>
      </c>
      <c r="Q358" s="144">
        <v>0</v>
      </c>
      <c r="R358" s="144">
        <f>Q358*H358</f>
        <v>0</v>
      </c>
      <c r="S358" s="144">
        <v>0</v>
      </c>
      <c r="T358" s="145">
        <f>S358*H358</f>
        <v>0</v>
      </c>
      <c r="AR358" s="146" t="s">
        <v>163</v>
      </c>
      <c r="AT358" s="146" t="s">
        <v>247</v>
      </c>
      <c r="AU358" s="146" t="s">
        <v>83</v>
      </c>
      <c r="AY358" s="17" t="s">
        <v>139</v>
      </c>
      <c r="BE358" s="147">
        <f>IF(N358="základní",J358,0)</f>
        <v>0</v>
      </c>
      <c r="BF358" s="147">
        <f>IF(N358="snížená",J358,0)</f>
        <v>0</v>
      </c>
      <c r="BG358" s="147">
        <f>IF(N358="zákl. přenesená",J358,0)</f>
        <v>0</v>
      </c>
      <c r="BH358" s="147">
        <f>IF(N358="sníž. přenesená",J358,0)</f>
        <v>0</v>
      </c>
      <c r="BI358" s="147">
        <f>IF(N358="nulová",J358,0)</f>
        <v>0</v>
      </c>
      <c r="BJ358" s="17" t="s">
        <v>81</v>
      </c>
      <c r="BK358" s="147">
        <f>ROUND(I358*H358,2)</f>
        <v>0</v>
      </c>
      <c r="BL358" s="17" t="s">
        <v>145</v>
      </c>
      <c r="BM358" s="146" t="s">
        <v>457</v>
      </c>
    </row>
    <row r="359" spans="2:65" s="1" customFormat="1" ht="24.2" customHeight="1">
      <c r="B359" s="133"/>
      <c r="C359" s="134" t="s">
        <v>324</v>
      </c>
      <c r="D359" s="134" t="s">
        <v>141</v>
      </c>
      <c r="E359" s="135" t="s">
        <v>458</v>
      </c>
      <c r="F359" s="136" t="s">
        <v>459</v>
      </c>
      <c r="G359" s="137" t="s">
        <v>183</v>
      </c>
      <c r="H359" s="138">
        <v>715</v>
      </c>
      <c r="I359" s="139"/>
      <c r="J359" s="140">
        <f>ROUND(I359*H359,2)</f>
        <v>0</v>
      </c>
      <c r="K359" s="141"/>
      <c r="L359" s="32"/>
      <c r="M359" s="142" t="s">
        <v>1</v>
      </c>
      <c r="N359" s="143" t="s">
        <v>38</v>
      </c>
      <c r="P359" s="144">
        <f>O359*H359</f>
        <v>0</v>
      </c>
      <c r="Q359" s="144">
        <v>0</v>
      </c>
      <c r="R359" s="144">
        <f>Q359*H359</f>
        <v>0</v>
      </c>
      <c r="S359" s="144">
        <v>0</v>
      </c>
      <c r="T359" s="145">
        <f>S359*H359</f>
        <v>0</v>
      </c>
      <c r="AR359" s="146" t="s">
        <v>145</v>
      </c>
      <c r="AT359" s="146" t="s">
        <v>141</v>
      </c>
      <c r="AU359" s="146" t="s">
        <v>83</v>
      </c>
      <c r="AY359" s="17" t="s">
        <v>139</v>
      </c>
      <c r="BE359" s="147">
        <f>IF(N359="základní",J359,0)</f>
        <v>0</v>
      </c>
      <c r="BF359" s="147">
        <f>IF(N359="snížená",J359,0)</f>
        <v>0</v>
      </c>
      <c r="BG359" s="147">
        <f>IF(N359="zákl. přenesená",J359,0)</f>
        <v>0</v>
      </c>
      <c r="BH359" s="147">
        <f>IF(N359="sníž. přenesená",J359,0)</f>
        <v>0</v>
      </c>
      <c r="BI359" s="147">
        <f>IF(N359="nulová",J359,0)</f>
        <v>0</v>
      </c>
      <c r="BJ359" s="17" t="s">
        <v>81</v>
      </c>
      <c r="BK359" s="147">
        <f>ROUND(I359*H359,2)</f>
        <v>0</v>
      </c>
      <c r="BL359" s="17" t="s">
        <v>145</v>
      </c>
      <c r="BM359" s="146" t="s">
        <v>460</v>
      </c>
    </row>
    <row r="360" spans="2:65" s="12" customFormat="1">
      <c r="B360" s="148"/>
      <c r="D360" s="149" t="s">
        <v>146</v>
      </c>
      <c r="E360" s="150" t="s">
        <v>1</v>
      </c>
      <c r="F360" s="151" t="s">
        <v>461</v>
      </c>
      <c r="H360" s="152">
        <v>715</v>
      </c>
      <c r="I360" s="153"/>
      <c r="L360" s="148"/>
      <c r="M360" s="154"/>
      <c r="T360" s="155"/>
      <c r="AT360" s="150" t="s">
        <v>146</v>
      </c>
      <c r="AU360" s="150" t="s">
        <v>83</v>
      </c>
      <c r="AV360" s="12" t="s">
        <v>83</v>
      </c>
      <c r="AW360" s="12" t="s">
        <v>30</v>
      </c>
      <c r="AX360" s="12" t="s">
        <v>73</v>
      </c>
      <c r="AY360" s="150" t="s">
        <v>139</v>
      </c>
    </row>
    <row r="361" spans="2:65" s="13" customFormat="1">
      <c r="B361" s="156"/>
      <c r="D361" s="149" t="s">
        <v>146</v>
      </c>
      <c r="E361" s="157" t="s">
        <v>1</v>
      </c>
      <c r="F361" s="158" t="s">
        <v>148</v>
      </c>
      <c r="H361" s="159">
        <v>715</v>
      </c>
      <c r="I361" s="160"/>
      <c r="L361" s="156"/>
      <c r="M361" s="161"/>
      <c r="T361" s="162"/>
      <c r="AT361" s="157" t="s">
        <v>146</v>
      </c>
      <c r="AU361" s="157" t="s">
        <v>83</v>
      </c>
      <c r="AV361" s="13" t="s">
        <v>145</v>
      </c>
      <c r="AW361" s="13" t="s">
        <v>30</v>
      </c>
      <c r="AX361" s="13" t="s">
        <v>81</v>
      </c>
      <c r="AY361" s="157" t="s">
        <v>139</v>
      </c>
    </row>
    <row r="362" spans="2:65" s="1" customFormat="1" ht="24.2" customHeight="1">
      <c r="B362" s="133"/>
      <c r="C362" s="134" t="s">
        <v>462</v>
      </c>
      <c r="D362" s="134" t="s">
        <v>141</v>
      </c>
      <c r="E362" s="135" t="s">
        <v>463</v>
      </c>
      <c r="F362" s="136" t="s">
        <v>464</v>
      </c>
      <c r="G362" s="137" t="s">
        <v>183</v>
      </c>
      <c r="H362" s="138">
        <v>100</v>
      </c>
      <c r="I362" s="139"/>
      <c r="J362" s="140">
        <f>ROUND(I362*H362,2)</f>
        <v>0</v>
      </c>
      <c r="K362" s="141"/>
      <c r="L362" s="32"/>
      <c r="M362" s="142" t="s">
        <v>1</v>
      </c>
      <c r="N362" s="143" t="s">
        <v>38</v>
      </c>
      <c r="P362" s="144">
        <f>O362*H362</f>
        <v>0</v>
      </c>
      <c r="Q362" s="144">
        <v>0</v>
      </c>
      <c r="R362" s="144">
        <f>Q362*H362</f>
        <v>0</v>
      </c>
      <c r="S362" s="144">
        <v>0</v>
      </c>
      <c r="T362" s="145">
        <f>S362*H362</f>
        <v>0</v>
      </c>
      <c r="AR362" s="146" t="s">
        <v>145</v>
      </c>
      <c r="AT362" s="146" t="s">
        <v>141</v>
      </c>
      <c r="AU362" s="146" t="s">
        <v>83</v>
      </c>
      <c r="AY362" s="17" t="s">
        <v>139</v>
      </c>
      <c r="BE362" s="147">
        <f>IF(N362="základní",J362,0)</f>
        <v>0</v>
      </c>
      <c r="BF362" s="147">
        <f>IF(N362="snížená",J362,0)</f>
        <v>0</v>
      </c>
      <c r="BG362" s="147">
        <f>IF(N362="zákl. přenesená",J362,0)</f>
        <v>0</v>
      </c>
      <c r="BH362" s="147">
        <f>IF(N362="sníž. přenesená",J362,0)</f>
        <v>0</v>
      </c>
      <c r="BI362" s="147">
        <f>IF(N362="nulová",J362,0)</f>
        <v>0</v>
      </c>
      <c r="BJ362" s="17" t="s">
        <v>81</v>
      </c>
      <c r="BK362" s="147">
        <f>ROUND(I362*H362,2)</f>
        <v>0</v>
      </c>
      <c r="BL362" s="17" t="s">
        <v>145</v>
      </c>
      <c r="BM362" s="146" t="s">
        <v>465</v>
      </c>
    </row>
    <row r="363" spans="2:65" s="12" customFormat="1">
      <c r="B363" s="148"/>
      <c r="D363" s="149" t="s">
        <v>146</v>
      </c>
      <c r="E363" s="150" t="s">
        <v>1</v>
      </c>
      <c r="F363" s="151" t="s">
        <v>466</v>
      </c>
      <c r="H363" s="152">
        <v>100</v>
      </c>
      <c r="I363" s="153"/>
      <c r="L363" s="148"/>
      <c r="M363" s="154"/>
      <c r="T363" s="155"/>
      <c r="AT363" s="150" t="s">
        <v>146</v>
      </c>
      <c r="AU363" s="150" t="s">
        <v>83</v>
      </c>
      <c r="AV363" s="12" t="s">
        <v>83</v>
      </c>
      <c r="AW363" s="12" t="s">
        <v>30</v>
      </c>
      <c r="AX363" s="12" t="s">
        <v>73</v>
      </c>
      <c r="AY363" s="150" t="s">
        <v>139</v>
      </c>
    </row>
    <row r="364" spans="2:65" s="13" customFormat="1">
      <c r="B364" s="156"/>
      <c r="D364" s="149" t="s">
        <v>146</v>
      </c>
      <c r="E364" s="157" t="s">
        <v>1</v>
      </c>
      <c r="F364" s="158" t="s">
        <v>148</v>
      </c>
      <c r="H364" s="159">
        <v>100</v>
      </c>
      <c r="I364" s="160"/>
      <c r="L364" s="156"/>
      <c r="M364" s="161"/>
      <c r="T364" s="162"/>
      <c r="AT364" s="157" t="s">
        <v>146</v>
      </c>
      <c r="AU364" s="157" t="s">
        <v>83</v>
      </c>
      <c r="AV364" s="13" t="s">
        <v>145</v>
      </c>
      <c r="AW364" s="13" t="s">
        <v>30</v>
      </c>
      <c r="AX364" s="13" t="s">
        <v>81</v>
      </c>
      <c r="AY364" s="157" t="s">
        <v>139</v>
      </c>
    </row>
    <row r="365" spans="2:65" s="1" customFormat="1" ht="24.2" customHeight="1">
      <c r="B365" s="133"/>
      <c r="C365" s="134" t="s">
        <v>330</v>
      </c>
      <c r="D365" s="134" t="s">
        <v>141</v>
      </c>
      <c r="E365" s="135" t="s">
        <v>467</v>
      </c>
      <c r="F365" s="136" t="s">
        <v>468</v>
      </c>
      <c r="G365" s="137" t="s">
        <v>144</v>
      </c>
      <c r="H365" s="138">
        <v>13.3</v>
      </c>
      <c r="I365" s="139"/>
      <c r="J365" s="140">
        <f>ROUND(I365*H365,2)</f>
        <v>0</v>
      </c>
      <c r="K365" s="141"/>
      <c r="L365" s="32"/>
      <c r="M365" s="142" t="s">
        <v>1</v>
      </c>
      <c r="N365" s="143" t="s">
        <v>38</v>
      </c>
      <c r="P365" s="144">
        <f>O365*H365</f>
        <v>0</v>
      </c>
      <c r="Q365" s="144">
        <v>0</v>
      </c>
      <c r="R365" s="144">
        <f>Q365*H365</f>
        <v>0</v>
      </c>
      <c r="S365" s="144">
        <v>0</v>
      </c>
      <c r="T365" s="145">
        <f>S365*H365</f>
        <v>0</v>
      </c>
      <c r="AR365" s="146" t="s">
        <v>145</v>
      </c>
      <c r="AT365" s="146" t="s">
        <v>141</v>
      </c>
      <c r="AU365" s="146" t="s">
        <v>83</v>
      </c>
      <c r="AY365" s="17" t="s">
        <v>139</v>
      </c>
      <c r="BE365" s="147">
        <f>IF(N365="základní",J365,0)</f>
        <v>0</v>
      </c>
      <c r="BF365" s="147">
        <f>IF(N365="snížená",J365,0)</f>
        <v>0</v>
      </c>
      <c r="BG365" s="147">
        <f>IF(N365="zákl. přenesená",J365,0)</f>
        <v>0</v>
      </c>
      <c r="BH365" s="147">
        <f>IF(N365="sníž. přenesená",J365,0)</f>
        <v>0</v>
      </c>
      <c r="BI365" s="147">
        <f>IF(N365="nulová",J365,0)</f>
        <v>0</v>
      </c>
      <c r="BJ365" s="17" t="s">
        <v>81</v>
      </c>
      <c r="BK365" s="147">
        <f>ROUND(I365*H365,2)</f>
        <v>0</v>
      </c>
      <c r="BL365" s="17" t="s">
        <v>145</v>
      </c>
      <c r="BM365" s="146" t="s">
        <v>469</v>
      </c>
    </row>
    <row r="366" spans="2:65" s="12" customFormat="1">
      <c r="B366" s="148"/>
      <c r="D366" s="149" t="s">
        <v>146</v>
      </c>
      <c r="E366" s="150" t="s">
        <v>1</v>
      </c>
      <c r="F366" s="151" t="s">
        <v>470</v>
      </c>
      <c r="H366" s="152">
        <v>11.2</v>
      </c>
      <c r="I366" s="153"/>
      <c r="L366" s="148"/>
      <c r="M366" s="154"/>
      <c r="T366" s="155"/>
      <c r="AT366" s="150" t="s">
        <v>146</v>
      </c>
      <c r="AU366" s="150" t="s">
        <v>83</v>
      </c>
      <c r="AV366" s="12" t="s">
        <v>83</v>
      </c>
      <c r="AW366" s="12" t="s">
        <v>30</v>
      </c>
      <c r="AX366" s="12" t="s">
        <v>73</v>
      </c>
      <c r="AY366" s="150" t="s">
        <v>139</v>
      </c>
    </row>
    <row r="367" spans="2:65" s="12" customFormat="1">
      <c r="B367" s="148"/>
      <c r="D367" s="149" t="s">
        <v>146</v>
      </c>
      <c r="E367" s="150" t="s">
        <v>1</v>
      </c>
      <c r="F367" s="151" t="s">
        <v>471</v>
      </c>
      <c r="H367" s="152">
        <v>2.1</v>
      </c>
      <c r="I367" s="153"/>
      <c r="L367" s="148"/>
      <c r="M367" s="154"/>
      <c r="T367" s="155"/>
      <c r="AT367" s="150" t="s">
        <v>146</v>
      </c>
      <c r="AU367" s="150" t="s">
        <v>83</v>
      </c>
      <c r="AV367" s="12" t="s">
        <v>83</v>
      </c>
      <c r="AW367" s="12" t="s">
        <v>30</v>
      </c>
      <c r="AX367" s="12" t="s">
        <v>73</v>
      </c>
      <c r="AY367" s="150" t="s">
        <v>139</v>
      </c>
    </row>
    <row r="368" spans="2:65" s="13" customFormat="1">
      <c r="B368" s="156"/>
      <c r="D368" s="149" t="s">
        <v>146</v>
      </c>
      <c r="E368" s="157" t="s">
        <v>1</v>
      </c>
      <c r="F368" s="158" t="s">
        <v>148</v>
      </c>
      <c r="H368" s="159">
        <v>13.299999999999999</v>
      </c>
      <c r="I368" s="160"/>
      <c r="L368" s="156"/>
      <c r="M368" s="161"/>
      <c r="T368" s="162"/>
      <c r="AT368" s="157" t="s">
        <v>146</v>
      </c>
      <c r="AU368" s="157" t="s">
        <v>83</v>
      </c>
      <c r="AV368" s="13" t="s">
        <v>145</v>
      </c>
      <c r="AW368" s="13" t="s">
        <v>30</v>
      </c>
      <c r="AX368" s="13" t="s">
        <v>81</v>
      </c>
      <c r="AY368" s="157" t="s">
        <v>139</v>
      </c>
    </row>
    <row r="369" spans="2:65" s="1" customFormat="1" ht="24.2" customHeight="1">
      <c r="B369" s="133"/>
      <c r="C369" s="134" t="s">
        <v>472</v>
      </c>
      <c r="D369" s="134" t="s">
        <v>141</v>
      </c>
      <c r="E369" s="135" t="s">
        <v>473</v>
      </c>
      <c r="F369" s="136" t="s">
        <v>474</v>
      </c>
      <c r="G369" s="137" t="s">
        <v>183</v>
      </c>
      <c r="H369" s="138">
        <v>1151.5999999999999</v>
      </c>
      <c r="I369" s="139"/>
      <c r="J369" s="140">
        <f>ROUND(I369*H369,2)</f>
        <v>0</v>
      </c>
      <c r="K369" s="141"/>
      <c r="L369" s="32"/>
      <c r="M369" s="142" t="s">
        <v>1</v>
      </c>
      <c r="N369" s="143" t="s">
        <v>38</v>
      </c>
      <c r="P369" s="144">
        <f>O369*H369</f>
        <v>0</v>
      </c>
      <c r="Q369" s="144">
        <v>0</v>
      </c>
      <c r="R369" s="144">
        <f>Q369*H369</f>
        <v>0</v>
      </c>
      <c r="S369" s="144">
        <v>0</v>
      </c>
      <c r="T369" s="145">
        <f>S369*H369</f>
        <v>0</v>
      </c>
      <c r="AR369" s="146" t="s">
        <v>145</v>
      </c>
      <c r="AT369" s="146" t="s">
        <v>141</v>
      </c>
      <c r="AU369" s="146" t="s">
        <v>83</v>
      </c>
      <c r="AY369" s="17" t="s">
        <v>139</v>
      </c>
      <c r="BE369" s="147">
        <f>IF(N369="základní",J369,0)</f>
        <v>0</v>
      </c>
      <c r="BF369" s="147">
        <f>IF(N369="snížená",J369,0)</f>
        <v>0</v>
      </c>
      <c r="BG369" s="147">
        <f>IF(N369="zákl. přenesená",J369,0)</f>
        <v>0</v>
      </c>
      <c r="BH369" s="147">
        <f>IF(N369="sníž. přenesená",J369,0)</f>
        <v>0</v>
      </c>
      <c r="BI369" s="147">
        <f>IF(N369="nulová",J369,0)</f>
        <v>0</v>
      </c>
      <c r="BJ369" s="17" t="s">
        <v>81</v>
      </c>
      <c r="BK369" s="147">
        <f>ROUND(I369*H369,2)</f>
        <v>0</v>
      </c>
      <c r="BL369" s="17" t="s">
        <v>145</v>
      </c>
      <c r="BM369" s="146" t="s">
        <v>475</v>
      </c>
    </row>
    <row r="370" spans="2:65" s="1" customFormat="1" ht="24.2" customHeight="1">
      <c r="B370" s="133"/>
      <c r="C370" s="134" t="s">
        <v>334</v>
      </c>
      <c r="D370" s="134" t="s">
        <v>141</v>
      </c>
      <c r="E370" s="135" t="s">
        <v>476</v>
      </c>
      <c r="F370" s="136" t="s">
        <v>477</v>
      </c>
      <c r="G370" s="137" t="s">
        <v>183</v>
      </c>
      <c r="H370" s="138">
        <v>100</v>
      </c>
      <c r="I370" s="139"/>
      <c r="J370" s="140">
        <f>ROUND(I370*H370,2)</f>
        <v>0</v>
      </c>
      <c r="K370" s="141"/>
      <c r="L370" s="32"/>
      <c r="M370" s="142" t="s">
        <v>1</v>
      </c>
      <c r="N370" s="143" t="s">
        <v>38</v>
      </c>
      <c r="P370" s="144">
        <f>O370*H370</f>
        <v>0</v>
      </c>
      <c r="Q370" s="144">
        <v>0</v>
      </c>
      <c r="R370" s="144">
        <f>Q370*H370</f>
        <v>0</v>
      </c>
      <c r="S370" s="144">
        <v>0</v>
      </c>
      <c r="T370" s="145">
        <f>S370*H370</f>
        <v>0</v>
      </c>
      <c r="AR370" s="146" t="s">
        <v>145</v>
      </c>
      <c r="AT370" s="146" t="s">
        <v>141</v>
      </c>
      <c r="AU370" s="146" t="s">
        <v>83</v>
      </c>
      <c r="AY370" s="17" t="s">
        <v>139</v>
      </c>
      <c r="BE370" s="147">
        <f>IF(N370="základní",J370,0)</f>
        <v>0</v>
      </c>
      <c r="BF370" s="147">
        <f>IF(N370="snížená",J370,0)</f>
        <v>0</v>
      </c>
      <c r="BG370" s="147">
        <f>IF(N370="zákl. přenesená",J370,0)</f>
        <v>0</v>
      </c>
      <c r="BH370" s="147">
        <f>IF(N370="sníž. přenesená",J370,0)</f>
        <v>0</v>
      </c>
      <c r="BI370" s="147">
        <f>IF(N370="nulová",J370,0)</f>
        <v>0</v>
      </c>
      <c r="BJ370" s="17" t="s">
        <v>81</v>
      </c>
      <c r="BK370" s="147">
        <f>ROUND(I370*H370,2)</f>
        <v>0</v>
      </c>
      <c r="BL370" s="17" t="s">
        <v>145</v>
      </c>
      <c r="BM370" s="146" t="s">
        <v>478</v>
      </c>
    </row>
    <row r="371" spans="2:65" s="1" customFormat="1" ht="24.2" customHeight="1">
      <c r="B371" s="133"/>
      <c r="C371" s="134" t="s">
        <v>479</v>
      </c>
      <c r="D371" s="134" t="s">
        <v>141</v>
      </c>
      <c r="E371" s="135" t="s">
        <v>480</v>
      </c>
      <c r="F371" s="136" t="s">
        <v>481</v>
      </c>
      <c r="G371" s="137" t="s">
        <v>144</v>
      </c>
      <c r="H371" s="138">
        <v>13.3</v>
      </c>
      <c r="I371" s="139"/>
      <c r="J371" s="140">
        <f>ROUND(I371*H371,2)</f>
        <v>0</v>
      </c>
      <c r="K371" s="141"/>
      <c r="L371" s="32"/>
      <c r="M371" s="142" t="s">
        <v>1</v>
      </c>
      <c r="N371" s="143" t="s">
        <v>38</v>
      </c>
      <c r="P371" s="144">
        <f>O371*H371</f>
        <v>0</v>
      </c>
      <c r="Q371" s="144">
        <v>0</v>
      </c>
      <c r="R371" s="144">
        <f>Q371*H371</f>
        <v>0</v>
      </c>
      <c r="S371" s="144">
        <v>0</v>
      </c>
      <c r="T371" s="145">
        <f>S371*H371</f>
        <v>0</v>
      </c>
      <c r="AR371" s="146" t="s">
        <v>145</v>
      </c>
      <c r="AT371" s="146" t="s">
        <v>141</v>
      </c>
      <c r="AU371" s="146" t="s">
        <v>83</v>
      </c>
      <c r="AY371" s="17" t="s">
        <v>139</v>
      </c>
      <c r="BE371" s="147">
        <f>IF(N371="základní",J371,0)</f>
        <v>0</v>
      </c>
      <c r="BF371" s="147">
        <f>IF(N371="snížená",J371,0)</f>
        <v>0</v>
      </c>
      <c r="BG371" s="147">
        <f>IF(N371="zákl. přenesená",J371,0)</f>
        <v>0</v>
      </c>
      <c r="BH371" s="147">
        <f>IF(N371="sníž. přenesená",J371,0)</f>
        <v>0</v>
      </c>
      <c r="BI371" s="147">
        <f>IF(N371="nulová",J371,0)</f>
        <v>0</v>
      </c>
      <c r="BJ371" s="17" t="s">
        <v>81</v>
      </c>
      <c r="BK371" s="147">
        <f>ROUND(I371*H371,2)</f>
        <v>0</v>
      </c>
      <c r="BL371" s="17" t="s">
        <v>145</v>
      </c>
      <c r="BM371" s="146" t="s">
        <v>482</v>
      </c>
    </row>
    <row r="372" spans="2:65" s="1" customFormat="1" ht="24.2" customHeight="1">
      <c r="B372" s="133"/>
      <c r="C372" s="134" t="s">
        <v>340</v>
      </c>
      <c r="D372" s="134" t="s">
        <v>141</v>
      </c>
      <c r="E372" s="135" t="s">
        <v>483</v>
      </c>
      <c r="F372" s="136" t="s">
        <v>484</v>
      </c>
      <c r="G372" s="137" t="s">
        <v>401</v>
      </c>
      <c r="H372" s="138">
        <v>4</v>
      </c>
      <c r="I372" s="139"/>
      <c r="J372" s="140">
        <f>ROUND(I372*H372,2)</f>
        <v>0</v>
      </c>
      <c r="K372" s="141"/>
      <c r="L372" s="32"/>
      <c r="M372" s="142" t="s">
        <v>1</v>
      </c>
      <c r="N372" s="143" t="s">
        <v>38</v>
      </c>
      <c r="P372" s="144">
        <f>O372*H372</f>
        <v>0</v>
      </c>
      <c r="Q372" s="144">
        <v>0</v>
      </c>
      <c r="R372" s="144">
        <f>Q372*H372</f>
        <v>0</v>
      </c>
      <c r="S372" s="144">
        <v>0</v>
      </c>
      <c r="T372" s="145">
        <f>S372*H372</f>
        <v>0</v>
      </c>
      <c r="AR372" s="146" t="s">
        <v>145</v>
      </c>
      <c r="AT372" s="146" t="s">
        <v>141</v>
      </c>
      <c r="AU372" s="146" t="s">
        <v>83</v>
      </c>
      <c r="AY372" s="17" t="s">
        <v>139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7" t="s">
        <v>81</v>
      </c>
      <c r="BK372" s="147">
        <f>ROUND(I372*H372,2)</f>
        <v>0</v>
      </c>
      <c r="BL372" s="17" t="s">
        <v>145</v>
      </c>
      <c r="BM372" s="146" t="s">
        <v>485</v>
      </c>
    </row>
    <row r="373" spans="2:65" s="12" customFormat="1">
      <c r="B373" s="148"/>
      <c r="D373" s="149" t="s">
        <v>146</v>
      </c>
      <c r="E373" s="150" t="s">
        <v>1</v>
      </c>
      <c r="F373" s="151" t="s">
        <v>486</v>
      </c>
      <c r="H373" s="152">
        <v>4</v>
      </c>
      <c r="I373" s="153"/>
      <c r="L373" s="148"/>
      <c r="M373" s="154"/>
      <c r="T373" s="155"/>
      <c r="AT373" s="150" t="s">
        <v>146</v>
      </c>
      <c r="AU373" s="150" t="s">
        <v>83</v>
      </c>
      <c r="AV373" s="12" t="s">
        <v>83</v>
      </c>
      <c r="AW373" s="12" t="s">
        <v>30</v>
      </c>
      <c r="AX373" s="12" t="s">
        <v>73</v>
      </c>
      <c r="AY373" s="150" t="s">
        <v>139</v>
      </c>
    </row>
    <row r="374" spans="2:65" s="13" customFormat="1">
      <c r="B374" s="156"/>
      <c r="D374" s="149" t="s">
        <v>146</v>
      </c>
      <c r="E374" s="157" t="s">
        <v>1</v>
      </c>
      <c r="F374" s="158" t="s">
        <v>148</v>
      </c>
      <c r="H374" s="159">
        <v>4</v>
      </c>
      <c r="I374" s="160"/>
      <c r="L374" s="156"/>
      <c r="M374" s="161"/>
      <c r="T374" s="162"/>
      <c r="AT374" s="157" t="s">
        <v>146</v>
      </c>
      <c r="AU374" s="157" t="s">
        <v>83</v>
      </c>
      <c r="AV374" s="13" t="s">
        <v>145</v>
      </c>
      <c r="AW374" s="13" t="s">
        <v>30</v>
      </c>
      <c r="AX374" s="13" t="s">
        <v>81</v>
      </c>
      <c r="AY374" s="157" t="s">
        <v>139</v>
      </c>
    </row>
    <row r="375" spans="2:65" s="1" customFormat="1" ht="16.5" customHeight="1">
      <c r="B375" s="133"/>
      <c r="C375" s="134" t="s">
        <v>487</v>
      </c>
      <c r="D375" s="134" t="s">
        <v>141</v>
      </c>
      <c r="E375" s="135" t="s">
        <v>488</v>
      </c>
      <c r="F375" s="136" t="s">
        <v>489</v>
      </c>
      <c r="G375" s="137" t="s">
        <v>183</v>
      </c>
      <c r="H375" s="138">
        <v>815</v>
      </c>
      <c r="I375" s="139"/>
      <c r="J375" s="140">
        <f>ROUND(I375*H375,2)</f>
        <v>0</v>
      </c>
      <c r="K375" s="141"/>
      <c r="L375" s="32"/>
      <c r="M375" s="142" t="s">
        <v>1</v>
      </c>
      <c r="N375" s="143" t="s">
        <v>38</v>
      </c>
      <c r="P375" s="144">
        <f>O375*H375</f>
        <v>0</v>
      </c>
      <c r="Q375" s="144">
        <v>0</v>
      </c>
      <c r="R375" s="144">
        <f>Q375*H375</f>
        <v>0</v>
      </c>
      <c r="S375" s="144">
        <v>0</v>
      </c>
      <c r="T375" s="145">
        <f>S375*H375</f>
        <v>0</v>
      </c>
      <c r="AR375" s="146" t="s">
        <v>145</v>
      </c>
      <c r="AT375" s="146" t="s">
        <v>141</v>
      </c>
      <c r="AU375" s="146" t="s">
        <v>83</v>
      </c>
      <c r="AY375" s="17" t="s">
        <v>139</v>
      </c>
      <c r="BE375" s="147">
        <f>IF(N375="základní",J375,0)</f>
        <v>0</v>
      </c>
      <c r="BF375" s="147">
        <f>IF(N375="snížená",J375,0)</f>
        <v>0</v>
      </c>
      <c r="BG375" s="147">
        <f>IF(N375="zákl. přenesená",J375,0)</f>
        <v>0</v>
      </c>
      <c r="BH375" s="147">
        <f>IF(N375="sníž. přenesená",J375,0)</f>
        <v>0</v>
      </c>
      <c r="BI375" s="147">
        <f>IF(N375="nulová",J375,0)</f>
        <v>0</v>
      </c>
      <c r="BJ375" s="17" t="s">
        <v>81</v>
      </c>
      <c r="BK375" s="147">
        <f>ROUND(I375*H375,2)</f>
        <v>0</v>
      </c>
      <c r="BL375" s="17" t="s">
        <v>145</v>
      </c>
      <c r="BM375" s="146" t="s">
        <v>490</v>
      </c>
    </row>
    <row r="376" spans="2:65" s="12" customFormat="1">
      <c r="B376" s="148"/>
      <c r="D376" s="149" t="s">
        <v>146</v>
      </c>
      <c r="E376" s="150" t="s">
        <v>1</v>
      </c>
      <c r="F376" s="151" t="s">
        <v>491</v>
      </c>
      <c r="H376" s="152">
        <v>715</v>
      </c>
      <c r="I376" s="153"/>
      <c r="L376" s="148"/>
      <c r="M376" s="154"/>
      <c r="T376" s="155"/>
      <c r="AT376" s="150" t="s">
        <v>146</v>
      </c>
      <c r="AU376" s="150" t="s">
        <v>83</v>
      </c>
      <c r="AV376" s="12" t="s">
        <v>83</v>
      </c>
      <c r="AW376" s="12" t="s">
        <v>30</v>
      </c>
      <c r="AX376" s="12" t="s">
        <v>73</v>
      </c>
      <c r="AY376" s="150" t="s">
        <v>139</v>
      </c>
    </row>
    <row r="377" spans="2:65" s="12" customFormat="1">
      <c r="B377" s="148"/>
      <c r="D377" s="149" t="s">
        <v>146</v>
      </c>
      <c r="E377" s="150" t="s">
        <v>1</v>
      </c>
      <c r="F377" s="151" t="s">
        <v>413</v>
      </c>
      <c r="H377" s="152">
        <v>100</v>
      </c>
      <c r="I377" s="153"/>
      <c r="L377" s="148"/>
      <c r="M377" s="154"/>
      <c r="T377" s="155"/>
      <c r="AT377" s="150" t="s">
        <v>146</v>
      </c>
      <c r="AU377" s="150" t="s">
        <v>83</v>
      </c>
      <c r="AV377" s="12" t="s">
        <v>83</v>
      </c>
      <c r="AW377" s="12" t="s">
        <v>30</v>
      </c>
      <c r="AX377" s="12" t="s">
        <v>73</v>
      </c>
      <c r="AY377" s="150" t="s">
        <v>139</v>
      </c>
    </row>
    <row r="378" spans="2:65" s="13" customFormat="1">
      <c r="B378" s="156"/>
      <c r="D378" s="149" t="s">
        <v>146</v>
      </c>
      <c r="E378" s="157" t="s">
        <v>1</v>
      </c>
      <c r="F378" s="158" t="s">
        <v>148</v>
      </c>
      <c r="H378" s="159">
        <v>815</v>
      </c>
      <c r="I378" s="160"/>
      <c r="L378" s="156"/>
      <c r="M378" s="161"/>
      <c r="T378" s="162"/>
      <c r="AT378" s="157" t="s">
        <v>146</v>
      </c>
      <c r="AU378" s="157" t="s">
        <v>83</v>
      </c>
      <c r="AV378" s="13" t="s">
        <v>145</v>
      </c>
      <c r="AW378" s="13" t="s">
        <v>30</v>
      </c>
      <c r="AX378" s="13" t="s">
        <v>81</v>
      </c>
      <c r="AY378" s="157" t="s">
        <v>139</v>
      </c>
    </row>
    <row r="379" spans="2:65" s="1" customFormat="1" ht="16.5" customHeight="1">
      <c r="B379" s="133"/>
      <c r="C379" s="134" t="s">
        <v>344</v>
      </c>
      <c r="D379" s="134" t="s">
        <v>141</v>
      </c>
      <c r="E379" s="135" t="s">
        <v>492</v>
      </c>
      <c r="F379" s="136" t="s">
        <v>493</v>
      </c>
      <c r="G379" s="137" t="s">
        <v>144</v>
      </c>
      <c r="H379" s="138">
        <v>13.3</v>
      </c>
      <c r="I379" s="139"/>
      <c r="J379" s="140">
        <f>ROUND(I379*H379,2)</f>
        <v>0</v>
      </c>
      <c r="K379" s="141"/>
      <c r="L379" s="32"/>
      <c r="M379" s="142" t="s">
        <v>1</v>
      </c>
      <c r="N379" s="143" t="s">
        <v>38</v>
      </c>
      <c r="P379" s="144">
        <f>O379*H379</f>
        <v>0</v>
      </c>
      <c r="Q379" s="144">
        <v>0</v>
      </c>
      <c r="R379" s="144">
        <f>Q379*H379</f>
        <v>0</v>
      </c>
      <c r="S379" s="144">
        <v>0</v>
      </c>
      <c r="T379" s="145">
        <f>S379*H379</f>
        <v>0</v>
      </c>
      <c r="AR379" s="146" t="s">
        <v>145</v>
      </c>
      <c r="AT379" s="146" t="s">
        <v>141</v>
      </c>
      <c r="AU379" s="146" t="s">
        <v>83</v>
      </c>
      <c r="AY379" s="17" t="s">
        <v>139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7" t="s">
        <v>81</v>
      </c>
      <c r="BK379" s="147">
        <f>ROUND(I379*H379,2)</f>
        <v>0</v>
      </c>
      <c r="BL379" s="17" t="s">
        <v>145</v>
      </c>
      <c r="BM379" s="146" t="s">
        <v>494</v>
      </c>
    </row>
    <row r="380" spans="2:65" s="12" customFormat="1">
      <c r="B380" s="148"/>
      <c r="D380" s="149" t="s">
        <v>146</v>
      </c>
      <c r="E380" s="150" t="s">
        <v>1</v>
      </c>
      <c r="F380" s="151" t="s">
        <v>495</v>
      </c>
      <c r="H380" s="152">
        <v>13.3</v>
      </c>
      <c r="I380" s="153"/>
      <c r="L380" s="148"/>
      <c r="M380" s="154"/>
      <c r="T380" s="155"/>
      <c r="AT380" s="150" t="s">
        <v>146</v>
      </c>
      <c r="AU380" s="150" t="s">
        <v>83</v>
      </c>
      <c r="AV380" s="12" t="s">
        <v>83</v>
      </c>
      <c r="AW380" s="12" t="s">
        <v>30</v>
      </c>
      <c r="AX380" s="12" t="s">
        <v>73</v>
      </c>
      <c r="AY380" s="150" t="s">
        <v>139</v>
      </c>
    </row>
    <row r="381" spans="2:65" s="13" customFormat="1">
      <c r="B381" s="156"/>
      <c r="D381" s="149" t="s">
        <v>146</v>
      </c>
      <c r="E381" s="157" t="s">
        <v>1</v>
      </c>
      <c r="F381" s="158" t="s">
        <v>148</v>
      </c>
      <c r="H381" s="159">
        <v>13.3</v>
      </c>
      <c r="I381" s="160"/>
      <c r="L381" s="156"/>
      <c r="M381" s="161"/>
      <c r="T381" s="162"/>
      <c r="AT381" s="157" t="s">
        <v>146</v>
      </c>
      <c r="AU381" s="157" t="s">
        <v>83</v>
      </c>
      <c r="AV381" s="13" t="s">
        <v>145</v>
      </c>
      <c r="AW381" s="13" t="s">
        <v>30</v>
      </c>
      <c r="AX381" s="13" t="s">
        <v>81</v>
      </c>
      <c r="AY381" s="157" t="s">
        <v>139</v>
      </c>
    </row>
    <row r="382" spans="2:65" s="1" customFormat="1" ht="24.2" customHeight="1">
      <c r="B382" s="133"/>
      <c r="C382" s="134" t="s">
        <v>496</v>
      </c>
      <c r="D382" s="134" t="s">
        <v>141</v>
      </c>
      <c r="E382" s="135" t="s">
        <v>497</v>
      </c>
      <c r="F382" s="136" t="s">
        <v>498</v>
      </c>
      <c r="G382" s="137" t="s">
        <v>183</v>
      </c>
      <c r="H382" s="138">
        <v>543</v>
      </c>
      <c r="I382" s="139"/>
      <c r="J382" s="140">
        <f>ROUND(I382*H382,2)</f>
        <v>0</v>
      </c>
      <c r="K382" s="141"/>
      <c r="L382" s="32"/>
      <c r="M382" s="142" t="s">
        <v>1</v>
      </c>
      <c r="N382" s="143" t="s">
        <v>38</v>
      </c>
      <c r="P382" s="144">
        <f>O382*H382</f>
        <v>0</v>
      </c>
      <c r="Q382" s="144">
        <v>0</v>
      </c>
      <c r="R382" s="144">
        <f>Q382*H382</f>
        <v>0</v>
      </c>
      <c r="S382" s="144">
        <v>0</v>
      </c>
      <c r="T382" s="145">
        <f>S382*H382</f>
        <v>0</v>
      </c>
      <c r="AR382" s="146" t="s">
        <v>145</v>
      </c>
      <c r="AT382" s="146" t="s">
        <v>141</v>
      </c>
      <c r="AU382" s="146" t="s">
        <v>83</v>
      </c>
      <c r="AY382" s="17" t="s">
        <v>139</v>
      </c>
      <c r="BE382" s="147">
        <f>IF(N382="základní",J382,0)</f>
        <v>0</v>
      </c>
      <c r="BF382" s="147">
        <f>IF(N382="snížená",J382,0)</f>
        <v>0</v>
      </c>
      <c r="BG382" s="147">
        <f>IF(N382="zákl. přenesená",J382,0)</f>
        <v>0</v>
      </c>
      <c r="BH382" s="147">
        <f>IF(N382="sníž. přenesená",J382,0)</f>
        <v>0</v>
      </c>
      <c r="BI382" s="147">
        <f>IF(N382="nulová",J382,0)</f>
        <v>0</v>
      </c>
      <c r="BJ382" s="17" t="s">
        <v>81</v>
      </c>
      <c r="BK382" s="147">
        <f>ROUND(I382*H382,2)</f>
        <v>0</v>
      </c>
      <c r="BL382" s="17" t="s">
        <v>145</v>
      </c>
      <c r="BM382" s="146" t="s">
        <v>499</v>
      </c>
    </row>
    <row r="383" spans="2:65" s="12" customFormat="1">
      <c r="B383" s="148"/>
      <c r="D383" s="149" t="s">
        <v>146</v>
      </c>
      <c r="E383" s="150" t="s">
        <v>1</v>
      </c>
      <c r="F383" s="151" t="s">
        <v>500</v>
      </c>
      <c r="H383" s="152">
        <v>538</v>
      </c>
      <c r="I383" s="153"/>
      <c r="L383" s="148"/>
      <c r="M383" s="154"/>
      <c r="T383" s="155"/>
      <c r="AT383" s="150" t="s">
        <v>146</v>
      </c>
      <c r="AU383" s="150" t="s">
        <v>83</v>
      </c>
      <c r="AV383" s="12" t="s">
        <v>83</v>
      </c>
      <c r="AW383" s="12" t="s">
        <v>30</v>
      </c>
      <c r="AX383" s="12" t="s">
        <v>73</v>
      </c>
      <c r="AY383" s="150" t="s">
        <v>139</v>
      </c>
    </row>
    <row r="384" spans="2:65" s="12" customFormat="1" ht="22.5">
      <c r="B384" s="148"/>
      <c r="D384" s="149" t="s">
        <v>146</v>
      </c>
      <c r="E384" s="150" t="s">
        <v>1</v>
      </c>
      <c r="F384" s="151" t="s">
        <v>501</v>
      </c>
      <c r="H384" s="152">
        <v>5</v>
      </c>
      <c r="I384" s="153"/>
      <c r="L384" s="148"/>
      <c r="M384" s="154"/>
      <c r="T384" s="155"/>
      <c r="AT384" s="150" t="s">
        <v>146</v>
      </c>
      <c r="AU384" s="150" t="s">
        <v>83</v>
      </c>
      <c r="AV384" s="12" t="s">
        <v>83</v>
      </c>
      <c r="AW384" s="12" t="s">
        <v>30</v>
      </c>
      <c r="AX384" s="12" t="s">
        <v>73</v>
      </c>
      <c r="AY384" s="150" t="s">
        <v>139</v>
      </c>
    </row>
    <row r="385" spans="2:65" s="13" customFormat="1">
      <c r="B385" s="156"/>
      <c r="D385" s="149" t="s">
        <v>146</v>
      </c>
      <c r="E385" s="157" t="s">
        <v>1</v>
      </c>
      <c r="F385" s="158" t="s">
        <v>148</v>
      </c>
      <c r="H385" s="159">
        <v>543</v>
      </c>
      <c r="I385" s="160"/>
      <c r="L385" s="156"/>
      <c r="M385" s="161"/>
      <c r="T385" s="162"/>
      <c r="AT385" s="157" t="s">
        <v>146</v>
      </c>
      <c r="AU385" s="157" t="s">
        <v>83</v>
      </c>
      <c r="AV385" s="13" t="s">
        <v>145</v>
      </c>
      <c r="AW385" s="13" t="s">
        <v>30</v>
      </c>
      <c r="AX385" s="13" t="s">
        <v>81</v>
      </c>
      <c r="AY385" s="157" t="s">
        <v>139</v>
      </c>
    </row>
    <row r="386" spans="2:65" s="1" customFormat="1" ht="16.5" customHeight="1">
      <c r="B386" s="133"/>
      <c r="C386" s="169" t="s">
        <v>350</v>
      </c>
      <c r="D386" s="169" t="s">
        <v>247</v>
      </c>
      <c r="E386" s="170" t="s">
        <v>502</v>
      </c>
      <c r="F386" s="171" t="s">
        <v>503</v>
      </c>
      <c r="G386" s="172" t="s">
        <v>183</v>
      </c>
      <c r="H386" s="173">
        <v>494.7</v>
      </c>
      <c r="I386" s="174"/>
      <c r="J386" s="175">
        <f>ROUND(I386*H386,2)</f>
        <v>0</v>
      </c>
      <c r="K386" s="176"/>
      <c r="L386" s="177"/>
      <c r="M386" s="178" t="s">
        <v>1</v>
      </c>
      <c r="N386" s="179" t="s">
        <v>38</v>
      </c>
      <c r="P386" s="144">
        <f>O386*H386</f>
        <v>0</v>
      </c>
      <c r="Q386" s="144">
        <v>0</v>
      </c>
      <c r="R386" s="144">
        <f>Q386*H386</f>
        <v>0</v>
      </c>
      <c r="S386" s="144">
        <v>0</v>
      </c>
      <c r="T386" s="145">
        <f>S386*H386</f>
        <v>0</v>
      </c>
      <c r="AR386" s="146" t="s">
        <v>163</v>
      </c>
      <c r="AT386" s="146" t="s">
        <v>247</v>
      </c>
      <c r="AU386" s="146" t="s">
        <v>83</v>
      </c>
      <c r="AY386" s="17" t="s">
        <v>139</v>
      </c>
      <c r="BE386" s="147">
        <f>IF(N386="základní",J386,0)</f>
        <v>0</v>
      </c>
      <c r="BF386" s="147">
        <f>IF(N386="snížená",J386,0)</f>
        <v>0</v>
      </c>
      <c r="BG386" s="147">
        <f>IF(N386="zákl. přenesená",J386,0)</f>
        <v>0</v>
      </c>
      <c r="BH386" s="147">
        <f>IF(N386="sníž. přenesená",J386,0)</f>
        <v>0</v>
      </c>
      <c r="BI386" s="147">
        <f>IF(N386="nulová",J386,0)</f>
        <v>0</v>
      </c>
      <c r="BJ386" s="17" t="s">
        <v>81</v>
      </c>
      <c r="BK386" s="147">
        <f>ROUND(I386*H386,2)</f>
        <v>0</v>
      </c>
      <c r="BL386" s="17" t="s">
        <v>145</v>
      </c>
      <c r="BM386" s="146" t="s">
        <v>504</v>
      </c>
    </row>
    <row r="387" spans="2:65" s="12" customFormat="1">
      <c r="B387" s="148"/>
      <c r="D387" s="149" t="s">
        <v>146</v>
      </c>
      <c r="E387" s="150" t="s">
        <v>1</v>
      </c>
      <c r="F387" s="151" t="s">
        <v>505</v>
      </c>
      <c r="H387" s="152">
        <v>480</v>
      </c>
      <c r="I387" s="153"/>
      <c r="L387" s="148"/>
      <c r="M387" s="154"/>
      <c r="T387" s="155"/>
      <c r="AT387" s="150" t="s">
        <v>146</v>
      </c>
      <c r="AU387" s="150" t="s">
        <v>83</v>
      </c>
      <c r="AV387" s="12" t="s">
        <v>83</v>
      </c>
      <c r="AW387" s="12" t="s">
        <v>30</v>
      </c>
      <c r="AX387" s="12" t="s">
        <v>73</v>
      </c>
      <c r="AY387" s="150" t="s">
        <v>139</v>
      </c>
    </row>
    <row r="388" spans="2:65" s="12" customFormat="1" ht="22.5">
      <c r="B388" s="148"/>
      <c r="D388" s="149" t="s">
        <v>146</v>
      </c>
      <c r="E388" s="150" t="s">
        <v>1</v>
      </c>
      <c r="F388" s="151" t="s">
        <v>501</v>
      </c>
      <c r="H388" s="152">
        <v>5</v>
      </c>
      <c r="I388" s="153"/>
      <c r="L388" s="148"/>
      <c r="M388" s="154"/>
      <c r="T388" s="155"/>
      <c r="AT388" s="150" t="s">
        <v>146</v>
      </c>
      <c r="AU388" s="150" t="s">
        <v>83</v>
      </c>
      <c r="AV388" s="12" t="s">
        <v>83</v>
      </c>
      <c r="AW388" s="12" t="s">
        <v>30</v>
      </c>
      <c r="AX388" s="12" t="s">
        <v>73</v>
      </c>
      <c r="AY388" s="150" t="s">
        <v>139</v>
      </c>
    </row>
    <row r="389" spans="2:65" s="13" customFormat="1">
      <c r="B389" s="156"/>
      <c r="D389" s="149" t="s">
        <v>146</v>
      </c>
      <c r="E389" s="157" t="s">
        <v>1</v>
      </c>
      <c r="F389" s="158" t="s">
        <v>148</v>
      </c>
      <c r="H389" s="159">
        <v>485</v>
      </c>
      <c r="I389" s="160"/>
      <c r="L389" s="156"/>
      <c r="M389" s="161"/>
      <c r="T389" s="162"/>
      <c r="AT389" s="157" t="s">
        <v>146</v>
      </c>
      <c r="AU389" s="157" t="s">
        <v>83</v>
      </c>
      <c r="AV389" s="13" t="s">
        <v>145</v>
      </c>
      <c r="AW389" s="13" t="s">
        <v>30</v>
      </c>
      <c r="AX389" s="13" t="s">
        <v>73</v>
      </c>
      <c r="AY389" s="157" t="s">
        <v>139</v>
      </c>
    </row>
    <row r="390" spans="2:65" s="12" customFormat="1">
      <c r="B390" s="148"/>
      <c r="D390" s="149" t="s">
        <v>146</v>
      </c>
      <c r="E390" s="150" t="s">
        <v>1</v>
      </c>
      <c r="F390" s="151" t="s">
        <v>506</v>
      </c>
      <c r="H390" s="152">
        <v>494.7</v>
      </c>
      <c r="I390" s="153"/>
      <c r="L390" s="148"/>
      <c r="M390" s="154"/>
      <c r="T390" s="155"/>
      <c r="AT390" s="150" t="s">
        <v>146</v>
      </c>
      <c r="AU390" s="150" t="s">
        <v>83</v>
      </c>
      <c r="AV390" s="12" t="s">
        <v>83</v>
      </c>
      <c r="AW390" s="12" t="s">
        <v>30</v>
      </c>
      <c r="AX390" s="12" t="s">
        <v>73</v>
      </c>
      <c r="AY390" s="150" t="s">
        <v>139</v>
      </c>
    </row>
    <row r="391" spans="2:65" s="13" customFormat="1">
      <c r="B391" s="156"/>
      <c r="D391" s="149" t="s">
        <v>146</v>
      </c>
      <c r="E391" s="157" t="s">
        <v>1</v>
      </c>
      <c r="F391" s="158" t="s">
        <v>148</v>
      </c>
      <c r="H391" s="159">
        <v>494.7</v>
      </c>
      <c r="I391" s="160"/>
      <c r="L391" s="156"/>
      <c r="M391" s="161"/>
      <c r="T391" s="162"/>
      <c r="AT391" s="157" t="s">
        <v>146</v>
      </c>
      <c r="AU391" s="157" t="s">
        <v>83</v>
      </c>
      <c r="AV391" s="13" t="s">
        <v>145</v>
      </c>
      <c r="AW391" s="13" t="s">
        <v>30</v>
      </c>
      <c r="AX391" s="13" t="s">
        <v>81</v>
      </c>
      <c r="AY391" s="157" t="s">
        <v>139</v>
      </c>
    </row>
    <row r="392" spans="2:65" s="1" customFormat="1" ht="24.2" customHeight="1">
      <c r="B392" s="133"/>
      <c r="C392" s="169" t="s">
        <v>507</v>
      </c>
      <c r="D392" s="169" t="s">
        <v>247</v>
      </c>
      <c r="E392" s="170" t="s">
        <v>508</v>
      </c>
      <c r="F392" s="171" t="s">
        <v>509</v>
      </c>
      <c r="G392" s="172" t="s">
        <v>183</v>
      </c>
      <c r="H392" s="173">
        <v>59.16</v>
      </c>
      <c r="I392" s="174"/>
      <c r="J392" s="175">
        <f>ROUND(I392*H392,2)</f>
        <v>0</v>
      </c>
      <c r="K392" s="176"/>
      <c r="L392" s="177"/>
      <c r="M392" s="178" t="s">
        <v>1</v>
      </c>
      <c r="N392" s="179" t="s">
        <v>38</v>
      </c>
      <c r="P392" s="144">
        <f>O392*H392</f>
        <v>0</v>
      </c>
      <c r="Q392" s="144">
        <v>0</v>
      </c>
      <c r="R392" s="144">
        <f>Q392*H392</f>
        <v>0</v>
      </c>
      <c r="S392" s="144">
        <v>0</v>
      </c>
      <c r="T392" s="145">
        <f>S392*H392</f>
        <v>0</v>
      </c>
      <c r="AR392" s="146" t="s">
        <v>163</v>
      </c>
      <c r="AT392" s="146" t="s">
        <v>247</v>
      </c>
      <c r="AU392" s="146" t="s">
        <v>83</v>
      </c>
      <c r="AY392" s="17" t="s">
        <v>139</v>
      </c>
      <c r="BE392" s="147">
        <f>IF(N392="základní",J392,0)</f>
        <v>0</v>
      </c>
      <c r="BF392" s="147">
        <f>IF(N392="snížená",J392,0)</f>
        <v>0</v>
      </c>
      <c r="BG392" s="147">
        <f>IF(N392="zákl. přenesená",J392,0)</f>
        <v>0</v>
      </c>
      <c r="BH392" s="147">
        <f>IF(N392="sníž. přenesená",J392,0)</f>
        <v>0</v>
      </c>
      <c r="BI392" s="147">
        <f>IF(N392="nulová",J392,0)</f>
        <v>0</v>
      </c>
      <c r="BJ392" s="17" t="s">
        <v>81</v>
      </c>
      <c r="BK392" s="147">
        <f>ROUND(I392*H392,2)</f>
        <v>0</v>
      </c>
      <c r="BL392" s="17" t="s">
        <v>145</v>
      </c>
      <c r="BM392" s="146" t="s">
        <v>510</v>
      </c>
    </row>
    <row r="393" spans="2:65" s="14" customFormat="1">
      <c r="B393" s="163"/>
      <c r="D393" s="149" t="s">
        <v>146</v>
      </c>
      <c r="E393" s="164" t="s">
        <v>1</v>
      </c>
      <c r="F393" s="165" t="s">
        <v>511</v>
      </c>
      <c r="H393" s="164" t="s">
        <v>1</v>
      </c>
      <c r="I393" s="166"/>
      <c r="L393" s="163"/>
      <c r="M393" s="167"/>
      <c r="T393" s="168"/>
      <c r="AT393" s="164" t="s">
        <v>146</v>
      </c>
      <c r="AU393" s="164" t="s">
        <v>83</v>
      </c>
      <c r="AV393" s="14" t="s">
        <v>81</v>
      </c>
      <c r="AW393" s="14" t="s">
        <v>30</v>
      </c>
      <c r="AX393" s="14" t="s">
        <v>73</v>
      </c>
      <c r="AY393" s="164" t="s">
        <v>139</v>
      </c>
    </row>
    <row r="394" spans="2:65" s="12" customFormat="1">
      <c r="B394" s="148"/>
      <c r="D394" s="149" t="s">
        <v>146</v>
      </c>
      <c r="E394" s="150" t="s">
        <v>1</v>
      </c>
      <c r="F394" s="151" t="s">
        <v>512</v>
      </c>
      <c r="H394" s="152">
        <v>6</v>
      </c>
      <c r="I394" s="153"/>
      <c r="L394" s="148"/>
      <c r="M394" s="154"/>
      <c r="T394" s="155"/>
      <c r="AT394" s="150" t="s">
        <v>146</v>
      </c>
      <c r="AU394" s="150" t="s">
        <v>83</v>
      </c>
      <c r="AV394" s="12" t="s">
        <v>83</v>
      </c>
      <c r="AW394" s="12" t="s">
        <v>30</v>
      </c>
      <c r="AX394" s="12" t="s">
        <v>73</v>
      </c>
      <c r="AY394" s="150" t="s">
        <v>139</v>
      </c>
    </row>
    <row r="395" spans="2:65" s="12" customFormat="1">
      <c r="B395" s="148"/>
      <c r="D395" s="149" t="s">
        <v>146</v>
      </c>
      <c r="E395" s="150" t="s">
        <v>1</v>
      </c>
      <c r="F395" s="151" t="s">
        <v>513</v>
      </c>
      <c r="H395" s="152">
        <v>6</v>
      </c>
      <c r="I395" s="153"/>
      <c r="L395" s="148"/>
      <c r="M395" s="154"/>
      <c r="T395" s="155"/>
      <c r="AT395" s="150" t="s">
        <v>146</v>
      </c>
      <c r="AU395" s="150" t="s">
        <v>83</v>
      </c>
      <c r="AV395" s="12" t="s">
        <v>83</v>
      </c>
      <c r="AW395" s="12" t="s">
        <v>30</v>
      </c>
      <c r="AX395" s="12" t="s">
        <v>73</v>
      </c>
      <c r="AY395" s="150" t="s">
        <v>139</v>
      </c>
    </row>
    <row r="396" spans="2:65" s="12" customFormat="1">
      <c r="B396" s="148"/>
      <c r="D396" s="149" t="s">
        <v>146</v>
      </c>
      <c r="E396" s="150" t="s">
        <v>1</v>
      </c>
      <c r="F396" s="151" t="s">
        <v>514</v>
      </c>
      <c r="H396" s="152">
        <v>8</v>
      </c>
      <c r="I396" s="153"/>
      <c r="L396" s="148"/>
      <c r="M396" s="154"/>
      <c r="T396" s="155"/>
      <c r="AT396" s="150" t="s">
        <v>146</v>
      </c>
      <c r="AU396" s="150" t="s">
        <v>83</v>
      </c>
      <c r="AV396" s="12" t="s">
        <v>83</v>
      </c>
      <c r="AW396" s="12" t="s">
        <v>30</v>
      </c>
      <c r="AX396" s="12" t="s">
        <v>73</v>
      </c>
      <c r="AY396" s="150" t="s">
        <v>139</v>
      </c>
    </row>
    <row r="397" spans="2:65" s="12" customFormat="1">
      <c r="B397" s="148"/>
      <c r="D397" s="149" t="s">
        <v>146</v>
      </c>
      <c r="E397" s="150" t="s">
        <v>1</v>
      </c>
      <c r="F397" s="151" t="s">
        <v>515</v>
      </c>
      <c r="H397" s="152">
        <v>12</v>
      </c>
      <c r="I397" s="153"/>
      <c r="L397" s="148"/>
      <c r="M397" s="154"/>
      <c r="T397" s="155"/>
      <c r="AT397" s="150" t="s">
        <v>146</v>
      </c>
      <c r="AU397" s="150" t="s">
        <v>83</v>
      </c>
      <c r="AV397" s="12" t="s">
        <v>83</v>
      </c>
      <c r="AW397" s="12" t="s">
        <v>30</v>
      </c>
      <c r="AX397" s="12" t="s">
        <v>73</v>
      </c>
      <c r="AY397" s="150" t="s">
        <v>139</v>
      </c>
    </row>
    <row r="398" spans="2:65" s="12" customFormat="1">
      <c r="B398" s="148"/>
      <c r="D398" s="149" t="s">
        <v>146</v>
      </c>
      <c r="E398" s="150" t="s">
        <v>1</v>
      </c>
      <c r="F398" s="151" t="s">
        <v>516</v>
      </c>
      <c r="H398" s="152">
        <v>26</v>
      </c>
      <c r="I398" s="153"/>
      <c r="L398" s="148"/>
      <c r="M398" s="154"/>
      <c r="T398" s="155"/>
      <c r="AT398" s="150" t="s">
        <v>146</v>
      </c>
      <c r="AU398" s="150" t="s">
        <v>83</v>
      </c>
      <c r="AV398" s="12" t="s">
        <v>83</v>
      </c>
      <c r="AW398" s="12" t="s">
        <v>30</v>
      </c>
      <c r="AX398" s="12" t="s">
        <v>73</v>
      </c>
      <c r="AY398" s="150" t="s">
        <v>139</v>
      </c>
    </row>
    <row r="399" spans="2:65" s="13" customFormat="1">
      <c r="B399" s="156"/>
      <c r="D399" s="149" t="s">
        <v>146</v>
      </c>
      <c r="E399" s="157" t="s">
        <v>1</v>
      </c>
      <c r="F399" s="158" t="s">
        <v>148</v>
      </c>
      <c r="H399" s="159">
        <v>58</v>
      </c>
      <c r="I399" s="160"/>
      <c r="L399" s="156"/>
      <c r="M399" s="161"/>
      <c r="T399" s="162"/>
      <c r="AT399" s="157" t="s">
        <v>146</v>
      </c>
      <c r="AU399" s="157" t="s">
        <v>83</v>
      </c>
      <c r="AV399" s="13" t="s">
        <v>145</v>
      </c>
      <c r="AW399" s="13" t="s">
        <v>30</v>
      </c>
      <c r="AX399" s="13" t="s">
        <v>73</v>
      </c>
      <c r="AY399" s="157" t="s">
        <v>139</v>
      </c>
    </row>
    <row r="400" spans="2:65" s="12" customFormat="1">
      <c r="B400" s="148"/>
      <c r="D400" s="149" t="s">
        <v>146</v>
      </c>
      <c r="E400" s="150" t="s">
        <v>1</v>
      </c>
      <c r="F400" s="151" t="s">
        <v>517</v>
      </c>
      <c r="H400" s="152">
        <v>59.16</v>
      </c>
      <c r="I400" s="153"/>
      <c r="L400" s="148"/>
      <c r="M400" s="154"/>
      <c r="T400" s="155"/>
      <c r="AT400" s="150" t="s">
        <v>146</v>
      </c>
      <c r="AU400" s="150" t="s">
        <v>83</v>
      </c>
      <c r="AV400" s="12" t="s">
        <v>83</v>
      </c>
      <c r="AW400" s="12" t="s">
        <v>30</v>
      </c>
      <c r="AX400" s="12" t="s">
        <v>73</v>
      </c>
      <c r="AY400" s="150" t="s">
        <v>139</v>
      </c>
    </row>
    <row r="401" spans="2:65" s="13" customFormat="1">
      <c r="B401" s="156"/>
      <c r="D401" s="149" t="s">
        <v>146</v>
      </c>
      <c r="E401" s="157" t="s">
        <v>1</v>
      </c>
      <c r="F401" s="158" t="s">
        <v>148</v>
      </c>
      <c r="H401" s="159">
        <v>59.16</v>
      </c>
      <c r="I401" s="160"/>
      <c r="L401" s="156"/>
      <c r="M401" s="161"/>
      <c r="T401" s="162"/>
      <c r="AT401" s="157" t="s">
        <v>146</v>
      </c>
      <c r="AU401" s="157" t="s">
        <v>83</v>
      </c>
      <c r="AV401" s="13" t="s">
        <v>145</v>
      </c>
      <c r="AW401" s="13" t="s">
        <v>30</v>
      </c>
      <c r="AX401" s="13" t="s">
        <v>81</v>
      </c>
      <c r="AY401" s="157" t="s">
        <v>139</v>
      </c>
    </row>
    <row r="402" spans="2:65" s="1" customFormat="1" ht="33" customHeight="1">
      <c r="B402" s="133"/>
      <c r="C402" s="134" t="s">
        <v>354</v>
      </c>
      <c r="D402" s="134" t="s">
        <v>141</v>
      </c>
      <c r="E402" s="135" t="s">
        <v>518</v>
      </c>
      <c r="F402" s="136" t="s">
        <v>519</v>
      </c>
      <c r="G402" s="137" t="s">
        <v>183</v>
      </c>
      <c r="H402" s="138">
        <v>267.5</v>
      </c>
      <c r="I402" s="139"/>
      <c r="J402" s="140">
        <f>ROUND(I402*H402,2)</f>
        <v>0</v>
      </c>
      <c r="K402" s="141"/>
      <c r="L402" s="32"/>
      <c r="M402" s="142" t="s">
        <v>1</v>
      </c>
      <c r="N402" s="143" t="s">
        <v>38</v>
      </c>
      <c r="P402" s="144">
        <f>O402*H402</f>
        <v>0</v>
      </c>
      <c r="Q402" s="144">
        <v>0</v>
      </c>
      <c r="R402" s="144">
        <f>Q402*H402</f>
        <v>0</v>
      </c>
      <c r="S402" s="144">
        <v>0</v>
      </c>
      <c r="T402" s="145">
        <f>S402*H402</f>
        <v>0</v>
      </c>
      <c r="AR402" s="146" t="s">
        <v>145</v>
      </c>
      <c r="AT402" s="146" t="s">
        <v>141</v>
      </c>
      <c r="AU402" s="146" t="s">
        <v>83</v>
      </c>
      <c r="AY402" s="17" t="s">
        <v>139</v>
      </c>
      <c r="BE402" s="147">
        <f>IF(N402="základní",J402,0)</f>
        <v>0</v>
      </c>
      <c r="BF402" s="147">
        <f>IF(N402="snížená",J402,0)</f>
        <v>0</v>
      </c>
      <c r="BG402" s="147">
        <f>IF(N402="zákl. přenesená",J402,0)</f>
        <v>0</v>
      </c>
      <c r="BH402" s="147">
        <f>IF(N402="sníž. přenesená",J402,0)</f>
        <v>0</v>
      </c>
      <c r="BI402" s="147">
        <f>IF(N402="nulová",J402,0)</f>
        <v>0</v>
      </c>
      <c r="BJ402" s="17" t="s">
        <v>81</v>
      </c>
      <c r="BK402" s="147">
        <f>ROUND(I402*H402,2)</f>
        <v>0</v>
      </c>
      <c r="BL402" s="17" t="s">
        <v>145</v>
      </c>
      <c r="BM402" s="146" t="s">
        <v>520</v>
      </c>
    </row>
    <row r="403" spans="2:65" s="12" customFormat="1">
      <c r="B403" s="148"/>
      <c r="D403" s="149" t="s">
        <v>146</v>
      </c>
      <c r="E403" s="150" t="s">
        <v>1</v>
      </c>
      <c r="F403" s="151" t="s">
        <v>521</v>
      </c>
      <c r="H403" s="152">
        <v>267.5</v>
      </c>
      <c r="I403" s="153"/>
      <c r="L403" s="148"/>
      <c r="M403" s="154"/>
      <c r="T403" s="155"/>
      <c r="AT403" s="150" t="s">
        <v>146</v>
      </c>
      <c r="AU403" s="150" t="s">
        <v>83</v>
      </c>
      <c r="AV403" s="12" t="s">
        <v>83</v>
      </c>
      <c r="AW403" s="12" t="s">
        <v>30</v>
      </c>
      <c r="AX403" s="12" t="s">
        <v>73</v>
      </c>
      <c r="AY403" s="150" t="s">
        <v>139</v>
      </c>
    </row>
    <row r="404" spans="2:65" s="13" customFormat="1">
      <c r="B404" s="156"/>
      <c r="D404" s="149" t="s">
        <v>146</v>
      </c>
      <c r="E404" s="157" t="s">
        <v>1</v>
      </c>
      <c r="F404" s="158" t="s">
        <v>148</v>
      </c>
      <c r="H404" s="159">
        <v>267.5</v>
      </c>
      <c r="I404" s="160"/>
      <c r="L404" s="156"/>
      <c r="M404" s="161"/>
      <c r="T404" s="162"/>
      <c r="AT404" s="157" t="s">
        <v>146</v>
      </c>
      <c r="AU404" s="157" t="s">
        <v>83</v>
      </c>
      <c r="AV404" s="13" t="s">
        <v>145</v>
      </c>
      <c r="AW404" s="13" t="s">
        <v>30</v>
      </c>
      <c r="AX404" s="13" t="s">
        <v>81</v>
      </c>
      <c r="AY404" s="157" t="s">
        <v>139</v>
      </c>
    </row>
    <row r="405" spans="2:65" s="1" customFormat="1" ht="16.5" customHeight="1">
      <c r="B405" s="133"/>
      <c r="C405" s="169" t="s">
        <v>522</v>
      </c>
      <c r="D405" s="169" t="s">
        <v>247</v>
      </c>
      <c r="E405" s="170" t="s">
        <v>523</v>
      </c>
      <c r="F405" s="171" t="s">
        <v>524</v>
      </c>
      <c r="G405" s="172" t="s">
        <v>183</v>
      </c>
      <c r="H405" s="173">
        <v>272.85000000000002</v>
      </c>
      <c r="I405" s="174"/>
      <c r="J405" s="175">
        <f>ROUND(I405*H405,2)</f>
        <v>0</v>
      </c>
      <c r="K405" s="176"/>
      <c r="L405" s="177"/>
      <c r="M405" s="178" t="s">
        <v>1</v>
      </c>
      <c r="N405" s="179" t="s">
        <v>38</v>
      </c>
      <c r="P405" s="144">
        <f>O405*H405</f>
        <v>0</v>
      </c>
      <c r="Q405" s="144">
        <v>0</v>
      </c>
      <c r="R405" s="144">
        <f>Q405*H405</f>
        <v>0</v>
      </c>
      <c r="S405" s="144">
        <v>0</v>
      </c>
      <c r="T405" s="145">
        <f>S405*H405</f>
        <v>0</v>
      </c>
      <c r="AR405" s="146" t="s">
        <v>163</v>
      </c>
      <c r="AT405" s="146" t="s">
        <v>247</v>
      </c>
      <c r="AU405" s="146" t="s">
        <v>83</v>
      </c>
      <c r="AY405" s="17" t="s">
        <v>139</v>
      </c>
      <c r="BE405" s="147">
        <f>IF(N405="základní",J405,0)</f>
        <v>0</v>
      </c>
      <c r="BF405" s="147">
        <f>IF(N405="snížená",J405,0)</f>
        <v>0</v>
      </c>
      <c r="BG405" s="147">
        <f>IF(N405="zákl. přenesená",J405,0)</f>
        <v>0</v>
      </c>
      <c r="BH405" s="147">
        <f>IF(N405="sníž. přenesená",J405,0)</f>
        <v>0</v>
      </c>
      <c r="BI405" s="147">
        <f>IF(N405="nulová",J405,0)</f>
        <v>0</v>
      </c>
      <c r="BJ405" s="17" t="s">
        <v>81</v>
      </c>
      <c r="BK405" s="147">
        <f>ROUND(I405*H405,2)</f>
        <v>0</v>
      </c>
      <c r="BL405" s="17" t="s">
        <v>145</v>
      </c>
      <c r="BM405" s="146" t="s">
        <v>525</v>
      </c>
    </row>
    <row r="406" spans="2:65" s="12" customFormat="1">
      <c r="B406" s="148"/>
      <c r="D406" s="149" t="s">
        <v>146</v>
      </c>
      <c r="E406" s="150" t="s">
        <v>1</v>
      </c>
      <c r="F406" s="151" t="s">
        <v>526</v>
      </c>
      <c r="H406" s="152">
        <v>272.85000000000002</v>
      </c>
      <c r="I406" s="153"/>
      <c r="L406" s="148"/>
      <c r="M406" s="154"/>
      <c r="T406" s="155"/>
      <c r="AT406" s="150" t="s">
        <v>146</v>
      </c>
      <c r="AU406" s="150" t="s">
        <v>83</v>
      </c>
      <c r="AV406" s="12" t="s">
        <v>83</v>
      </c>
      <c r="AW406" s="12" t="s">
        <v>30</v>
      </c>
      <c r="AX406" s="12" t="s">
        <v>73</v>
      </c>
      <c r="AY406" s="150" t="s">
        <v>139</v>
      </c>
    </row>
    <row r="407" spans="2:65" s="13" customFormat="1">
      <c r="B407" s="156"/>
      <c r="D407" s="149" t="s">
        <v>146</v>
      </c>
      <c r="E407" s="157" t="s">
        <v>1</v>
      </c>
      <c r="F407" s="158" t="s">
        <v>148</v>
      </c>
      <c r="H407" s="159">
        <v>272.85000000000002</v>
      </c>
      <c r="I407" s="160"/>
      <c r="L407" s="156"/>
      <c r="M407" s="161"/>
      <c r="T407" s="162"/>
      <c r="AT407" s="157" t="s">
        <v>146</v>
      </c>
      <c r="AU407" s="157" t="s">
        <v>83</v>
      </c>
      <c r="AV407" s="13" t="s">
        <v>145</v>
      </c>
      <c r="AW407" s="13" t="s">
        <v>30</v>
      </c>
      <c r="AX407" s="13" t="s">
        <v>81</v>
      </c>
      <c r="AY407" s="157" t="s">
        <v>139</v>
      </c>
    </row>
    <row r="408" spans="2:65" s="1" customFormat="1" ht="24.2" customHeight="1">
      <c r="B408" s="133"/>
      <c r="C408" s="134" t="s">
        <v>360</v>
      </c>
      <c r="D408" s="134" t="s">
        <v>141</v>
      </c>
      <c r="E408" s="135" t="s">
        <v>527</v>
      </c>
      <c r="F408" s="136" t="s">
        <v>528</v>
      </c>
      <c r="G408" s="137" t="s">
        <v>196</v>
      </c>
      <c r="H408" s="138">
        <v>48.71</v>
      </c>
      <c r="I408" s="139"/>
      <c r="J408" s="140">
        <f>ROUND(I408*H408,2)</f>
        <v>0</v>
      </c>
      <c r="K408" s="141"/>
      <c r="L408" s="32"/>
      <c r="M408" s="142" t="s">
        <v>1</v>
      </c>
      <c r="N408" s="143" t="s">
        <v>38</v>
      </c>
      <c r="P408" s="144">
        <f>O408*H408</f>
        <v>0</v>
      </c>
      <c r="Q408" s="144">
        <v>0</v>
      </c>
      <c r="R408" s="144">
        <f>Q408*H408</f>
        <v>0</v>
      </c>
      <c r="S408" s="144">
        <v>0</v>
      </c>
      <c r="T408" s="145">
        <f>S408*H408</f>
        <v>0</v>
      </c>
      <c r="AR408" s="146" t="s">
        <v>145</v>
      </c>
      <c r="AT408" s="146" t="s">
        <v>141</v>
      </c>
      <c r="AU408" s="146" t="s">
        <v>83</v>
      </c>
      <c r="AY408" s="17" t="s">
        <v>139</v>
      </c>
      <c r="BE408" s="147">
        <f>IF(N408="základní",J408,0)</f>
        <v>0</v>
      </c>
      <c r="BF408" s="147">
        <f>IF(N408="snížená",J408,0)</f>
        <v>0</v>
      </c>
      <c r="BG408" s="147">
        <f>IF(N408="zákl. přenesená",J408,0)</f>
        <v>0</v>
      </c>
      <c r="BH408" s="147">
        <f>IF(N408="sníž. přenesená",J408,0)</f>
        <v>0</v>
      </c>
      <c r="BI408" s="147">
        <f>IF(N408="nulová",J408,0)</f>
        <v>0</v>
      </c>
      <c r="BJ408" s="17" t="s">
        <v>81</v>
      </c>
      <c r="BK408" s="147">
        <f>ROUND(I408*H408,2)</f>
        <v>0</v>
      </c>
      <c r="BL408" s="17" t="s">
        <v>145</v>
      </c>
      <c r="BM408" s="146" t="s">
        <v>529</v>
      </c>
    </row>
    <row r="409" spans="2:65" s="12" customFormat="1">
      <c r="B409" s="148"/>
      <c r="D409" s="149" t="s">
        <v>146</v>
      </c>
      <c r="E409" s="150" t="s">
        <v>1</v>
      </c>
      <c r="F409" s="151" t="s">
        <v>530</v>
      </c>
      <c r="H409" s="152">
        <v>37.659999999999997</v>
      </c>
      <c r="I409" s="153"/>
      <c r="L409" s="148"/>
      <c r="M409" s="154"/>
      <c r="T409" s="155"/>
      <c r="AT409" s="150" t="s">
        <v>146</v>
      </c>
      <c r="AU409" s="150" t="s">
        <v>83</v>
      </c>
      <c r="AV409" s="12" t="s">
        <v>83</v>
      </c>
      <c r="AW409" s="12" t="s">
        <v>30</v>
      </c>
      <c r="AX409" s="12" t="s">
        <v>73</v>
      </c>
      <c r="AY409" s="150" t="s">
        <v>139</v>
      </c>
    </row>
    <row r="410" spans="2:65" s="12" customFormat="1" ht="22.5">
      <c r="B410" s="148"/>
      <c r="D410" s="149" t="s">
        <v>146</v>
      </c>
      <c r="E410" s="150" t="s">
        <v>1</v>
      </c>
      <c r="F410" s="151" t="s">
        <v>531</v>
      </c>
      <c r="H410" s="152">
        <v>0.35</v>
      </c>
      <c r="I410" s="153"/>
      <c r="L410" s="148"/>
      <c r="M410" s="154"/>
      <c r="T410" s="155"/>
      <c r="AT410" s="150" t="s">
        <v>146</v>
      </c>
      <c r="AU410" s="150" t="s">
        <v>83</v>
      </c>
      <c r="AV410" s="12" t="s">
        <v>83</v>
      </c>
      <c r="AW410" s="12" t="s">
        <v>30</v>
      </c>
      <c r="AX410" s="12" t="s">
        <v>73</v>
      </c>
      <c r="AY410" s="150" t="s">
        <v>139</v>
      </c>
    </row>
    <row r="411" spans="2:65" s="12" customFormat="1">
      <c r="B411" s="148"/>
      <c r="D411" s="149" t="s">
        <v>146</v>
      </c>
      <c r="E411" s="150" t="s">
        <v>1</v>
      </c>
      <c r="F411" s="151" t="s">
        <v>532</v>
      </c>
      <c r="H411" s="152">
        <v>10.7</v>
      </c>
      <c r="I411" s="153"/>
      <c r="L411" s="148"/>
      <c r="M411" s="154"/>
      <c r="T411" s="155"/>
      <c r="AT411" s="150" t="s">
        <v>146</v>
      </c>
      <c r="AU411" s="150" t="s">
        <v>83</v>
      </c>
      <c r="AV411" s="12" t="s">
        <v>83</v>
      </c>
      <c r="AW411" s="12" t="s">
        <v>30</v>
      </c>
      <c r="AX411" s="12" t="s">
        <v>73</v>
      </c>
      <c r="AY411" s="150" t="s">
        <v>139</v>
      </c>
    </row>
    <row r="412" spans="2:65" s="13" customFormat="1">
      <c r="B412" s="156"/>
      <c r="D412" s="149" t="s">
        <v>146</v>
      </c>
      <c r="E412" s="157" t="s">
        <v>1</v>
      </c>
      <c r="F412" s="158" t="s">
        <v>148</v>
      </c>
      <c r="H412" s="159">
        <v>48.709999999999994</v>
      </c>
      <c r="I412" s="160"/>
      <c r="L412" s="156"/>
      <c r="M412" s="161"/>
      <c r="T412" s="162"/>
      <c r="AT412" s="157" t="s">
        <v>146</v>
      </c>
      <c r="AU412" s="157" t="s">
        <v>83</v>
      </c>
      <c r="AV412" s="13" t="s">
        <v>145</v>
      </c>
      <c r="AW412" s="13" t="s">
        <v>30</v>
      </c>
      <c r="AX412" s="13" t="s">
        <v>81</v>
      </c>
      <c r="AY412" s="157" t="s">
        <v>139</v>
      </c>
    </row>
    <row r="413" spans="2:65" s="1" customFormat="1" ht="24.2" customHeight="1">
      <c r="B413" s="133"/>
      <c r="C413" s="134" t="s">
        <v>533</v>
      </c>
      <c r="D413" s="134" t="s">
        <v>141</v>
      </c>
      <c r="E413" s="135" t="s">
        <v>534</v>
      </c>
      <c r="F413" s="136" t="s">
        <v>535</v>
      </c>
      <c r="G413" s="137" t="s">
        <v>144</v>
      </c>
      <c r="H413" s="138">
        <v>2074.31</v>
      </c>
      <c r="I413" s="139"/>
      <c r="J413" s="140">
        <f>ROUND(I413*H413,2)</f>
        <v>0</v>
      </c>
      <c r="K413" s="141"/>
      <c r="L413" s="32"/>
      <c r="M413" s="142" t="s">
        <v>1</v>
      </c>
      <c r="N413" s="143" t="s">
        <v>38</v>
      </c>
      <c r="P413" s="144">
        <f>O413*H413</f>
        <v>0</v>
      </c>
      <c r="Q413" s="144">
        <v>0</v>
      </c>
      <c r="R413" s="144">
        <f>Q413*H413</f>
        <v>0</v>
      </c>
      <c r="S413" s="144">
        <v>0</v>
      </c>
      <c r="T413" s="145">
        <f>S413*H413</f>
        <v>0</v>
      </c>
      <c r="AR413" s="146" t="s">
        <v>145</v>
      </c>
      <c r="AT413" s="146" t="s">
        <v>141</v>
      </c>
      <c r="AU413" s="146" t="s">
        <v>83</v>
      </c>
      <c r="AY413" s="17" t="s">
        <v>139</v>
      </c>
      <c r="BE413" s="147">
        <f>IF(N413="základní",J413,0)</f>
        <v>0</v>
      </c>
      <c r="BF413" s="147">
        <f>IF(N413="snížená",J413,0)</f>
        <v>0</v>
      </c>
      <c r="BG413" s="147">
        <f>IF(N413="zákl. přenesená",J413,0)</f>
        <v>0</v>
      </c>
      <c r="BH413" s="147">
        <f>IF(N413="sníž. přenesená",J413,0)</f>
        <v>0</v>
      </c>
      <c r="BI413" s="147">
        <f>IF(N413="nulová",J413,0)</f>
        <v>0</v>
      </c>
      <c r="BJ413" s="17" t="s">
        <v>81</v>
      </c>
      <c r="BK413" s="147">
        <f>ROUND(I413*H413,2)</f>
        <v>0</v>
      </c>
      <c r="BL413" s="17" t="s">
        <v>145</v>
      </c>
      <c r="BM413" s="146" t="s">
        <v>536</v>
      </c>
    </row>
    <row r="414" spans="2:65" s="12" customFormat="1">
      <c r="B414" s="148"/>
      <c r="D414" s="149" t="s">
        <v>146</v>
      </c>
      <c r="E414" s="150" t="s">
        <v>1</v>
      </c>
      <c r="F414" s="151" t="s">
        <v>537</v>
      </c>
      <c r="H414" s="152">
        <v>2074.31</v>
      </c>
      <c r="I414" s="153"/>
      <c r="L414" s="148"/>
      <c r="M414" s="154"/>
      <c r="T414" s="155"/>
      <c r="AT414" s="150" t="s">
        <v>146</v>
      </c>
      <c r="AU414" s="150" t="s">
        <v>83</v>
      </c>
      <c r="AV414" s="12" t="s">
        <v>83</v>
      </c>
      <c r="AW414" s="12" t="s">
        <v>30</v>
      </c>
      <c r="AX414" s="12" t="s">
        <v>73</v>
      </c>
      <c r="AY414" s="150" t="s">
        <v>139</v>
      </c>
    </row>
    <row r="415" spans="2:65" s="13" customFormat="1">
      <c r="B415" s="156"/>
      <c r="D415" s="149" t="s">
        <v>146</v>
      </c>
      <c r="E415" s="157" t="s">
        <v>1</v>
      </c>
      <c r="F415" s="158" t="s">
        <v>148</v>
      </c>
      <c r="H415" s="159">
        <v>2074.31</v>
      </c>
      <c r="I415" s="160"/>
      <c r="L415" s="156"/>
      <c r="M415" s="161"/>
      <c r="T415" s="162"/>
      <c r="AT415" s="157" t="s">
        <v>146</v>
      </c>
      <c r="AU415" s="157" t="s">
        <v>83</v>
      </c>
      <c r="AV415" s="13" t="s">
        <v>145</v>
      </c>
      <c r="AW415" s="13" t="s">
        <v>30</v>
      </c>
      <c r="AX415" s="13" t="s">
        <v>81</v>
      </c>
      <c r="AY415" s="157" t="s">
        <v>139</v>
      </c>
    </row>
    <row r="416" spans="2:65" s="11" customFormat="1" ht="22.9" customHeight="1">
      <c r="B416" s="121"/>
      <c r="D416" s="122" t="s">
        <v>72</v>
      </c>
      <c r="E416" s="131" t="s">
        <v>538</v>
      </c>
      <c r="F416" s="131" t="s">
        <v>539</v>
      </c>
      <c r="I416" s="124"/>
      <c r="J416" s="132">
        <f>BK416</f>
        <v>0</v>
      </c>
      <c r="L416" s="121"/>
      <c r="M416" s="126"/>
      <c r="P416" s="127">
        <f>SUM(P417:P458)</f>
        <v>0</v>
      </c>
      <c r="R416" s="127">
        <f>SUM(R417:R458)</f>
        <v>0</v>
      </c>
      <c r="T416" s="128">
        <f>SUM(T417:T458)</f>
        <v>0</v>
      </c>
      <c r="AR416" s="122" t="s">
        <v>81</v>
      </c>
      <c r="AT416" s="129" t="s">
        <v>72</v>
      </c>
      <c r="AU416" s="129" t="s">
        <v>81</v>
      </c>
      <c r="AY416" s="122" t="s">
        <v>139</v>
      </c>
      <c r="BK416" s="130">
        <f>SUM(BK417:BK458)</f>
        <v>0</v>
      </c>
    </row>
    <row r="417" spans="2:65" s="1" customFormat="1" ht="24.2" customHeight="1">
      <c r="B417" s="133"/>
      <c r="C417" s="134" t="s">
        <v>365</v>
      </c>
      <c r="D417" s="134" t="s">
        <v>141</v>
      </c>
      <c r="E417" s="135" t="s">
        <v>540</v>
      </c>
      <c r="F417" s="136" t="s">
        <v>541</v>
      </c>
      <c r="G417" s="137" t="s">
        <v>235</v>
      </c>
      <c r="H417" s="138">
        <v>4.843</v>
      </c>
      <c r="I417" s="139"/>
      <c r="J417" s="140">
        <f>ROUND(I417*H417,2)</f>
        <v>0</v>
      </c>
      <c r="K417" s="141"/>
      <c r="L417" s="32"/>
      <c r="M417" s="142" t="s">
        <v>1</v>
      </c>
      <c r="N417" s="143" t="s">
        <v>38</v>
      </c>
      <c r="P417" s="144">
        <f>O417*H417</f>
        <v>0</v>
      </c>
      <c r="Q417" s="144">
        <v>0</v>
      </c>
      <c r="R417" s="144">
        <f>Q417*H417</f>
        <v>0</v>
      </c>
      <c r="S417" s="144">
        <v>0</v>
      </c>
      <c r="T417" s="145">
        <f>S417*H417</f>
        <v>0</v>
      </c>
      <c r="AR417" s="146" t="s">
        <v>145</v>
      </c>
      <c r="AT417" s="146" t="s">
        <v>141</v>
      </c>
      <c r="AU417" s="146" t="s">
        <v>83</v>
      </c>
      <c r="AY417" s="17" t="s">
        <v>139</v>
      </c>
      <c r="BE417" s="147">
        <f>IF(N417="základní",J417,0)</f>
        <v>0</v>
      </c>
      <c r="BF417" s="147">
        <f>IF(N417="snížená",J417,0)</f>
        <v>0</v>
      </c>
      <c r="BG417" s="147">
        <f>IF(N417="zákl. přenesená",J417,0)</f>
        <v>0</v>
      </c>
      <c r="BH417" s="147">
        <f>IF(N417="sníž. přenesená",J417,0)</f>
        <v>0</v>
      </c>
      <c r="BI417" s="147">
        <f>IF(N417="nulová",J417,0)</f>
        <v>0</v>
      </c>
      <c r="BJ417" s="17" t="s">
        <v>81</v>
      </c>
      <c r="BK417" s="147">
        <f>ROUND(I417*H417,2)</f>
        <v>0</v>
      </c>
      <c r="BL417" s="17" t="s">
        <v>145</v>
      </c>
      <c r="BM417" s="146" t="s">
        <v>542</v>
      </c>
    </row>
    <row r="418" spans="2:65" s="12" customFormat="1">
      <c r="B418" s="148"/>
      <c r="D418" s="149" t="s">
        <v>146</v>
      </c>
      <c r="E418" s="150" t="s">
        <v>1</v>
      </c>
      <c r="F418" s="151" t="s">
        <v>543</v>
      </c>
      <c r="H418" s="152">
        <v>4.843</v>
      </c>
      <c r="I418" s="153"/>
      <c r="L418" s="148"/>
      <c r="M418" s="154"/>
      <c r="T418" s="155"/>
      <c r="AT418" s="150" t="s">
        <v>146</v>
      </c>
      <c r="AU418" s="150" t="s">
        <v>83</v>
      </c>
      <c r="AV418" s="12" t="s">
        <v>83</v>
      </c>
      <c r="AW418" s="12" t="s">
        <v>30</v>
      </c>
      <c r="AX418" s="12" t="s">
        <v>73</v>
      </c>
      <c r="AY418" s="150" t="s">
        <v>139</v>
      </c>
    </row>
    <row r="419" spans="2:65" s="13" customFormat="1">
      <c r="B419" s="156"/>
      <c r="D419" s="149" t="s">
        <v>146</v>
      </c>
      <c r="E419" s="157" t="s">
        <v>1</v>
      </c>
      <c r="F419" s="158" t="s">
        <v>148</v>
      </c>
      <c r="H419" s="159">
        <v>4.843</v>
      </c>
      <c r="I419" s="160"/>
      <c r="L419" s="156"/>
      <c r="M419" s="161"/>
      <c r="T419" s="162"/>
      <c r="AT419" s="157" t="s">
        <v>146</v>
      </c>
      <c r="AU419" s="157" t="s">
        <v>83</v>
      </c>
      <c r="AV419" s="13" t="s">
        <v>145</v>
      </c>
      <c r="AW419" s="13" t="s">
        <v>30</v>
      </c>
      <c r="AX419" s="13" t="s">
        <v>81</v>
      </c>
      <c r="AY419" s="157" t="s">
        <v>139</v>
      </c>
    </row>
    <row r="420" spans="2:65" s="1" customFormat="1" ht="24.2" customHeight="1">
      <c r="B420" s="133"/>
      <c r="C420" s="134" t="s">
        <v>544</v>
      </c>
      <c r="D420" s="134" t="s">
        <v>141</v>
      </c>
      <c r="E420" s="135" t="s">
        <v>545</v>
      </c>
      <c r="F420" s="136" t="s">
        <v>546</v>
      </c>
      <c r="G420" s="137" t="s">
        <v>235</v>
      </c>
      <c r="H420" s="138">
        <v>48.4</v>
      </c>
      <c r="I420" s="139"/>
      <c r="J420" s="140">
        <f>ROUND(I420*H420,2)</f>
        <v>0</v>
      </c>
      <c r="K420" s="141"/>
      <c r="L420" s="32"/>
      <c r="M420" s="142" t="s">
        <v>1</v>
      </c>
      <c r="N420" s="143" t="s">
        <v>38</v>
      </c>
      <c r="P420" s="144">
        <f>O420*H420</f>
        <v>0</v>
      </c>
      <c r="Q420" s="144">
        <v>0</v>
      </c>
      <c r="R420" s="144">
        <f>Q420*H420</f>
        <v>0</v>
      </c>
      <c r="S420" s="144">
        <v>0</v>
      </c>
      <c r="T420" s="145">
        <f>S420*H420</f>
        <v>0</v>
      </c>
      <c r="AR420" s="146" t="s">
        <v>145</v>
      </c>
      <c r="AT420" s="146" t="s">
        <v>141</v>
      </c>
      <c r="AU420" s="146" t="s">
        <v>83</v>
      </c>
      <c r="AY420" s="17" t="s">
        <v>139</v>
      </c>
      <c r="BE420" s="147">
        <f>IF(N420="základní",J420,0)</f>
        <v>0</v>
      </c>
      <c r="BF420" s="147">
        <f>IF(N420="snížená",J420,0)</f>
        <v>0</v>
      </c>
      <c r="BG420" s="147">
        <f>IF(N420="zákl. přenesená",J420,0)</f>
        <v>0</v>
      </c>
      <c r="BH420" s="147">
        <f>IF(N420="sníž. přenesená",J420,0)</f>
        <v>0</v>
      </c>
      <c r="BI420" s="147">
        <f>IF(N420="nulová",J420,0)</f>
        <v>0</v>
      </c>
      <c r="BJ420" s="17" t="s">
        <v>81</v>
      </c>
      <c r="BK420" s="147">
        <f>ROUND(I420*H420,2)</f>
        <v>0</v>
      </c>
      <c r="BL420" s="17" t="s">
        <v>145</v>
      </c>
      <c r="BM420" s="146" t="s">
        <v>547</v>
      </c>
    </row>
    <row r="421" spans="2:65" s="12" customFormat="1">
      <c r="B421" s="148"/>
      <c r="D421" s="149" t="s">
        <v>146</v>
      </c>
      <c r="E421" s="150" t="s">
        <v>1</v>
      </c>
      <c r="F421" s="151" t="s">
        <v>548</v>
      </c>
      <c r="H421" s="152">
        <v>48.4</v>
      </c>
      <c r="I421" s="153"/>
      <c r="L421" s="148"/>
      <c r="M421" s="154"/>
      <c r="T421" s="155"/>
      <c r="AT421" s="150" t="s">
        <v>146</v>
      </c>
      <c r="AU421" s="150" t="s">
        <v>83</v>
      </c>
      <c r="AV421" s="12" t="s">
        <v>83</v>
      </c>
      <c r="AW421" s="12" t="s">
        <v>30</v>
      </c>
      <c r="AX421" s="12" t="s">
        <v>73</v>
      </c>
      <c r="AY421" s="150" t="s">
        <v>139</v>
      </c>
    </row>
    <row r="422" spans="2:65" s="13" customFormat="1">
      <c r="B422" s="156"/>
      <c r="D422" s="149" t="s">
        <v>146</v>
      </c>
      <c r="E422" s="157" t="s">
        <v>1</v>
      </c>
      <c r="F422" s="158" t="s">
        <v>148</v>
      </c>
      <c r="H422" s="159">
        <v>48.4</v>
      </c>
      <c r="I422" s="160"/>
      <c r="L422" s="156"/>
      <c r="M422" s="161"/>
      <c r="T422" s="162"/>
      <c r="AT422" s="157" t="s">
        <v>146</v>
      </c>
      <c r="AU422" s="157" t="s">
        <v>83</v>
      </c>
      <c r="AV422" s="13" t="s">
        <v>145</v>
      </c>
      <c r="AW422" s="13" t="s">
        <v>30</v>
      </c>
      <c r="AX422" s="13" t="s">
        <v>81</v>
      </c>
      <c r="AY422" s="157" t="s">
        <v>139</v>
      </c>
    </row>
    <row r="423" spans="2:65" s="1" customFormat="1" ht="24.2" customHeight="1">
      <c r="B423" s="133"/>
      <c r="C423" s="134" t="s">
        <v>371</v>
      </c>
      <c r="D423" s="134" t="s">
        <v>141</v>
      </c>
      <c r="E423" s="135" t="s">
        <v>549</v>
      </c>
      <c r="F423" s="136" t="s">
        <v>550</v>
      </c>
      <c r="G423" s="137" t="s">
        <v>235</v>
      </c>
      <c r="H423" s="138">
        <v>2.3079999999999998</v>
      </c>
      <c r="I423" s="139"/>
      <c r="J423" s="140">
        <f>ROUND(I423*H423,2)</f>
        <v>0</v>
      </c>
      <c r="K423" s="141"/>
      <c r="L423" s="32"/>
      <c r="M423" s="142" t="s">
        <v>1</v>
      </c>
      <c r="N423" s="143" t="s">
        <v>38</v>
      </c>
      <c r="P423" s="144">
        <f>O423*H423</f>
        <v>0</v>
      </c>
      <c r="Q423" s="144">
        <v>0</v>
      </c>
      <c r="R423" s="144">
        <f>Q423*H423</f>
        <v>0</v>
      </c>
      <c r="S423" s="144">
        <v>0</v>
      </c>
      <c r="T423" s="145">
        <f>S423*H423</f>
        <v>0</v>
      </c>
      <c r="AR423" s="146" t="s">
        <v>145</v>
      </c>
      <c r="AT423" s="146" t="s">
        <v>141</v>
      </c>
      <c r="AU423" s="146" t="s">
        <v>83</v>
      </c>
      <c r="AY423" s="17" t="s">
        <v>139</v>
      </c>
      <c r="BE423" s="147">
        <f>IF(N423="základní",J423,0)</f>
        <v>0</v>
      </c>
      <c r="BF423" s="147">
        <f>IF(N423="snížená",J423,0)</f>
        <v>0</v>
      </c>
      <c r="BG423" s="147">
        <f>IF(N423="zákl. přenesená",J423,0)</f>
        <v>0</v>
      </c>
      <c r="BH423" s="147">
        <f>IF(N423="sníž. přenesená",J423,0)</f>
        <v>0</v>
      </c>
      <c r="BI423" s="147">
        <f>IF(N423="nulová",J423,0)</f>
        <v>0</v>
      </c>
      <c r="BJ423" s="17" t="s">
        <v>81</v>
      </c>
      <c r="BK423" s="147">
        <f>ROUND(I423*H423,2)</f>
        <v>0</v>
      </c>
      <c r="BL423" s="17" t="s">
        <v>145</v>
      </c>
      <c r="BM423" s="146" t="s">
        <v>551</v>
      </c>
    </row>
    <row r="424" spans="2:65" s="12" customFormat="1">
      <c r="B424" s="148"/>
      <c r="D424" s="149" t="s">
        <v>146</v>
      </c>
      <c r="E424" s="150" t="s">
        <v>1</v>
      </c>
      <c r="F424" s="151" t="s">
        <v>552</v>
      </c>
      <c r="H424" s="152">
        <v>1.45</v>
      </c>
      <c r="I424" s="153"/>
      <c r="L424" s="148"/>
      <c r="M424" s="154"/>
      <c r="T424" s="155"/>
      <c r="AT424" s="150" t="s">
        <v>146</v>
      </c>
      <c r="AU424" s="150" t="s">
        <v>83</v>
      </c>
      <c r="AV424" s="12" t="s">
        <v>83</v>
      </c>
      <c r="AW424" s="12" t="s">
        <v>30</v>
      </c>
      <c r="AX424" s="12" t="s">
        <v>73</v>
      </c>
      <c r="AY424" s="150" t="s">
        <v>139</v>
      </c>
    </row>
    <row r="425" spans="2:65" s="12" customFormat="1">
      <c r="B425" s="148"/>
      <c r="D425" s="149" t="s">
        <v>146</v>
      </c>
      <c r="E425" s="150" t="s">
        <v>1</v>
      </c>
      <c r="F425" s="151" t="s">
        <v>553</v>
      </c>
      <c r="H425" s="152">
        <v>0.85799999999999998</v>
      </c>
      <c r="I425" s="153"/>
      <c r="L425" s="148"/>
      <c r="M425" s="154"/>
      <c r="T425" s="155"/>
      <c r="AT425" s="150" t="s">
        <v>146</v>
      </c>
      <c r="AU425" s="150" t="s">
        <v>83</v>
      </c>
      <c r="AV425" s="12" t="s">
        <v>83</v>
      </c>
      <c r="AW425" s="12" t="s">
        <v>30</v>
      </c>
      <c r="AX425" s="12" t="s">
        <v>73</v>
      </c>
      <c r="AY425" s="150" t="s">
        <v>139</v>
      </c>
    </row>
    <row r="426" spans="2:65" s="13" customFormat="1">
      <c r="B426" s="156"/>
      <c r="D426" s="149" t="s">
        <v>146</v>
      </c>
      <c r="E426" s="157" t="s">
        <v>1</v>
      </c>
      <c r="F426" s="158" t="s">
        <v>148</v>
      </c>
      <c r="H426" s="159">
        <v>2.3079999999999998</v>
      </c>
      <c r="I426" s="160"/>
      <c r="L426" s="156"/>
      <c r="M426" s="161"/>
      <c r="T426" s="162"/>
      <c r="AT426" s="157" t="s">
        <v>146</v>
      </c>
      <c r="AU426" s="157" t="s">
        <v>83</v>
      </c>
      <c r="AV426" s="13" t="s">
        <v>145</v>
      </c>
      <c r="AW426" s="13" t="s">
        <v>30</v>
      </c>
      <c r="AX426" s="13" t="s">
        <v>81</v>
      </c>
      <c r="AY426" s="157" t="s">
        <v>139</v>
      </c>
    </row>
    <row r="427" spans="2:65" s="1" customFormat="1" ht="24.2" customHeight="1">
      <c r="B427" s="133"/>
      <c r="C427" s="134" t="s">
        <v>554</v>
      </c>
      <c r="D427" s="134" t="s">
        <v>141</v>
      </c>
      <c r="E427" s="135" t="s">
        <v>555</v>
      </c>
      <c r="F427" s="136" t="s">
        <v>556</v>
      </c>
      <c r="G427" s="137" t="s">
        <v>235</v>
      </c>
      <c r="H427" s="138">
        <v>23.08</v>
      </c>
      <c r="I427" s="139"/>
      <c r="J427" s="140">
        <f>ROUND(I427*H427,2)</f>
        <v>0</v>
      </c>
      <c r="K427" s="141"/>
      <c r="L427" s="32"/>
      <c r="M427" s="142" t="s">
        <v>1</v>
      </c>
      <c r="N427" s="143" t="s">
        <v>38</v>
      </c>
      <c r="P427" s="144">
        <f>O427*H427</f>
        <v>0</v>
      </c>
      <c r="Q427" s="144">
        <v>0</v>
      </c>
      <c r="R427" s="144">
        <f>Q427*H427</f>
        <v>0</v>
      </c>
      <c r="S427" s="144">
        <v>0</v>
      </c>
      <c r="T427" s="145">
        <f>S427*H427</f>
        <v>0</v>
      </c>
      <c r="AR427" s="146" t="s">
        <v>145</v>
      </c>
      <c r="AT427" s="146" t="s">
        <v>141</v>
      </c>
      <c r="AU427" s="146" t="s">
        <v>83</v>
      </c>
      <c r="AY427" s="17" t="s">
        <v>139</v>
      </c>
      <c r="BE427" s="147">
        <f>IF(N427="základní",J427,0)</f>
        <v>0</v>
      </c>
      <c r="BF427" s="147">
        <f>IF(N427="snížená",J427,0)</f>
        <v>0</v>
      </c>
      <c r="BG427" s="147">
        <f>IF(N427="zákl. přenesená",J427,0)</f>
        <v>0</v>
      </c>
      <c r="BH427" s="147">
        <f>IF(N427="sníž. přenesená",J427,0)</f>
        <v>0</v>
      </c>
      <c r="BI427" s="147">
        <f>IF(N427="nulová",J427,0)</f>
        <v>0</v>
      </c>
      <c r="BJ427" s="17" t="s">
        <v>81</v>
      </c>
      <c r="BK427" s="147">
        <f>ROUND(I427*H427,2)</f>
        <v>0</v>
      </c>
      <c r="BL427" s="17" t="s">
        <v>145</v>
      </c>
      <c r="BM427" s="146" t="s">
        <v>557</v>
      </c>
    </row>
    <row r="428" spans="2:65" s="12" customFormat="1">
      <c r="B428" s="148"/>
      <c r="D428" s="149" t="s">
        <v>146</v>
      </c>
      <c r="E428" s="150" t="s">
        <v>1</v>
      </c>
      <c r="F428" s="151" t="s">
        <v>558</v>
      </c>
      <c r="H428" s="152">
        <v>23.08</v>
      </c>
      <c r="I428" s="153"/>
      <c r="L428" s="148"/>
      <c r="M428" s="154"/>
      <c r="T428" s="155"/>
      <c r="AT428" s="150" t="s">
        <v>146</v>
      </c>
      <c r="AU428" s="150" t="s">
        <v>83</v>
      </c>
      <c r="AV428" s="12" t="s">
        <v>83</v>
      </c>
      <c r="AW428" s="12" t="s">
        <v>30</v>
      </c>
      <c r="AX428" s="12" t="s">
        <v>73</v>
      </c>
      <c r="AY428" s="150" t="s">
        <v>139</v>
      </c>
    </row>
    <row r="429" spans="2:65" s="13" customFormat="1">
      <c r="B429" s="156"/>
      <c r="D429" s="149" t="s">
        <v>146</v>
      </c>
      <c r="E429" s="157" t="s">
        <v>1</v>
      </c>
      <c r="F429" s="158" t="s">
        <v>148</v>
      </c>
      <c r="H429" s="159">
        <v>23.08</v>
      </c>
      <c r="I429" s="160"/>
      <c r="L429" s="156"/>
      <c r="M429" s="161"/>
      <c r="T429" s="162"/>
      <c r="AT429" s="157" t="s">
        <v>146</v>
      </c>
      <c r="AU429" s="157" t="s">
        <v>83</v>
      </c>
      <c r="AV429" s="13" t="s">
        <v>145</v>
      </c>
      <c r="AW429" s="13" t="s">
        <v>30</v>
      </c>
      <c r="AX429" s="13" t="s">
        <v>81</v>
      </c>
      <c r="AY429" s="157" t="s">
        <v>139</v>
      </c>
    </row>
    <row r="430" spans="2:65" s="1" customFormat="1" ht="24.2" customHeight="1">
      <c r="B430" s="133"/>
      <c r="C430" s="134" t="s">
        <v>376</v>
      </c>
      <c r="D430" s="134" t="s">
        <v>141</v>
      </c>
      <c r="E430" s="135" t="s">
        <v>559</v>
      </c>
      <c r="F430" s="136" t="s">
        <v>560</v>
      </c>
      <c r="G430" s="137" t="s">
        <v>235</v>
      </c>
      <c r="H430" s="138">
        <v>5.6449999999999996</v>
      </c>
      <c r="I430" s="139"/>
      <c r="J430" s="140">
        <f>ROUND(I430*H430,2)</f>
        <v>0</v>
      </c>
      <c r="K430" s="141"/>
      <c r="L430" s="32"/>
      <c r="M430" s="142" t="s">
        <v>1</v>
      </c>
      <c r="N430" s="143" t="s">
        <v>38</v>
      </c>
      <c r="P430" s="144">
        <f>O430*H430</f>
        <v>0</v>
      </c>
      <c r="Q430" s="144">
        <v>0</v>
      </c>
      <c r="R430" s="144">
        <f>Q430*H430</f>
        <v>0</v>
      </c>
      <c r="S430" s="144">
        <v>0</v>
      </c>
      <c r="T430" s="145">
        <f>S430*H430</f>
        <v>0</v>
      </c>
      <c r="AR430" s="146" t="s">
        <v>145</v>
      </c>
      <c r="AT430" s="146" t="s">
        <v>141</v>
      </c>
      <c r="AU430" s="146" t="s">
        <v>83</v>
      </c>
      <c r="AY430" s="17" t="s">
        <v>139</v>
      </c>
      <c r="BE430" s="147">
        <f>IF(N430="základní",J430,0)</f>
        <v>0</v>
      </c>
      <c r="BF430" s="147">
        <f>IF(N430="snížená",J430,0)</f>
        <v>0</v>
      </c>
      <c r="BG430" s="147">
        <f>IF(N430="zákl. přenesená",J430,0)</f>
        <v>0</v>
      </c>
      <c r="BH430" s="147">
        <f>IF(N430="sníž. přenesená",J430,0)</f>
        <v>0</v>
      </c>
      <c r="BI430" s="147">
        <f>IF(N430="nulová",J430,0)</f>
        <v>0</v>
      </c>
      <c r="BJ430" s="17" t="s">
        <v>81</v>
      </c>
      <c r="BK430" s="147">
        <f>ROUND(I430*H430,2)</f>
        <v>0</v>
      </c>
      <c r="BL430" s="17" t="s">
        <v>145</v>
      </c>
      <c r="BM430" s="146" t="s">
        <v>561</v>
      </c>
    </row>
    <row r="431" spans="2:65" s="12" customFormat="1">
      <c r="B431" s="148"/>
      <c r="D431" s="149" t="s">
        <v>146</v>
      </c>
      <c r="E431" s="150" t="s">
        <v>1</v>
      </c>
      <c r="F431" s="151" t="s">
        <v>562</v>
      </c>
      <c r="H431" s="152">
        <v>4.008</v>
      </c>
      <c r="I431" s="153"/>
      <c r="L431" s="148"/>
      <c r="M431" s="154"/>
      <c r="T431" s="155"/>
      <c r="AT431" s="150" t="s">
        <v>146</v>
      </c>
      <c r="AU431" s="150" t="s">
        <v>83</v>
      </c>
      <c r="AV431" s="12" t="s">
        <v>83</v>
      </c>
      <c r="AW431" s="12" t="s">
        <v>30</v>
      </c>
      <c r="AX431" s="12" t="s">
        <v>73</v>
      </c>
      <c r="AY431" s="150" t="s">
        <v>139</v>
      </c>
    </row>
    <row r="432" spans="2:65" s="12" customFormat="1">
      <c r="B432" s="148"/>
      <c r="D432" s="149" t="s">
        <v>146</v>
      </c>
      <c r="E432" s="150" t="s">
        <v>1</v>
      </c>
      <c r="F432" s="151" t="s">
        <v>563</v>
      </c>
      <c r="H432" s="152">
        <v>1.637</v>
      </c>
      <c r="I432" s="153"/>
      <c r="L432" s="148"/>
      <c r="M432" s="154"/>
      <c r="T432" s="155"/>
      <c r="AT432" s="150" t="s">
        <v>146</v>
      </c>
      <c r="AU432" s="150" t="s">
        <v>83</v>
      </c>
      <c r="AV432" s="12" t="s">
        <v>83</v>
      </c>
      <c r="AW432" s="12" t="s">
        <v>30</v>
      </c>
      <c r="AX432" s="12" t="s">
        <v>73</v>
      </c>
      <c r="AY432" s="150" t="s">
        <v>139</v>
      </c>
    </row>
    <row r="433" spans="2:65" s="13" customFormat="1">
      <c r="B433" s="156"/>
      <c r="D433" s="149" t="s">
        <v>146</v>
      </c>
      <c r="E433" s="157" t="s">
        <v>1</v>
      </c>
      <c r="F433" s="158" t="s">
        <v>148</v>
      </c>
      <c r="H433" s="159">
        <v>5.6449999999999996</v>
      </c>
      <c r="I433" s="160"/>
      <c r="L433" s="156"/>
      <c r="M433" s="161"/>
      <c r="T433" s="162"/>
      <c r="AT433" s="157" t="s">
        <v>146</v>
      </c>
      <c r="AU433" s="157" t="s">
        <v>83</v>
      </c>
      <c r="AV433" s="13" t="s">
        <v>145</v>
      </c>
      <c r="AW433" s="13" t="s">
        <v>30</v>
      </c>
      <c r="AX433" s="13" t="s">
        <v>81</v>
      </c>
      <c r="AY433" s="157" t="s">
        <v>139</v>
      </c>
    </row>
    <row r="434" spans="2:65" s="1" customFormat="1" ht="24.2" customHeight="1">
      <c r="B434" s="133"/>
      <c r="C434" s="134" t="s">
        <v>564</v>
      </c>
      <c r="D434" s="134" t="s">
        <v>141</v>
      </c>
      <c r="E434" s="135" t="s">
        <v>565</v>
      </c>
      <c r="F434" s="136" t="s">
        <v>566</v>
      </c>
      <c r="G434" s="137" t="s">
        <v>235</v>
      </c>
      <c r="H434" s="138">
        <v>56.45</v>
      </c>
      <c r="I434" s="139"/>
      <c r="J434" s="140">
        <f>ROUND(I434*H434,2)</f>
        <v>0</v>
      </c>
      <c r="K434" s="141"/>
      <c r="L434" s="32"/>
      <c r="M434" s="142" t="s">
        <v>1</v>
      </c>
      <c r="N434" s="143" t="s">
        <v>38</v>
      </c>
      <c r="P434" s="144">
        <f>O434*H434</f>
        <v>0</v>
      </c>
      <c r="Q434" s="144">
        <v>0</v>
      </c>
      <c r="R434" s="144">
        <f>Q434*H434</f>
        <v>0</v>
      </c>
      <c r="S434" s="144">
        <v>0</v>
      </c>
      <c r="T434" s="145">
        <f>S434*H434</f>
        <v>0</v>
      </c>
      <c r="AR434" s="146" t="s">
        <v>145</v>
      </c>
      <c r="AT434" s="146" t="s">
        <v>141</v>
      </c>
      <c r="AU434" s="146" t="s">
        <v>83</v>
      </c>
      <c r="AY434" s="17" t="s">
        <v>139</v>
      </c>
      <c r="BE434" s="147">
        <f>IF(N434="základní",J434,0)</f>
        <v>0</v>
      </c>
      <c r="BF434" s="147">
        <f>IF(N434="snížená",J434,0)</f>
        <v>0</v>
      </c>
      <c r="BG434" s="147">
        <f>IF(N434="zákl. přenesená",J434,0)</f>
        <v>0</v>
      </c>
      <c r="BH434" s="147">
        <f>IF(N434="sníž. přenesená",J434,0)</f>
        <v>0</v>
      </c>
      <c r="BI434" s="147">
        <f>IF(N434="nulová",J434,0)</f>
        <v>0</v>
      </c>
      <c r="BJ434" s="17" t="s">
        <v>81</v>
      </c>
      <c r="BK434" s="147">
        <f>ROUND(I434*H434,2)</f>
        <v>0</v>
      </c>
      <c r="BL434" s="17" t="s">
        <v>145</v>
      </c>
      <c r="BM434" s="146" t="s">
        <v>567</v>
      </c>
    </row>
    <row r="435" spans="2:65" s="12" customFormat="1">
      <c r="B435" s="148"/>
      <c r="D435" s="149" t="s">
        <v>146</v>
      </c>
      <c r="E435" s="150" t="s">
        <v>1</v>
      </c>
      <c r="F435" s="151" t="s">
        <v>568</v>
      </c>
      <c r="H435" s="152">
        <v>56.45</v>
      </c>
      <c r="I435" s="153"/>
      <c r="L435" s="148"/>
      <c r="M435" s="154"/>
      <c r="T435" s="155"/>
      <c r="AT435" s="150" t="s">
        <v>146</v>
      </c>
      <c r="AU435" s="150" t="s">
        <v>83</v>
      </c>
      <c r="AV435" s="12" t="s">
        <v>83</v>
      </c>
      <c r="AW435" s="12" t="s">
        <v>30</v>
      </c>
      <c r="AX435" s="12" t="s">
        <v>73</v>
      </c>
      <c r="AY435" s="150" t="s">
        <v>139</v>
      </c>
    </row>
    <row r="436" spans="2:65" s="13" customFormat="1">
      <c r="B436" s="156"/>
      <c r="D436" s="149" t="s">
        <v>146</v>
      </c>
      <c r="E436" s="157" t="s">
        <v>1</v>
      </c>
      <c r="F436" s="158" t="s">
        <v>148</v>
      </c>
      <c r="H436" s="159">
        <v>56.45</v>
      </c>
      <c r="I436" s="160"/>
      <c r="L436" s="156"/>
      <c r="M436" s="161"/>
      <c r="T436" s="162"/>
      <c r="AT436" s="157" t="s">
        <v>146</v>
      </c>
      <c r="AU436" s="157" t="s">
        <v>83</v>
      </c>
      <c r="AV436" s="13" t="s">
        <v>145</v>
      </c>
      <c r="AW436" s="13" t="s">
        <v>30</v>
      </c>
      <c r="AX436" s="13" t="s">
        <v>81</v>
      </c>
      <c r="AY436" s="157" t="s">
        <v>139</v>
      </c>
    </row>
    <row r="437" spans="2:65" s="1" customFormat="1" ht="21.75" customHeight="1">
      <c r="B437" s="133"/>
      <c r="C437" s="134" t="s">
        <v>381</v>
      </c>
      <c r="D437" s="134" t="s">
        <v>141</v>
      </c>
      <c r="E437" s="135" t="s">
        <v>569</v>
      </c>
      <c r="F437" s="136" t="s">
        <v>570</v>
      </c>
      <c r="G437" s="137" t="s">
        <v>235</v>
      </c>
      <c r="H437" s="138">
        <v>269.43200000000002</v>
      </c>
      <c r="I437" s="139"/>
      <c r="J437" s="140">
        <f>ROUND(I437*H437,2)</f>
        <v>0</v>
      </c>
      <c r="K437" s="141"/>
      <c r="L437" s="32"/>
      <c r="M437" s="142" t="s">
        <v>1</v>
      </c>
      <c r="N437" s="143" t="s">
        <v>38</v>
      </c>
      <c r="P437" s="144">
        <f>O437*H437</f>
        <v>0</v>
      </c>
      <c r="Q437" s="144">
        <v>0</v>
      </c>
      <c r="R437" s="144">
        <f>Q437*H437</f>
        <v>0</v>
      </c>
      <c r="S437" s="144">
        <v>0</v>
      </c>
      <c r="T437" s="145">
        <f>S437*H437</f>
        <v>0</v>
      </c>
      <c r="AR437" s="146" t="s">
        <v>145</v>
      </c>
      <c r="AT437" s="146" t="s">
        <v>141</v>
      </c>
      <c r="AU437" s="146" t="s">
        <v>83</v>
      </c>
      <c r="AY437" s="17" t="s">
        <v>139</v>
      </c>
      <c r="BE437" s="147">
        <f>IF(N437="základní",J437,0)</f>
        <v>0</v>
      </c>
      <c r="BF437" s="147">
        <f>IF(N437="snížená",J437,0)</f>
        <v>0</v>
      </c>
      <c r="BG437" s="147">
        <f>IF(N437="zákl. přenesená",J437,0)</f>
        <v>0</v>
      </c>
      <c r="BH437" s="147">
        <f>IF(N437="sníž. přenesená",J437,0)</f>
        <v>0</v>
      </c>
      <c r="BI437" s="147">
        <f>IF(N437="nulová",J437,0)</f>
        <v>0</v>
      </c>
      <c r="BJ437" s="17" t="s">
        <v>81</v>
      </c>
      <c r="BK437" s="147">
        <f>ROUND(I437*H437,2)</f>
        <v>0</v>
      </c>
      <c r="BL437" s="17" t="s">
        <v>145</v>
      </c>
      <c r="BM437" s="146" t="s">
        <v>571</v>
      </c>
    </row>
    <row r="438" spans="2:65" s="12" customFormat="1">
      <c r="B438" s="148"/>
      <c r="D438" s="149" t="s">
        <v>146</v>
      </c>
      <c r="E438" s="150" t="s">
        <v>1</v>
      </c>
      <c r="F438" s="151" t="s">
        <v>572</v>
      </c>
      <c r="H438" s="152">
        <v>226.11799999999999</v>
      </c>
      <c r="I438" s="153"/>
      <c r="L438" s="148"/>
      <c r="M438" s="154"/>
      <c r="T438" s="155"/>
      <c r="AT438" s="150" t="s">
        <v>146</v>
      </c>
      <c r="AU438" s="150" t="s">
        <v>83</v>
      </c>
      <c r="AV438" s="12" t="s">
        <v>83</v>
      </c>
      <c r="AW438" s="12" t="s">
        <v>30</v>
      </c>
      <c r="AX438" s="12" t="s">
        <v>73</v>
      </c>
      <c r="AY438" s="150" t="s">
        <v>139</v>
      </c>
    </row>
    <row r="439" spans="2:65" s="12" customFormat="1">
      <c r="B439" s="148"/>
      <c r="D439" s="149" t="s">
        <v>146</v>
      </c>
      <c r="E439" s="150" t="s">
        <v>1</v>
      </c>
      <c r="F439" s="151" t="s">
        <v>573</v>
      </c>
      <c r="H439" s="152">
        <v>43.314</v>
      </c>
      <c r="I439" s="153"/>
      <c r="L439" s="148"/>
      <c r="M439" s="154"/>
      <c r="T439" s="155"/>
      <c r="AT439" s="150" t="s">
        <v>146</v>
      </c>
      <c r="AU439" s="150" t="s">
        <v>83</v>
      </c>
      <c r="AV439" s="12" t="s">
        <v>83</v>
      </c>
      <c r="AW439" s="12" t="s">
        <v>30</v>
      </c>
      <c r="AX439" s="12" t="s">
        <v>73</v>
      </c>
      <c r="AY439" s="150" t="s">
        <v>139</v>
      </c>
    </row>
    <row r="440" spans="2:65" s="13" customFormat="1">
      <c r="B440" s="156"/>
      <c r="D440" s="149" t="s">
        <v>146</v>
      </c>
      <c r="E440" s="157" t="s">
        <v>1</v>
      </c>
      <c r="F440" s="158" t="s">
        <v>148</v>
      </c>
      <c r="H440" s="159">
        <v>269.43200000000002</v>
      </c>
      <c r="I440" s="160"/>
      <c r="L440" s="156"/>
      <c r="M440" s="161"/>
      <c r="T440" s="162"/>
      <c r="AT440" s="157" t="s">
        <v>146</v>
      </c>
      <c r="AU440" s="157" t="s">
        <v>83</v>
      </c>
      <c r="AV440" s="13" t="s">
        <v>145</v>
      </c>
      <c r="AW440" s="13" t="s">
        <v>30</v>
      </c>
      <c r="AX440" s="13" t="s">
        <v>81</v>
      </c>
      <c r="AY440" s="157" t="s">
        <v>139</v>
      </c>
    </row>
    <row r="441" spans="2:65" s="1" customFormat="1" ht="24.2" customHeight="1">
      <c r="B441" s="133"/>
      <c r="C441" s="134" t="s">
        <v>574</v>
      </c>
      <c r="D441" s="134" t="s">
        <v>141</v>
      </c>
      <c r="E441" s="135" t="s">
        <v>575</v>
      </c>
      <c r="F441" s="136" t="s">
        <v>576</v>
      </c>
      <c r="G441" s="137" t="s">
        <v>235</v>
      </c>
      <c r="H441" s="138">
        <v>2424.8879999999999</v>
      </c>
      <c r="I441" s="139"/>
      <c r="J441" s="140">
        <f>ROUND(I441*H441,2)</f>
        <v>0</v>
      </c>
      <c r="K441" s="141"/>
      <c r="L441" s="32"/>
      <c r="M441" s="142" t="s">
        <v>1</v>
      </c>
      <c r="N441" s="143" t="s">
        <v>38</v>
      </c>
      <c r="P441" s="144">
        <f>O441*H441</f>
        <v>0</v>
      </c>
      <c r="Q441" s="144">
        <v>0</v>
      </c>
      <c r="R441" s="144">
        <f>Q441*H441</f>
        <v>0</v>
      </c>
      <c r="S441" s="144">
        <v>0</v>
      </c>
      <c r="T441" s="145">
        <f>S441*H441</f>
        <v>0</v>
      </c>
      <c r="AR441" s="146" t="s">
        <v>145</v>
      </c>
      <c r="AT441" s="146" t="s">
        <v>141</v>
      </c>
      <c r="AU441" s="146" t="s">
        <v>83</v>
      </c>
      <c r="AY441" s="17" t="s">
        <v>139</v>
      </c>
      <c r="BE441" s="147">
        <f>IF(N441="základní",J441,0)</f>
        <v>0</v>
      </c>
      <c r="BF441" s="147">
        <f>IF(N441="snížená",J441,0)</f>
        <v>0</v>
      </c>
      <c r="BG441" s="147">
        <f>IF(N441="zákl. přenesená",J441,0)</f>
        <v>0</v>
      </c>
      <c r="BH441" s="147">
        <f>IF(N441="sníž. přenesená",J441,0)</f>
        <v>0</v>
      </c>
      <c r="BI441" s="147">
        <f>IF(N441="nulová",J441,0)</f>
        <v>0</v>
      </c>
      <c r="BJ441" s="17" t="s">
        <v>81</v>
      </c>
      <c r="BK441" s="147">
        <f>ROUND(I441*H441,2)</f>
        <v>0</v>
      </c>
      <c r="BL441" s="17" t="s">
        <v>145</v>
      </c>
      <c r="BM441" s="146" t="s">
        <v>577</v>
      </c>
    </row>
    <row r="442" spans="2:65" s="12" customFormat="1">
      <c r="B442" s="148"/>
      <c r="D442" s="149" t="s">
        <v>146</v>
      </c>
      <c r="F442" s="151" t="s">
        <v>578</v>
      </c>
      <c r="H442" s="152">
        <v>2424.8879999999999</v>
      </c>
      <c r="I442" s="153"/>
      <c r="L442" s="148"/>
      <c r="M442" s="154"/>
      <c r="T442" s="155"/>
      <c r="AT442" s="150" t="s">
        <v>146</v>
      </c>
      <c r="AU442" s="150" t="s">
        <v>83</v>
      </c>
      <c r="AV442" s="12" t="s">
        <v>83</v>
      </c>
      <c r="AW442" s="12" t="s">
        <v>3</v>
      </c>
      <c r="AX442" s="12" t="s">
        <v>81</v>
      </c>
      <c r="AY442" s="150" t="s">
        <v>139</v>
      </c>
    </row>
    <row r="443" spans="2:65" s="1" customFormat="1" ht="21.75" customHeight="1">
      <c r="B443" s="133"/>
      <c r="C443" s="134" t="s">
        <v>385</v>
      </c>
      <c r="D443" s="134" t="s">
        <v>141</v>
      </c>
      <c r="E443" s="135" t="s">
        <v>579</v>
      </c>
      <c r="F443" s="136" t="s">
        <v>580</v>
      </c>
      <c r="G443" s="137" t="s">
        <v>235</v>
      </c>
      <c r="H443" s="138">
        <v>165.44</v>
      </c>
      <c r="I443" s="139"/>
      <c r="J443" s="140">
        <f>ROUND(I443*H443,2)</f>
        <v>0</v>
      </c>
      <c r="K443" s="141"/>
      <c r="L443" s="32"/>
      <c r="M443" s="142" t="s">
        <v>1</v>
      </c>
      <c r="N443" s="143" t="s">
        <v>38</v>
      </c>
      <c r="P443" s="144">
        <f>O443*H443</f>
        <v>0</v>
      </c>
      <c r="Q443" s="144">
        <v>0</v>
      </c>
      <c r="R443" s="144">
        <f>Q443*H443</f>
        <v>0</v>
      </c>
      <c r="S443" s="144">
        <v>0</v>
      </c>
      <c r="T443" s="145">
        <f>S443*H443</f>
        <v>0</v>
      </c>
      <c r="AR443" s="146" t="s">
        <v>145</v>
      </c>
      <c r="AT443" s="146" t="s">
        <v>141</v>
      </c>
      <c r="AU443" s="146" t="s">
        <v>83</v>
      </c>
      <c r="AY443" s="17" t="s">
        <v>139</v>
      </c>
      <c r="BE443" s="147">
        <f>IF(N443="základní",J443,0)</f>
        <v>0</v>
      </c>
      <c r="BF443" s="147">
        <f>IF(N443="snížená",J443,0)</f>
        <v>0</v>
      </c>
      <c r="BG443" s="147">
        <f>IF(N443="zákl. přenesená",J443,0)</f>
        <v>0</v>
      </c>
      <c r="BH443" s="147">
        <f>IF(N443="sníž. přenesená",J443,0)</f>
        <v>0</v>
      </c>
      <c r="BI443" s="147">
        <f>IF(N443="nulová",J443,0)</f>
        <v>0</v>
      </c>
      <c r="BJ443" s="17" t="s">
        <v>81</v>
      </c>
      <c r="BK443" s="147">
        <f>ROUND(I443*H443,2)</f>
        <v>0</v>
      </c>
      <c r="BL443" s="17" t="s">
        <v>145</v>
      </c>
      <c r="BM443" s="146" t="s">
        <v>581</v>
      </c>
    </row>
    <row r="444" spans="2:65" s="12" customFormat="1">
      <c r="B444" s="148"/>
      <c r="D444" s="149" t="s">
        <v>146</v>
      </c>
      <c r="E444" s="150" t="s">
        <v>1</v>
      </c>
      <c r="F444" s="151" t="s">
        <v>582</v>
      </c>
      <c r="H444" s="152">
        <v>16.667000000000002</v>
      </c>
      <c r="I444" s="153"/>
      <c r="L444" s="148"/>
      <c r="M444" s="154"/>
      <c r="T444" s="155"/>
      <c r="AT444" s="150" t="s">
        <v>146</v>
      </c>
      <c r="AU444" s="150" t="s">
        <v>83</v>
      </c>
      <c r="AV444" s="12" t="s">
        <v>83</v>
      </c>
      <c r="AW444" s="12" t="s">
        <v>30</v>
      </c>
      <c r="AX444" s="12" t="s">
        <v>73</v>
      </c>
      <c r="AY444" s="150" t="s">
        <v>139</v>
      </c>
    </row>
    <row r="445" spans="2:65" s="12" customFormat="1">
      <c r="B445" s="148"/>
      <c r="D445" s="149" t="s">
        <v>146</v>
      </c>
      <c r="E445" s="150" t="s">
        <v>1</v>
      </c>
      <c r="F445" s="151" t="s">
        <v>583</v>
      </c>
      <c r="H445" s="152">
        <v>148.773</v>
      </c>
      <c r="I445" s="153"/>
      <c r="L445" s="148"/>
      <c r="M445" s="154"/>
      <c r="T445" s="155"/>
      <c r="AT445" s="150" t="s">
        <v>146</v>
      </c>
      <c r="AU445" s="150" t="s">
        <v>83</v>
      </c>
      <c r="AV445" s="12" t="s">
        <v>83</v>
      </c>
      <c r="AW445" s="12" t="s">
        <v>30</v>
      </c>
      <c r="AX445" s="12" t="s">
        <v>73</v>
      </c>
      <c r="AY445" s="150" t="s">
        <v>139</v>
      </c>
    </row>
    <row r="446" spans="2:65" s="13" customFormat="1">
      <c r="B446" s="156"/>
      <c r="D446" s="149" t="s">
        <v>146</v>
      </c>
      <c r="E446" s="157" t="s">
        <v>1</v>
      </c>
      <c r="F446" s="158" t="s">
        <v>148</v>
      </c>
      <c r="H446" s="159">
        <v>165.44</v>
      </c>
      <c r="I446" s="160"/>
      <c r="L446" s="156"/>
      <c r="M446" s="161"/>
      <c r="T446" s="162"/>
      <c r="AT446" s="157" t="s">
        <v>146</v>
      </c>
      <c r="AU446" s="157" t="s">
        <v>83</v>
      </c>
      <c r="AV446" s="13" t="s">
        <v>145</v>
      </c>
      <c r="AW446" s="13" t="s">
        <v>30</v>
      </c>
      <c r="AX446" s="13" t="s">
        <v>81</v>
      </c>
      <c r="AY446" s="157" t="s">
        <v>139</v>
      </c>
    </row>
    <row r="447" spans="2:65" s="1" customFormat="1" ht="24.2" customHeight="1">
      <c r="B447" s="133"/>
      <c r="C447" s="134" t="s">
        <v>584</v>
      </c>
      <c r="D447" s="134" t="s">
        <v>141</v>
      </c>
      <c r="E447" s="135" t="s">
        <v>585</v>
      </c>
      <c r="F447" s="136" t="s">
        <v>586</v>
      </c>
      <c r="G447" s="137" t="s">
        <v>235</v>
      </c>
      <c r="H447" s="138">
        <v>1488.96</v>
      </c>
      <c r="I447" s="139"/>
      <c r="J447" s="140">
        <f>ROUND(I447*H447,2)</f>
        <v>0</v>
      </c>
      <c r="K447" s="141"/>
      <c r="L447" s="32"/>
      <c r="M447" s="142" t="s">
        <v>1</v>
      </c>
      <c r="N447" s="143" t="s">
        <v>38</v>
      </c>
      <c r="P447" s="144">
        <f>O447*H447</f>
        <v>0</v>
      </c>
      <c r="Q447" s="144">
        <v>0</v>
      </c>
      <c r="R447" s="144">
        <f>Q447*H447</f>
        <v>0</v>
      </c>
      <c r="S447" s="144">
        <v>0</v>
      </c>
      <c r="T447" s="145">
        <f>S447*H447</f>
        <v>0</v>
      </c>
      <c r="AR447" s="146" t="s">
        <v>145</v>
      </c>
      <c r="AT447" s="146" t="s">
        <v>141</v>
      </c>
      <c r="AU447" s="146" t="s">
        <v>83</v>
      </c>
      <c r="AY447" s="17" t="s">
        <v>139</v>
      </c>
      <c r="BE447" s="147">
        <f>IF(N447="základní",J447,0)</f>
        <v>0</v>
      </c>
      <c r="BF447" s="147">
        <f>IF(N447="snížená",J447,0)</f>
        <v>0</v>
      </c>
      <c r="BG447" s="147">
        <f>IF(N447="zákl. přenesená",J447,0)</f>
        <v>0</v>
      </c>
      <c r="BH447" s="147">
        <f>IF(N447="sníž. přenesená",J447,0)</f>
        <v>0</v>
      </c>
      <c r="BI447" s="147">
        <f>IF(N447="nulová",J447,0)</f>
        <v>0</v>
      </c>
      <c r="BJ447" s="17" t="s">
        <v>81</v>
      </c>
      <c r="BK447" s="147">
        <f>ROUND(I447*H447,2)</f>
        <v>0</v>
      </c>
      <c r="BL447" s="17" t="s">
        <v>145</v>
      </c>
      <c r="BM447" s="146" t="s">
        <v>587</v>
      </c>
    </row>
    <row r="448" spans="2:65" s="12" customFormat="1">
      <c r="B448" s="148"/>
      <c r="D448" s="149" t="s">
        <v>146</v>
      </c>
      <c r="F448" s="151" t="s">
        <v>588</v>
      </c>
      <c r="H448" s="152">
        <v>1488.96</v>
      </c>
      <c r="I448" s="153"/>
      <c r="L448" s="148"/>
      <c r="M448" s="154"/>
      <c r="T448" s="155"/>
      <c r="AT448" s="150" t="s">
        <v>146</v>
      </c>
      <c r="AU448" s="150" t="s">
        <v>83</v>
      </c>
      <c r="AV448" s="12" t="s">
        <v>83</v>
      </c>
      <c r="AW448" s="12" t="s">
        <v>3</v>
      </c>
      <c r="AX448" s="12" t="s">
        <v>81</v>
      </c>
      <c r="AY448" s="150" t="s">
        <v>139</v>
      </c>
    </row>
    <row r="449" spans="2:65" s="1" customFormat="1" ht="37.9" customHeight="1">
      <c r="B449" s="133"/>
      <c r="C449" s="134" t="s">
        <v>391</v>
      </c>
      <c r="D449" s="134" t="s">
        <v>141</v>
      </c>
      <c r="E449" s="135" t="s">
        <v>589</v>
      </c>
      <c r="F449" s="136" t="s">
        <v>590</v>
      </c>
      <c r="G449" s="137" t="s">
        <v>235</v>
      </c>
      <c r="H449" s="138">
        <v>16.667000000000002</v>
      </c>
      <c r="I449" s="139"/>
      <c r="J449" s="140">
        <f>ROUND(I449*H449,2)</f>
        <v>0</v>
      </c>
      <c r="K449" s="141"/>
      <c r="L449" s="32"/>
      <c r="M449" s="142" t="s">
        <v>1</v>
      </c>
      <c r="N449" s="143" t="s">
        <v>38</v>
      </c>
      <c r="P449" s="144">
        <f>O449*H449</f>
        <v>0</v>
      </c>
      <c r="Q449" s="144">
        <v>0</v>
      </c>
      <c r="R449" s="144">
        <f>Q449*H449</f>
        <v>0</v>
      </c>
      <c r="S449" s="144">
        <v>0</v>
      </c>
      <c r="T449" s="145">
        <f>S449*H449</f>
        <v>0</v>
      </c>
      <c r="AR449" s="146" t="s">
        <v>145</v>
      </c>
      <c r="AT449" s="146" t="s">
        <v>141</v>
      </c>
      <c r="AU449" s="146" t="s">
        <v>83</v>
      </c>
      <c r="AY449" s="17" t="s">
        <v>139</v>
      </c>
      <c r="BE449" s="147">
        <f>IF(N449="základní",J449,0)</f>
        <v>0</v>
      </c>
      <c r="BF449" s="147">
        <f>IF(N449="snížená",J449,0)</f>
        <v>0</v>
      </c>
      <c r="BG449" s="147">
        <f>IF(N449="zákl. přenesená",J449,0)</f>
        <v>0</v>
      </c>
      <c r="BH449" s="147">
        <f>IF(N449="sníž. přenesená",J449,0)</f>
        <v>0</v>
      </c>
      <c r="BI449" s="147">
        <f>IF(N449="nulová",J449,0)</f>
        <v>0</v>
      </c>
      <c r="BJ449" s="17" t="s">
        <v>81</v>
      </c>
      <c r="BK449" s="147">
        <f>ROUND(I449*H449,2)</f>
        <v>0</v>
      </c>
      <c r="BL449" s="17" t="s">
        <v>145</v>
      </c>
      <c r="BM449" s="146" t="s">
        <v>591</v>
      </c>
    </row>
    <row r="450" spans="2:65" s="12" customFormat="1">
      <c r="B450" s="148"/>
      <c r="D450" s="149" t="s">
        <v>146</v>
      </c>
      <c r="E450" s="150" t="s">
        <v>1</v>
      </c>
      <c r="F450" s="151" t="s">
        <v>582</v>
      </c>
      <c r="H450" s="152">
        <v>16.667000000000002</v>
      </c>
      <c r="I450" s="153"/>
      <c r="L450" s="148"/>
      <c r="M450" s="154"/>
      <c r="T450" s="155"/>
      <c r="AT450" s="150" t="s">
        <v>146</v>
      </c>
      <c r="AU450" s="150" t="s">
        <v>83</v>
      </c>
      <c r="AV450" s="12" t="s">
        <v>83</v>
      </c>
      <c r="AW450" s="12" t="s">
        <v>30</v>
      </c>
      <c r="AX450" s="12" t="s">
        <v>73</v>
      </c>
      <c r="AY450" s="150" t="s">
        <v>139</v>
      </c>
    </row>
    <row r="451" spans="2:65" s="13" customFormat="1">
      <c r="B451" s="156"/>
      <c r="D451" s="149" t="s">
        <v>146</v>
      </c>
      <c r="E451" s="157" t="s">
        <v>1</v>
      </c>
      <c r="F451" s="158" t="s">
        <v>148</v>
      </c>
      <c r="H451" s="159">
        <v>16.667000000000002</v>
      </c>
      <c r="I451" s="160"/>
      <c r="L451" s="156"/>
      <c r="M451" s="161"/>
      <c r="T451" s="162"/>
      <c r="AT451" s="157" t="s">
        <v>146</v>
      </c>
      <c r="AU451" s="157" t="s">
        <v>83</v>
      </c>
      <c r="AV451" s="13" t="s">
        <v>145</v>
      </c>
      <c r="AW451" s="13" t="s">
        <v>30</v>
      </c>
      <c r="AX451" s="13" t="s">
        <v>81</v>
      </c>
      <c r="AY451" s="157" t="s">
        <v>139</v>
      </c>
    </row>
    <row r="452" spans="2:65" s="1" customFormat="1" ht="44.25" customHeight="1">
      <c r="B452" s="133"/>
      <c r="C452" s="134" t="s">
        <v>592</v>
      </c>
      <c r="D452" s="134" t="s">
        <v>141</v>
      </c>
      <c r="E452" s="135" t="s">
        <v>593</v>
      </c>
      <c r="F452" s="136" t="s">
        <v>594</v>
      </c>
      <c r="G452" s="137" t="s">
        <v>235</v>
      </c>
      <c r="H452" s="138">
        <v>226.11799999999999</v>
      </c>
      <c r="I452" s="139"/>
      <c r="J452" s="140">
        <f>ROUND(I452*H452,2)</f>
        <v>0</v>
      </c>
      <c r="K452" s="141"/>
      <c r="L452" s="32"/>
      <c r="M452" s="142" t="s">
        <v>1</v>
      </c>
      <c r="N452" s="143" t="s">
        <v>38</v>
      </c>
      <c r="P452" s="144">
        <f>O452*H452</f>
        <v>0</v>
      </c>
      <c r="Q452" s="144">
        <v>0</v>
      </c>
      <c r="R452" s="144">
        <f>Q452*H452</f>
        <v>0</v>
      </c>
      <c r="S452" s="144">
        <v>0</v>
      </c>
      <c r="T452" s="145">
        <f>S452*H452</f>
        <v>0</v>
      </c>
      <c r="AR452" s="146" t="s">
        <v>145</v>
      </c>
      <c r="AT452" s="146" t="s">
        <v>141</v>
      </c>
      <c r="AU452" s="146" t="s">
        <v>83</v>
      </c>
      <c r="AY452" s="17" t="s">
        <v>139</v>
      </c>
      <c r="BE452" s="147">
        <f>IF(N452="základní",J452,0)</f>
        <v>0</v>
      </c>
      <c r="BF452" s="147">
        <f>IF(N452="snížená",J452,0)</f>
        <v>0</v>
      </c>
      <c r="BG452" s="147">
        <f>IF(N452="zákl. přenesená",J452,0)</f>
        <v>0</v>
      </c>
      <c r="BH452" s="147">
        <f>IF(N452="sníž. přenesená",J452,0)</f>
        <v>0</v>
      </c>
      <c r="BI452" s="147">
        <f>IF(N452="nulová",J452,0)</f>
        <v>0</v>
      </c>
      <c r="BJ452" s="17" t="s">
        <v>81</v>
      </c>
      <c r="BK452" s="147">
        <f>ROUND(I452*H452,2)</f>
        <v>0</v>
      </c>
      <c r="BL452" s="17" t="s">
        <v>145</v>
      </c>
      <c r="BM452" s="146" t="s">
        <v>595</v>
      </c>
    </row>
    <row r="453" spans="2:65" s="12" customFormat="1">
      <c r="B453" s="148"/>
      <c r="D453" s="149" t="s">
        <v>146</v>
      </c>
      <c r="E453" s="150" t="s">
        <v>1</v>
      </c>
      <c r="F453" s="151" t="s">
        <v>572</v>
      </c>
      <c r="H453" s="152">
        <v>226.11799999999999</v>
      </c>
      <c r="I453" s="153"/>
      <c r="L453" s="148"/>
      <c r="M453" s="154"/>
      <c r="T453" s="155"/>
      <c r="AT453" s="150" t="s">
        <v>146</v>
      </c>
      <c r="AU453" s="150" t="s">
        <v>83</v>
      </c>
      <c r="AV453" s="12" t="s">
        <v>83</v>
      </c>
      <c r="AW453" s="12" t="s">
        <v>30</v>
      </c>
      <c r="AX453" s="12" t="s">
        <v>73</v>
      </c>
      <c r="AY453" s="150" t="s">
        <v>139</v>
      </c>
    </row>
    <row r="454" spans="2:65" s="13" customFormat="1">
      <c r="B454" s="156"/>
      <c r="D454" s="149" t="s">
        <v>146</v>
      </c>
      <c r="E454" s="157" t="s">
        <v>1</v>
      </c>
      <c r="F454" s="158" t="s">
        <v>148</v>
      </c>
      <c r="H454" s="159">
        <v>226.11799999999999</v>
      </c>
      <c r="I454" s="160"/>
      <c r="L454" s="156"/>
      <c r="M454" s="161"/>
      <c r="T454" s="162"/>
      <c r="AT454" s="157" t="s">
        <v>146</v>
      </c>
      <c r="AU454" s="157" t="s">
        <v>83</v>
      </c>
      <c r="AV454" s="13" t="s">
        <v>145</v>
      </c>
      <c r="AW454" s="13" t="s">
        <v>30</v>
      </c>
      <c r="AX454" s="13" t="s">
        <v>81</v>
      </c>
      <c r="AY454" s="157" t="s">
        <v>139</v>
      </c>
    </row>
    <row r="455" spans="2:65" s="1" customFormat="1" ht="44.25" customHeight="1">
      <c r="B455" s="133"/>
      <c r="C455" s="134" t="s">
        <v>395</v>
      </c>
      <c r="D455" s="134" t="s">
        <v>141</v>
      </c>
      <c r="E455" s="135" t="s">
        <v>596</v>
      </c>
      <c r="F455" s="136" t="s">
        <v>597</v>
      </c>
      <c r="G455" s="137" t="s">
        <v>235</v>
      </c>
      <c r="H455" s="138">
        <v>192.08699999999999</v>
      </c>
      <c r="I455" s="139"/>
      <c r="J455" s="140">
        <f>ROUND(I455*H455,2)</f>
        <v>0</v>
      </c>
      <c r="K455" s="141"/>
      <c r="L455" s="32"/>
      <c r="M455" s="142" t="s">
        <v>1</v>
      </c>
      <c r="N455" s="143" t="s">
        <v>38</v>
      </c>
      <c r="P455" s="144">
        <f>O455*H455</f>
        <v>0</v>
      </c>
      <c r="Q455" s="144">
        <v>0</v>
      </c>
      <c r="R455" s="144">
        <f>Q455*H455</f>
        <v>0</v>
      </c>
      <c r="S455" s="144">
        <v>0</v>
      </c>
      <c r="T455" s="145">
        <f>S455*H455</f>
        <v>0</v>
      </c>
      <c r="AR455" s="146" t="s">
        <v>145</v>
      </c>
      <c r="AT455" s="146" t="s">
        <v>141</v>
      </c>
      <c r="AU455" s="146" t="s">
        <v>83</v>
      </c>
      <c r="AY455" s="17" t="s">
        <v>139</v>
      </c>
      <c r="BE455" s="147">
        <f>IF(N455="základní",J455,0)</f>
        <v>0</v>
      </c>
      <c r="BF455" s="147">
        <f>IF(N455="snížená",J455,0)</f>
        <v>0</v>
      </c>
      <c r="BG455" s="147">
        <f>IF(N455="zákl. přenesená",J455,0)</f>
        <v>0</v>
      </c>
      <c r="BH455" s="147">
        <f>IF(N455="sníž. přenesená",J455,0)</f>
        <v>0</v>
      </c>
      <c r="BI455" s="147">
        <f>IF(N455="nulová",J455,0)</f>
        <v>0</v>
      </c>
      <c r="BJ455" s="17" t="s">
        <v>81</v>
      </c>
      <c r="BK455" s="147">
        <f>ROUND(I455*H455,2)</f>
        <v>0</v>
      </c>
      <c r="BL455" s="17" t="s">
        <v>145</v>
      </c>
      <c r="BM455" s="146" t="s">
        <v>598</v>
      </c>
    </row>
    <row r="456" spans="2:65" s="12" customFormat="1">
      <c r="B456" s="148"/>
      <c r="D456" s="149" t="s">
        <v>146</v>
      </c>
      <c r="E456" s="150" t="s">
        <v>1</v>
      </c>
      <c r="F456" s="151" t="s">
        <v>573</v>
      </c>
      <c r="H456" s="152">
        <v>43.314</v>
      </c>
      <c r="I456" s="153"/>
      <c r="L456" s="148"/>
      <c r="M456" s="154"/>
      <c r="T456" s="155"/>
      <c r="AT456" s="150" t="s">
        <v>146</v>
      </c>
      <c r="AU456" s="150" t="s">
        <v>83</v>
      </c>
      <c r="AV456" s="12" t="s">
        <v>83</v>
      </c>
      <c r="AW456" s="12" t="s">
        <v>30</v>
      </c>
      <c r="AX456" s="12" t="s">
        <v>73</v>
      </c>
      <c r="AY456" s="150" t="s">
        <v>139</v>
      </c>
    </row>
    <row r="457" spans="2:65" s="12" customFormat="1">
      <c r="B457" s="148"/>
      <c r="D457" s="149" t="s">
        <v>146</v>
      </c>
      <c r="E457" s="150" t="s">
        <v>1</v>
      </c>
      <c r="F457" s="151" t="s">
        <v>583</v>
      </c>
      <c r="H457" s="152">
        <v>148.773</v>
      </c>
      <c r="I457" s="153"/>
      <c r="L457" s="148"/>
      <c r="M457" s="154"/>
      <c r="T457" s="155"/>
      <c r="AT457" s="150" t="s">
        <v>146</v>
      </c>
      <c r="AU457" s="150" t="s">
        <v>83</v>
      </c>
      <c r="AV457" s="12" t="s">
        <v>83</v>
      </c>
      <c r="AW457" s="12" t="s">
        <v>30</v>
      </c>
      <c r="AX457" s="12" t="s">
        <v>73</v>
      </c>
      <c r="AY457" s="150" t="s">
        <v>139</v>
      </c>
    </row>
    <row r="458" spans="2:65" s="13" customFormat="1">
      <c r="B458" s="156"/>
      <c r="D458" s="149" t="s">
        <v>146</v>
      </c>
      <c r="E458" s="157" t="s">
        <v>1</v>
      </c>
      <c r="F458" s="158" t="s">
        <v>148</v>
      </c>
      <c r="H458" s="159">
        <v>192.08699999999999</v>
      </c>
      <c r="I458" s="160"/>
      <c r="L458" s="156"/>
      <c r="M458" s="161"/>
      <c r="T458" s="162"/>
      <c r="AT458" s="157" t="s">
        <v>146</v>
      </c>
      <c r="AU458" s="157" t="s">
        <v>83</v>
      </c>
      <c r="AV458" s="13" t="s">
        <v>145</v>
      </c>
      <c r="AW458" s="13" t="s">
        <v>30</v>
      </c>
      <c r="AX458" s="13" t="s">
        <v>81</v>
      </c>
      <c r="AY458" s="157" t="s">
        <v>139</v>
      </c>
    </row>
    <row r="459" spans="2:65" s="11" customFormat="1" ht="22.9" customHeight="1">
      <c r="B459" s="121"/>
      <c r="D459" s="122" t="s">
        <v>72</v>
      </c>
      <c r="E459" s="131" t="s">
        <v>599</v>
      </c>
      <c r="F459" s="131" t="s">
        <v>600</v>
      </c>
      <c r="I459" s="124"/>
      <c r="J459" s="132">
        <f>BK459</f>
        <v>0</v>
      </c>
      <c r="L459" s="121"/>
      <c r="M459" s="126"/>
      <c r="P459" s="127">
        <f>P460</f>
        <v>0</v>
      </c>
      <c r="R459" s="127">
        <f>R460</f>
        <v>0</v>
      </c>
      <c r="T459" s="128">
        <f>T460</f>
        <v>0</v>
      </c>
      <c r="AR459" s="122" t="s">
        <v>81</v>
      </c>
      <c r="AT459" s="129" t="s">
        <v>72</v>
      </c>
      <c r="AU459" s="129" t="s">
        <v>81</v>
      </c>
      <c r="AY459" s="122" t="s">
        <v>139</v>
      </c>
      <c r="BK459" s="130">
        <f>BK460</f>
        <v>0</v>
      </c>
    </row>
    <row r="460" spans="2:65" s="1" customFormat="1" ht="33" customHeight="1">
      <c r="B460" s="133"/>
      <c r="C460" s="134" t="s">
        <v>601</v>
      </c>
      <c r="D460" s="134" t="s">
        <v>141</v>
      </c>
      <c r="E460" s="135" t="s">
        <v>602</v>
      </c>
      <c r="F460" s="136" t="s">
        <v>603</v>
      </c>
      <c r="G460" s="137" t="s">
        <v>235</v>
      </c>
      <c r="H460" s="138">
        <v>950.59400000000005</v>
      </c>
      <c r="I460" s="139"/>
      <c r="J460" s="140">
        <f>ROUND(I460*H460,2)</f>
        <v>0</v>
      </c>
      <c r="K460" s="141"/>
      <c r="L460" s="32"/>
      <c r="M460" s="180" t="s">
        <v>1</v>
      </c>
      <c r="N460" s="181" t="s">
        <v>38</v>
      </c>
      <c r="O460" s="182"/>
      <c r="P460" s="183">
        <f>O460*H460</f>
        <v>0</v>
      </c>
      <c r="Q460" s="183">
        <v>0</v>
      </c>
      <c r="R460" s="183">
        <f>Q460*H460</f>
        <v>0</v>
      </c>
      <c r="S460" s="183">
        <v>0</v>
      </c>
      <c r="T460" s="184">
        <f>S460*H460</f>
        <v>0</v>
      </c>
      <c r="AR460" s="146" t="s">
        <v>145</v>
      </c>
      <c r="AT460" s="146" t="s">
        <v>141</v>
      </c>
      <c r="AU460" s="146" t="s">
        <v>83</v>
      </c>
      <c r="AY460" s="17" t="s">
        <v>139</v>
      </c>
      <c r="BE460" s="147">
        <f>IF(N460="základní",J460,0)</f>
        <v>0</v>
      </c>
      <c r="BF460" s="147">
        <f>IF(N460="snížená",J460,0)</f>
        <v>0</v>
      </c>
      <c r="BG460" s="147">
        <f>IF(N460="zákl. přenesená",J460,0)</f>
        <v>0</v>
      </c>
      <c r="BH460" s="147">
        <f>IF(N460="sníž. přenesená",J460,0)</f>
        <v>0</v>
      </c>
      <c r="BI460" s="147">
        <f>IF(N460="nulová",J460,0)</f>
        <v>0</v>
      </c>
      <c r="BJ460" s="17" t="s">
        <v>81</v>
      </c>
      <c r="BK460" s="147">
        <f>ROUND(I460*H460,2)</f>
        <v>0</v>
      </c>
      <c r="BL460" s="17" t="s">
        <v>145</v>
      </c>
      <c r="BM460" s="146" t="s">
        <v>604</v>
      </c>
    </row>
    <row r="461" spans="2:65" s="1" customFormat="1" ht="6.95" customHeight="1">
      <c r="B461" s="44"/>
      <c r="C461" s="45"/>
      <c r="D461" s="45"/>
      <c r="E461" s="45"/>
      <c r="F461" s="45"/>
      <c r="G461" s="45"/>
      <c r="H461" s="45"/>
      <c r="I461" s="45"/>
      <c r="J461" s="45"/>
      <c r="K461" s="45"/>
      <c r="L461" s="32"/>
    </row>
  </sheetData>
  <autoFilter ref="C122:K460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2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109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Králův Dvůr - Průmyslova zóna západ -Technicka vybavenost</v>
      </c>
      <c r="F7" s="236"/>
      <c r="G7" s="236"/>
      <c r="H7" s="236"/>
      <c r="L7" s="20"/>
    </row>
    <row r="8" spans="2:46" s="1" customFormat="1" ht="12" customHeight="1">
      <c r="B8" s="32"/>
      <c r="D8" s="27" t="s">
        <v>110</v>
      </c>
      <c r="L8" s="32"/>
    </row>
    <row r="9" spans="2:46" s="1" customFormat="1" ht="16.5" customHeight="1">
      <c r="B9" s="32"/>
      <c r="E9" s="225" t="s">
        <v>605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14. 2. 2025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11" t="s">
        <v>1</v>
      </c>
      <c r="F27" s="211"/>
      <c r="G27" s="211"/>
      <c r="H27" s="21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ROUND(J124,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ROUND((SUM(BE124:BE324)),  2)</f>
        <v>0</v>
      </c>
      <c r="I33" s="92">
        <v>0.21</v>
      </c>
      <c r="J33" s="91">
        <f>ROUND(((SUM(BE124:BE324))*I33),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ROUND((SUM(BF124:BF324)),  2)</f>
        <v>0</v>
      </c>
      <c r="I34" s="92">
        <v>0.12</v>
      </c>
      <c r="J34" s="91">
        <f>ROUND(((SUM(BF124:BF324))*I34),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ROUND((SUM(BG124:BG324)),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ROUND((SUM(BH124:BH324)),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ROUND((SUM(BI124:BI324)),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Králův Dvůr - Průmyslova zóna západ -Technicka vybavenost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110</v>
      </c>
      <c r="L86" s="32"/>
    </row>
    <row r="87" spans="2:47" s="1" customFormat="1" ht="16.5" customHeight="1">
      <c r="B87" s="32"/>
      <c r="E87" s="225" t="str">
        <f>E9</f>
        <v>301 - SO 301 Vodovod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14. 2. 2025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113</v>
      </c>
      <c r="D94" s="93"/>
      <c r="E94" s="93"/>
      <c r="F94" s="93"/>
      <c r="G94" s="93"/>
      <c r="H94" s="93"/>
      <c r="I94" s="93"/>
      <c r="J94" s="102" t="s">
        <v>114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115</v>
      </c>
      <c r="J96" s="66">
        <f>J124</f>
        <v>0</v>
      </c>
      <c r="L96" s="32"/>
      <c r="AU96" s="17" t="s">
        <v>116</v>
      </c>
    </row>
    <row r="97" spans="2:12" s="8" customFormat="1" ht="24.95" customHeight="1">
      <c r="B97" s="104"/>
      <c r="D97" s="105" t="s">
        <v>117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899999999999999" customHeight="1">
      <c r="B98" s="108"/>
      <c r="D98" s="109" t="s">
        <v>118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9.899999999999999" customHeight="1">
      <c r="B99" s="108"/>
      <c r="D99" s="109" t="s">
        <v>119</v>
      </c>
      <c r="E99" s="110"/>
      <c r="F99" s="110"/>
      <c r="G99" s="110"/>
      <c r="H99" s="110"/>
      <c r="I99" s="110"/>
      <c r="J99" s="111">
        <f>J188</f>
        <v>0</v>
      </c>
      <c r="L99" s="108"/>
    </row>
    <row r="100" spans="2:12" s="9" customFormat="1" ht="19.899999999999999" customHeight="1">
      <c r="B100" s="108"/>
      <c r="D100" s="109" t="s">
        <v>606</v>
      </c>
      <c r="E100" s="110"/>
      <c r="F100" s="110"/>
      <c r="G100" s="110"/>
      <c r="H100" s="110"/>
      <c r="I100" s="110"/>
      <c r="J100" s="111">
        <f>J190</f>
        <v>0</v>
      </c>
      <c r="L100" s="108"/>
    </row>
    <row r="101" spans="2:12" s="9" customFormat="1" ht="19.899999999999999" customHeight="1">
      <c r="B101" s="108"/>
      <c r="D101" s="109" t="s">
        <v>120</v>
      </c>
      <c r="E101" s="110"/>
      <c r="F101" s="110"/>
      <c r="G101" s="110"/>
      <c r="H101" s="110"/>
      <c r="I101" s="110"/>
      <c r="J101" s="111">
        <f>J204</f>
        <v>0</v>
      </c>
      <c r="L101" s="108"/>
    </row>
    <row r="102" spans="2:12" s="9" customFormat="1" ht="19.899999999999999" customHeight="1">
      <c r="B102" s="108"/>
      <c r="D102" s="109" t="s">
        <v>607</v>
      </c>
      <c r="E102" s="110"/>
      <c r="F102" s="110"/>
      <c r="G102" s="110"/>
      <c r="H102" s="110"/>
      <c r="I102" s="110"/>
      <c r="J102" s="111">
        <f>J229</f>
        <v>0</v>
      </c>
      <c r="L102" s="108"/>
    </row>
    <row r="103" spans="2:12" s="9" customFormat="1" ht="19.899999999999999" customHeight="1">
      <c r="B103" s="108"/>
      <c r="D103" s="109" t="s">
        <v>122</v>
      </c>
      <c r="E103" s="110"/>
      <c r="F103" s="110"/>
      <c r="G103" s="110"/>
      <c r="H103" s="110"/>
      <c r="I103" s="110"/>
      <c r="J103" s="111">
        <f>J294</f>
        <v>0</v>
      </c>
      <c r="L103" s="108"/>
    </row>
    <row r="104" spans="2:12" s="9" customFormat="1" ht="19.899999999999999" customHeight="1">
      <c r="B104" s="108"/>
      <c r="D104" s="109" t="s">
        <v>123</v>
      </c>
      <c r="E104" s="110"/>
      <c r="F104" s="110"/>
      <c r="G104" s="110"/>
      <c r="H104" s="110"/>
      <c r="I104" s="110"/>
      <c r="J104" s="111">
        <f>J322</f>
        <v>0</v>
      </c>
      <c r="L104" s="108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124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35" t="str">
        <f>E7</f>
        <v>Králův Dvůr - Průmyslova zóna západ -Technicka vybavenost</v>
      </c>
      <c r="F114" s="236"/>
      <c r="G114" s="236"/>
      <c r="H114" s="236"/>
      <c r="L114" s="32"/>
    </row>
    <row r="115" spans="2:65" s="1" customFormat="1" ht="12" customHeight="1">
      <c r="B115" s="32"/>
      <c r="C115" s="27" t="s">
        <v>110</v>
      </c>
      <c r="L115" s="32"/>
    </row>
    <row r="116" spans="2:65" s="1" customFormat="1" ht="16.5" customHeight="1">
      <c r="B116" s="32"/>
      <c r="E116" s="225" t="str">
        <f>E9</f>
        <v>301 - SO 301 Vodovod</v>
      </c>
      <c r="F116" s="234"/>
      <c r="G116" s="234"/>
      <c r="H116" s="234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 xml:space="preserve"> </v>
      </c>
      <c r="I118" s="27" t="s">
        <v>22</v>
      </c>
      <c r="J118" s="52" t="str">
        <f>IF(J12="","",J12)</f>
        <v>14. 2. 2025</v>
      </c>
      <c r="L118" s="32"/>
    </row>
    <row r="119" spans="2:65" s="1" customFormat="1" ht="6.95" customHeight="1">
      <c r="B119" s="32"/>
      <c r="L119" s="32"/>
    </row>
    <row r="120" spans="2:65" s="1" customFormat="1" ht="15.2" customHeight="1">
      <c r="B120" s="32"/>
      <c r="C120" s="27" t="s">
        <v>24</v>
      </c>
      <c r="F120" s="25" t="str">
        <f>E15</f>
        <v xml:space="preserve"> </v>
      </c>
      <c r="I120" s="27" t="s">
        <v>29</v>
      </c>
      <c r="J120" s="30" t="str">
        <f>E21</f>
        <v xml:space="preserve"> </v>
      </c>
      <c r="L120" s="32"/>
    </row>
    <row r="121" spans="2:65" s="1" customFormat="1" ht="15.2" customHeight="1">
      <c r="B121" s="32"/>
      <c r="C121" s="27" t="s">
        <v>27</v>
      </c>
      <c r="F121" s="25" t="str">
        <f>IF(E18="","",E18)</f>
        <v>Vyplň údaj</v>
      </c>
      <c r="I121" s="27" t="s">
        <v>31</v>
      </c>
      <c r="J121" s="30" t="str">
        <f>E24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2"/>
      <c r="C123" s="113" t="s">
        <v>125</v>
      </c>
      <c r="D123" s="114" t="s">
        <v>58</v>
      </c>
      <c r="E123" s="114" t="s">
        <v>54</v>
      </c>
      <c r="F123" s="114" t="s">
        <v>55</v>
      </c>
      <c r="G123" s="114" t="s">
        <v>126</v>
      </c>
      <c r="H123" s="114" t="s">
        <v>127</v>
      </c>
      <c r="I123" s="114" t="s">
        <v>128</v>
      </c>
      <c r="J123" s="115" t="s">
        <v>114</v>
      </c>
      <c r="K123" s="116" t="s">
        <v>129</v>
      </c>
      <c r="L123" s="112"/>
      <c r="M123" s="59" t="s">
        <v>1</v>
      </c>
      <c r="N123" s="60" t="s">
        <v>37</v>
      </c>
      <c r="O123" s="60" t="s">
        <v>130</v>
      </c>
      <c r="P123" s="60" t="s">
        <v>131</v>
      </c>
      <c r="Q123" s="60" t="s">
        <v>132</v>
      </c>
      <c r="R123" s="60" t="s">
        <v>133</v>
      </c>
      <c r="S123" s="60" t="s">
        <v>134</v>
      </c>
      <c r="T123" s="61" t="s">
        <v>135</v>
      </c>
    </row>
    <row r="124" spans="2:65" s="1" customFormat="1" ht="22.9" customHeight="1">
      <c r="B124" s="32"/>
      <c r="C124" s="64" t="s">
        <v>136</v>
      </c>
      <c r="J124" s="117">
        <f>BK124</f>
        <v>0</v>
      </c>
      <c r="L124" s="32"/>
      <c r="M124" s="62"/>
      <c r="N124" s="53"/>
      <c r="O124" s="53"/>
      <c r="P124" s="118">
        <f>P125</f>
        <v>0</v>
      </c>
      <c r="Q124" s="53"/>
      <c r="R124" s="118">
        <f>R125</f>
        <v>1.7154E-3</v>
      </c>
      <c r="S124" s="53"/>
      <c r="T124" s="119">
        <f>T125</f>
        <v>145.46591999999998</v>
      </c>
      <c r="AT124" s="17" t="s">
        <v>72</v>
      </c>
      <c r="AU124" s="17" t="s">
        <v>116</v>
      </c>
      <c r="BK124" s="120">
        <f>BK125</f>
        <v>0</v>
      </c>
    </row>
    <row r="125" spans="2:65" s="11" customFormat="1" ht="25.9" customHeight="1">
      <c r="B125" s="121"/>
      <c r="D125" s="122" t="s">
        <v>72</v>
      </c>
      <c r="E125" s="123" t="s">
        <v>137</v>
      </c>
      <c r="F125" s="123" t="s">
        <v>138</v>
      </c>
      <c r="I125" s="124"/>
      <c r="J125" s="125">
        <f>BK125</f>
        <v>0</v>
      </c>
      <c r="L125" s="121"/>
      <c r="M125" s="126"/>
      <c r="P125" s="127">
        <f>P126+P188+P190+P204+P229+P294+P322</f>
        <v>0</v>
      </c>
      <c r="R125" s="127">
        <f>R126+R188+R190+R204+R229+R294+R322</f>
        <v>1.7154E-3</v>
      </c>
      <c r="T125" s="128">
        <f>T126+T188+T190+T204+T229+T294+T322</f>
        <v>145.46591999999998</v>
      </c>
      <c r="AR125" s="122" t="s">
        <v>81</v>
      </c>
      <c r="AT125" s="129" t="s">
        <v>72</v>
      </c>
      <c r="AU125" s="129" t="s">
        <v>73</v>
      </c>
      <c r="AY125" s="122" t="s">
        <v>139</v>
      </c>
      <c r="BK125" s="130">
        <f>BK126+BK188+BK190+BK204+BK229+BK294+BK322</f>
        <v>0</v>
      </c>
    </row>
    <row r="126" spans="2:65" s="11" customFormat="1" ht="22.9" customHeight="1">
      <c r="B126" s="121"/>
      <c r="D126" s="122" t="s">
        <v>72</v>
      </c>
      <c r="E126" s="131" t="s">
        <v>81</v>
      </c>
      <c r="F126" s="131" t="s">
        <v>140</v>
      </c>
      <c r="I126" s="124"/>
      <c r="J126" s="132">
        <f>BK126</f>
        <v>0</v>
      </c>
      <c r="L126" s="121"/>
      <c r="M126" s="126"/>
      <c r="P126" s="127">
        <f>SUM(P127:P187)</f>
        <v>0</v>
      </c>
      <c r="R126" s="127">
        <f>SUM(R127:R187)</f>
        <v>1.7154E-3</v>
      </c>
      <c r="T126" s="128">
        <f>SUM(T127:T187)</f>
        <v>145.46591999999998</v>
      </c>
      <c r="AR126" s="122" t="s">
        <v>81</v>
      </c>
      <c r="AT126" s="129" t="s">
        <v>72</v>
      </c>
      <c r="AU126" s="129" t="s">
        <v>81</v>
      </c>
      <c r="AY126" s="122" t="s">
        <v>139</v>
      </c>
      <c r="BK126" s="130">
        <f>SUM(BK127:BK187)</f>
        <v>0</v>
      </c>
    </row>
    <row r="127" spans="2:65" s="1" customFormat="1" ht="33" customHeight="1">
      <c r="B127" s="133"/>
      <c r="C127" s="134" t="s">
        <v>81</v>
      </c>
      <c r="D127" s="134" t="s">
        <v>141</v>
      </c>
      <c r="E127" s="135" t="s">
        <v>608</v>
      </c>
      <c r="F127" s="136" t="s">
        <v>609</v>
      </c>
      <c r="G127" s="137" t="s">
        <v>144</v>
      </c>
      <c r="H127" s="138">
        <v>171.54</v>
      </c>
      <c r="I127" s="139"/>
      <c r="J127" s="140">
        <f>ROUND(I127*H127,2)</f>
        <v>0</v>
      </c>
      <c r="K127" s="141"/>
      <c r="L127" s="32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0.44</v>
      </c>
      <c r="T127" s="145">
        <f>S127*H127</f>
        <v>75.477599999999995</v>
      </c>
      <c r="AR127" s="146" t="s">
        <v>145</v>
      </c>
      <c r="AT127" s="146" t="s">
        <v>141</v>
      </c>
      <c r="AU127" s="146" t="s">
        <v>83</v>
      </c>
      <c r="AY127" s="17" t="s">
        <v>139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7" t="s">
        <v>81</v>
      </c>
      <c r="BK127" s="147">
        <f>ROUND(I127*H127,2)</f>
        <v>0</v>
      </c>
      <c r="BL127" s="17" t="s">
        <v>145</v>
      </c>
      <c r="BM127" s="146" t="s">
        <v>610</v>
      </c>
    </row>
    <row r="128" spans="2:65" s="12" customFormat="1">
      <c r="B128" s="148"/>
      <c r="D128" s="149" t="s">
        <v>146</v>
      </c>
      <c r="E128" s="150" t="s">
        <v>1</v>
      </c>
      <c r="F128" s="151" t="s">
        <v>611</v>
      </c>
      <c r="H128" s="152">
        <v>171.54</v>
      </c>
      <c r="I128" s="153"/>
      <c r="L128" s="148"/>
      <c r="M128" s="154"/>
      <c r="T128" s="155"/>
      <c r="AT128" s="150" t="s">
        <v>146</v>
      </c>
      <c r="AU128" s="150" t="s">
        <v>83</v>
      </c>
      <c r="AV128" s="12" t="s">
        <v>83</v>
      </c>
      <c r="AW128" s="12" t="s">
        <v>30</v>
      </c>
      <c r="AX128" s="12" t="s">
        <v>73</v>
      </c>
      <c r="AY128" s="150" t="s">
        <v>139</v>
      </c>
    </row>
    <row r="129" spans="2:65" s="13" customFormat="1">
      <c r="B129" s="156"/>
      <c r="D129" s="149" t="s">
        <v>146</v>
      </c>
      <c r="E129" s="157" t="s">
        <v>1</v>
      </c>
      <c r="F129" s="158" t="s">
        <v>148</v>
      </c>
      <c r="H129" s="159">
        <v>171.54</v>
      </c>
      <c r="I129" s="160"/>
      <c r="L129" s="156"/>
      <c r="M129" s="161"/>
      <c r="T129" s="162"/>
      <c r="AT129" s="157" t="s">
        <v>146</v>
      </c>
      <c r="AU129" s="157" t="s">
        <v>83</v>
      </c>
      <c r="AV129" s="13" t="s">
        <v>145</v>
      </c>
      <c r="AW129" s="13" t="s">
        <v>30</v>
      </c>
      <c r="AX129" s="13" t="s">
        <v>81</v>
      </c>
      <c r="AY129" s="157" t="s">
        <v>139</v>
      </c>
    </row>
    <row r="130" spans="2:65" s="1" customFormat="1" ht="24.2" customHeight="1">
      <c r="B130" s="133"/>
      <c r="C130" s="134" t="s">
        <v>83</v>
      </c>
      <c r="D130" s="134" t="s">
        <v>141</v>
      </c>
      <c r="E130" s="135" t="s">
        <v>612</v>
      </c>
      <c r="F130" s="136" t="s">
        <v>613</v>
      </c>
      <c r="G130" s="137" t="s">
        <v>144</v>
      </c>
      <c r="H130" s="138">
        <v>171.54</v>
      </c>
      <c r="I130" s="139"/>
      <c r="J130" s="140">
        <f>ROUND(I130*H130,2)</f>
        <v>0</v>
      </c>
      <c r="K130" s="141"/>
      <c r="L130" s="32"/>
      <c r="M130" s="142" t="s">
        <v>1</v>
      </c>
      <c r="N130" s="143" t="s">
        <v>38</v>
      </c>
      <c r="P130" s="144">
        <f>O130*H130</f>
        <v>0</v>
      </c>
      <c r="Q130" s="144">
        <v>0</v>
      </c>
      <c r="R130" s="144">
        <f>Q130*H130</f>
        <v>0</v>
      </c>
      <c r="S130" s="144">
        <v>0.316</v>
      </c>
      <c r="T130" s="145">
        <f>S130*H130</f>
        <v>54.20664</v>
      </c>
      <c r="AR130" s="146" t="s">
        <v>145</v>
      </c>
      <c r="AT130" s="146" t="s">
        <v>141</v>
      </c>
      <c r="AU130" s="146" t="s">
        <v>83</v>
      </c>
      <c r="AY130" s="17" t="s">
        <v>139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7" t="s">
        <v>81</v>
      </c>
      <c r="BK130" s="147">
        <f>ROUND(I130*H130,2)</f>
        <v>0</v>
      </c>
      <c r="BL130" s="17" t="s">
        <v>145</v>
      </c>
      <c r="BM130" s="146" t="s">
        <v>614</v>
      </c>
    </row>
    <row r="131" spans="2:65" s="12" customFormat="1">
      <c r="B131" s="148"/>
      <c r="D131" s="149" t="s">
        <v>146</v>
      </c>
      <c r="E131" s="150" t="s">
        <v>1</v>
      </c>
      <c r="F131" s="151" t="s">
        <v>611</v>
      </c>
      <c r="H131" s="152">
        <v>171.54</v>
      </c>
      <c r="I131" s="153"/>
      <c r="L131" s="148"/>
      <c r="M131" s="154"/>
      <c r="T131" s="155"/>
      <c r="AT131" s="150" t="s">
        <v>146</v>
      </c>
      <c r="AU131" s="150" t="s">
        <v>83</v>
      </c>
      <c r="AV131" s="12" t="s">
        <v>83</v>
      </c>
      <c r="AW131" s="12" t="s">
        <v>30</v>
      </c>
      <c r="AX131" s="12" t="s">
        <v>73</v>
      </c>
      <c r="AY131" s="150" t="s">
        <v>139</v>
      </c>
    </row>
    <row r="132" spans="2:65" s="13" customFormat="1">
      <c r="B132" s="156"/>
      <c r="D132" s="149" t="s">
        <v>146</v>
      </c>
      <c r="E132" s="157" t="s">
        <v>1</v>
      </c>
      <c r="F132" s="158" t="s">
        <v>148</v>
      </c>
      <c r="H132" s="159">
        <v>171.54</v>
      </c>
      <c r="I132" s="160"/>
      <c r="L132" s="156"/>
      <c r="M132" s="161"/>
      <c r="T132" s="162"/>
      <c r="AT132" s="157" t="s">
        <v>146</v>
      </c>
      <c r="AU132" s="157" t="s">
        <v>83</v>
      </c>
      <c r="AV132" s="13" t="s">
        <v>145</v>
      </c>
      <c r="AW132" s="13" t="s">
        <v>30</v>
      </c>
      <c r="AX132" s="13" t="s">
        <v>81</v>
      </c>
      <c r="AY132" s="157" t="s">
        <v>139</v>
      </c>
    </row>
    <row r="133" spans="2:65" s="1" customFormat="1" ht="24.2" customHeight="1">
      <c r="B133" s="133"/>
      <c r="C133" s="134" t="s">
        <v>153</v>
      </c>
      <c r="D133" s="134" t="s">
        <v>141</v>
      </c>
      <c r="E133" s="135" t="s">
        <v>176</v>
      </c>
      <c r="F133" s="136" t="s">
        <v>177</v>
      </c>
      <c r="G133" s="137" t="s">
        <v>144</v>
      </c>
      <c r="H133" s="138">
        <v>171.54</v>
      </c>
      <c r="I133" s="139"/>
      <c r="J133" s="140">
        <f>ROUND(I133*H133,2)</f>
        <v>0</v>
      </c>
      <c r="K133" s="141"/>
      <c r="L133" s="32"/>
      <c r="M133" s="142" t="s">
        <v>1</v>
      </c>
      <c r="N133" s="143" t="s">
        <v>38</v>
      </c>
      <c r="P133" s="144">
        <f>O133*H133</f>
        <v>0</v>
      </c>
      <c r="Q133" s="144">
        <v>1.0000000000000001E-5</v>
      </c>
      <c r="R133" s="144">
        <f>Q133*H133</f>
        <v>1.7154E-3</v>
      </c>
      <c r="S133" s="144">
        <v>9.1999999999999998E-2</v>
      </c>
      <c r="T133" s="145">
        <f>S133*H133</f>
        <v>15.78168</v>
      </c>
      <c r="AR133" s="146" t="s">
        <v>145</v>
      </c>
      <c r="AT133" s="146" t="s">
        <v>141</v>
      </c>
      <c r="AU133" s="146" t="s">
        <v>83</v>
      </c>
      <c r="AY133" s="17" t="s">
        <v>139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7" t="s">
        <v>81</v>
      </c>
      <c r="BK133" s="147">
        <f>ROUND(I133*H133,2)</f>
        <v>0</v>
      </c>
      <c r="BL133" s="17" t="s">
        <v>145</v>
      </c>
      <c r="BM133" s="146" t="s">
        <v>615</v>
      </c>
    </row>
    <row r="134" spans="2:65" s="12" customFormat="1">
      <c r="B134" s="148"/>
      <c r="D134" s="149" t="s">
        <v>146</v>
      </c>
      <c r="E134" s="150" t="s">
        <v>1</v>
      </c>
      <c r="F134" s="151" t="s">
        <v>611</v>
      </c>
      <c r="H134" s="152">
        <v>171.54</v>
      </c>
      <c r="I134" s="153"/>
      <c r="L134" s="148"/>
      <c r="M134" s="154"/>
      <c r="T134" s="155"/>
      <c r="AT134" s="150" t="s">
        <v>146</v>
      </c>
      <c r="AU134" s="150" t="s">
        <v>83</v>
      </c>
      <c r="AV134" s="12" t="s">
        <v>83</v>
      </c>
      <c r="AW134" s="12" t="s">
        <v>30</v>
      </c>
      <c r="AX134" s="12" t="s">
        <v>73</v>
      </c>
      <c r="AY134" s="150" t="s">
        <v>139</v>
      </c>
    </row>
    <row r="135" spans="2:65" s="13" customFormat="1">
      <c r="B135" s="156"/>
      <c r="D135" s="149" t="s">
        <v>146</v>
      </c>
      <c r="E135" s="157" t="s">
        <v>1</v>
      </c>
      <c r="F135" s="158" t="s">
        <v>148</v>
      </c>
      <c r="H135" s="159">
        <v>171.54</v>
      </c>
      <c r="I135" s="160"/>
      <c r="L135" s="156"/>
      <c r="M135" s="161"/>
      <c r="T135" s="162"/>
      <c r="AT135" s="157" t="s">
        <v>146</v>
      </c>
      <c r="AU135" s="157" t="s">
        <v>83</v>
      </c>
      <c r="AV135" s="13" t="s">
        <v>145</v>
      </c>
      <c r="AW135" s="13" t="s">
        <v>30</v>
      </c>
      <c r="AX135" s="13" t="s">
        <v>81</v>
      </c>
      <c r="AY135" s="157" t="s">
        <v>139</v>
      </c>
    </row>
    <row r="136" spans="2:65" s="1" customFormat="1" ht="24.2" customHeight="1">
      <c r="B136" s="133"/>
      <c r="C136" s="134" t="s">
        <v>145</v>
      </c>
      <c r="D136" s="134" t="s">
        <v>141</v>
      </c>
      <c r="E136" s="135" t="s">
        <v>616</v>
      </c>
      <c r="F136" s="136" t="s">
        <v>617</v>
      </c>
      <c r="G136" s="137" t="s">
        <v>618</v>
      </c>
      <c r="H136" s="138">
        <v>80</v>
      </c>
      <c r="I136" s="139"/>
      <c r="J136" s="140">
        <f>ROUND(I136*H136,2)</f>
        <v>0</v>
      </c>
      <c r="K136" s="141"/>
      <c r="L136" s="32"/>
      <c r="M136" s="142" t="s">
        <v>1</v>
      </c>
      <c r="N136" s="143" t="s">
        <v>38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145</v>
      </c>
      <c r="AT136" s="146" t="s">
        <v>141</v>
      </c>
      <c r="AU136" s="146" t="s">
        <v>83</v>
      </c>
      <c r="AY136" s="17" t="s">
        <v>139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7" t="s">
        <v>81</v>
      </c>
      <c r="BK136" s="147">
        <f>ROUND(I136*H136,2)</f>
        <v>0</v>
      </c>
      <c r="BL136" s="17" t="s">
        <v>145</v>
      </c>
      <c r="BM136" s="146" t="s">
        <v>83</v>
      </c>
    </row>
    <row r="137" spans="2:65" s="12" customFormat="1">
      <c r="B137" s="148"/>
      <c r="D137" s="149" t="s">
        <v>146</v>
      </c>
      <c r="E137" s="150" t="s">
        <v>1</v>
      </c>
      <c r="F137" s="151" t="s">
        <v>619</v>
      </c>
      <c r="H137" s="152">
        <v>80</v>
      </c>
      <c r="I137" s="153"/>
      <c r="L137" s="148"/>
      <c r="M137" s="154"/>
      <c r="T137" s="155"/>
      <c r="AT137" s="150" t="s">
        <v>146</v>
      </c>
      <c r="AU137" s="150" t="s">
        <v>83</v>
      </c>
      <c r="AV137" s="12" t="s">
        <v>83</v>
      </c>
      <c r="AW137" s="12" t="s">
        <v>30</v>
      </c>
      <c r="AX137" s="12" t="s">
        <v>73</v>
      </c>
      <c r="AY137" s="150" t="s">
        <v>139</v>
      </c>
    </row>
    <row r="138" spans="2:65" s="13" customFormat="1">
      <c r="B138" s="156"/>
      <c r="D138" s="149" t="s">
        <v>146</v>
      </c>
      <c r="E138" s="157" t="s">
        <v>1</v>
      </c>
      <c r="F138" s="158" t="s">
        <v>148</v>
      </c>
      <c r="H138" s="159">
        <v>80</v>
      </c>
      <c r="I138" s="160"/>
      <c r="L138" s="156"/>
      <c r="M138" s="161"/>
      <c r="T138" s="162"/>
      <c r="AT138" s="157" t="s">
        <v>146</v>
      </c>
      <c r="AU138" s="157" t="s">
        <v>83</v>
      </c>
      <c r="AV138" s="13" t="s">
        <v>145</v>
      </c>
      <c r="AW138" s="13" t="s">
        <v>30</v>
      </c>
      <c r="AX138" s="13" t="s">
        <v>81</v>
      </c>
      <c r="AY138" s="157" t="s">
        <v>139</v>
      </c>
    </row>
    <row r="139" spans="2:65" s="1" customFormat="1" ht="24.2" customHeight="1">
      <c r="B139" s="133"/>
      <c r="C139" s="134" t="s">
        <v>160</v>
      </c>
      <c r="D139" s="134" t="s">
        <v>141</v>
      </c>
      <c r="E139" s="135" t="s">
        <v>620</v>
      </c>
      <c r="F139" s="136" t="s">
        <v>621</v>
      </c>
      <c r="G139" s="137" t="s">
        <v>622</v>
      </c>
      <c r="H139" s="138">
        <v>10</v>
      </c>
      <c r="I139" s="139"/>
      <c r="J139" s="140">
        <f>ROUND(I139*H139,2)</f>
        <v>0</v>
      </c>
      <c r="K139" s="141"/>
      <c r="L139" s="32"/>
      <c r="M139" s="142" t="s">
        <v>1</v>
      </c>
      <c r="N139" s="143" t="s">
        <v>38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145</v>
      </c>
      <c r="AT139" s="146" t="s">
        <v>141</v>
      </c>
      <c r="AU139" s="146" t="s">
        <v>83</v>
      </c>
      <c r="AY139" s="17" t="s">
        <v>139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7" t="s">
        <v>81</v>
      </c>
      <c r="BK139" s="147">
        <f>ROUND(I139*H139,2)</f>
        <v>0</v>
      </c>
      <c r="BL139" s="17" t="s">
        <v>145</v>
      </c>
      <c r="BM139" s="146" t="s">
        <v>145</v>
      </c>
    </row>
    <row r="140" spans="2:65" s="1" customFormat="1" ht="33" customHeight="1">
      <c r="B140" s="133"/>
      <c r="C140" s="134" t="s">
        <v>159</v>
      </c>
      <c r="D140" s="134" t="s">
        <v>141</v>
      </c>
      <c r="E140" s="135" t="s">
        <v>623</v>
      </c>
      <c r="F140" s="136" t="s">
        <v>624</v>
      </c>
      <c r="G140" s="137" t="s">
        <v>196</v>
      </c>
      <c r="H140" s="138">
        <v>685.7</v>
      </c>
      <c r="I140" s="139"/>
      <c r="J140" s="140">
        <f>ROUND(I140*H140,2)</f>
        <v>0</v>
      </c>
      <c r="K140" s="141"/>
      <c r="L140" s="32"/>
      <c r="M140" s="142" t="s">
        <v>1</v>
      </c>
      <c r="N140" s="143" t="s">
        <v>38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145</v>
      </c>
      <c r="AT140" s="146" t="s">
        <v>141</v>
      </c>
      <c r="AU140" s="146" t="s">
        <v>83</v>
      </c>
      <c r="AY140" s="17" t="s">
        <v>139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7" t="s">
        <v>81</v>
      </c>
      <c r="BK140" s="147">
        <f>ROUND(I140*H140,2)</f>
        <v>0</v>
      </c>
      <c r="BL140" s="17" t="s">
        <v>145</v>
      </c>
      <c r="BM140" s="146" t="s">
        <v>159</v>
      </c>
    </row>
    <row r="141" spans="2:65" s="14" customFormat="1">
      <c r="B141" s="163"/>
      <c r="D141" s="149" t="s">
        <v>146</v>
      </c>
      <c r="E141" s="164" t="s">
        <v>1</v>
      </c>
      <c r="F141" s="165" t="s">
        <v>625</v>
      </c>
      <c r="H141" s="164" t="s">
        <v>1</v>
      </c>
      <c r="I141" s="166"/>
      <c r="L141" s="163"/>
      <c r="M141" s="167"/>
      <c r="T141" s="168"/>
      <c r="AT141" s="164" t="s">
        <v>146</v>
      </c>
      <c r="AU141" s="164" t="s">
        <v>83</v>
      </c>
      <c r="AV141" s="14" t="s">
        <v>81</v>
      </c>
      <c r="AW141" s="14" t="s">
        <v>30</v>
      </c>
      <c r="AX141" s="14" t="s">
        <v>73</v>
      </c>
      <c r="AY141" s="164" t="s">
        <v>139</v>
      </c>
    </row>
    <row r="142" spans="2:65" s="12" customFormat="1">
      <c r="B142" s="148"/>
      <c r="D142" s="149" t="s">
        <v>146</v>
      </c>
      <c r="E142" s="150" t="s">
        <v>1</v>
      </c>
      <c r="F142" s="151" t="s">
        <v>626</v>
      </c>
      <c r="H142" s="152">
        <v>685.7</v>
      </c>
      <c r="I142" s="153"/>
      <c r="L142" s="148"/>
      <c r="M142" s="154"/>
      <c r="T142" s="155"/>
      <c r="AT142" s="150" t="s">
        <v>146</v>
      </c>
      <c r="AU142" s="150" t="s">
        <v>83</v>
      </c>
      <c r="AV142" s="12" t="s">
        <v>83</v>
      </c>
      <c r="AW142" s="12" t="s">
        <v>30</v>
      </c>
      <c r="AX142" s="12" t="s">
        <v>73</v>
      </c>
      <c r="AY142" s="150" t="s">
        <v>139</v>
      </c>
    </row>
    <row r="143" spans="2:65" s="13" customFormat="1">
      <c r="B143" s="156"/>
      <c r="D143" s="149" t="s">
        <v>146</v>
      </c>
      <c r="E143" s="157" t="s">
        <v>1</v>
      </c>
      <c r="F143" s="158" t="s">
        <v>148</v>
      </c>
      <c r="H143" s="159">
        <v>685.7</v>
      </c>
      <c r="I143" s="160"/>
      <c r="L143" s="156"/>
      <c r="M143" s="161"/>
      <c r="T143" s="162"/>
      <c r="AT143" s="157" t="s">
        <v>146</v>
      </c>
      <c r="AU143" s="157" t="s">
        <v>83</v>
      </c>
      <c r="AV143" s="13" t="s">
        <v>145</v>
      </c>
      <c r="AW143" s="13" t="s">
        <v>30</v>
      </c>
      <c r="AX143" s="13" t="s">
        <v>81</v>
      </c>
      <c r="AY143" s="157" t="s">
        <v>139</v>
      </c>
    </row>
    <row r="144" spans="2:65" s="1" customFormat="1" ht="21.75" customHeight="1">
      <c r="B144" s="133"/>
      <c r="C144" s="134" t="s">
        <v>167</v>
      </c>
      <c r="D144" s="134" t="s">
        <v>141</v>
      </c>
      <c r="E144" s="135" t="s">
        <v>627</v>
      </c>
      <c r="F144" s="136" t="s">
        <v>628</v>
      </c>
      <c r="G144" s="137" t="s">
        <v>144</v>
      </c>
      <c r="H144" s="138">
        <v>745.5</v>
      </c>
      <c r="I144" s="139"/>
      <c r="J144" s="140">
        <f>ROUND(I144*H144,2)</f>
        <v>0</v>
      </c>
      <c r="K144" s="141"/>
      <c r="L144" s="32"/>
      <c r="M144" s="142" t="s">
        <v>1</v>
      </c>
      <c r="N144" s="143" t="s">
        <v>38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145</v>
      </c>
      <c r="AT144" s="146" t="s">
        <v>141</v>
      </c>
      <c r="AU144" s="146" t="s">
        <v>83</v>
      </c>
      <c r="AY144" s="17" t="s">
        <v>139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7" t="s">
        <v>81</v>
      </c>
      <c r="BK144" s="147">
        <f>ROUND(I144*H144,2)</f>
        <v>0</v>
      </c>
      <c r="BL144" s="17" t="s">
        <v>145</v>
      </c>
      <c r="BM144" s="146" t="s">
        <v>163</v>
      </c>
    </row>
    <row r="145" spans="2:65" s="12" customFormat="1">
      <c r="B145" s="148"/>
      <c r="D145" s="149" t="s">
        <v>146</v>
      </c>
      <c r="E145" s="150" t="s">
        <v>1</v>
      </c>
      <c r="F145" s="151" t="s">
        <v>629</v>
      </c>
      <c r="H145" s="152">
        <v>745.5</v>
      </c>
      <c r="I145" s="153"/>
      <c r="L145" s="148"/>
      <c r="M145" s="154"/>
      <c r="T145" s="155"/>
      <c r="AT145" s="150" t="s">
        <v>146</v>
      </c>
      <c r="AU145" s="150" t="s">
        <v>83</v>
      </c>
      <c r="AV145" s="12" t="s">
        <v>83</v>
      </c>
      <c r="AW145" s="12" t="s">
        <v>30</v>
      </c>
      <c r="AX145" s="12" t="s">
        <v>73</v>
      </c>
      <c r="AY145" s="150" t="s">
        <v>139</v>
      </c>
    </row>
    <row r="146" spans="2:65" s="13" customFormat="1">
      <c r="B146" s="156"/>
      <c r="D146" s="149" t="s">
        <v>146</v>
      </c>
      <c r="E146" s="157" t="s">
        <v>1</v>
      </c>
      <c r="F146" s="158" t="s">
        <v>148</v>
      </c>
      <c r="H146" s="159">
        <v>745.5</v>
      </c>
      <c r="I146" s="160"/>
      <c r="L146" s="156"/>
      <c r="M146" s="161"/>
      <c r="T146" s="162"/>
      <c r="AT146" s="157" t="s">
        <v>146</v>
      </c>
      <c r="AU146" s="157" t="s">
        <v>83</v>
      </c>
      <c r="AV146" s="13" t="s">
        <v>145</v>
      </c>
      <c r="AW146" s="13" t="s">
        <v>30</v>
      </c>
      <c r="AX146" s="13" t="s">
        <v>81</v>
      </c>
      <c r="AY146" s="157" t="s">
        <v>139</v>
      </c>
    </row>
    <row r="147" spans="2:65" s="1" customFormat="1" ht="21.75" customHeight="1">
      <c r="B147" s="133"/>
      <c r="C147" s="134" t="s">
        <v>163</v>
      </c>
      <c r="D147" s="134" t="s">
        <v>141</v>
      </c>
      <c r="E147" s="135" t="s">
        <v>630</v>
      </c>
      <c r="F147" s="136" t="s">
        <v>631</v>
      </c>
      <c r="G147" s="137" t="s">
        <v>144</v>
      </c>
      <c r="H147" s="138">
        <v>745.5</v>
      </c>
      <c r="I147" s="139"/>
      <c r="J147" s="140">
        <f>ROUND(I147*H147,2)</f>
        <v>0</v>
      </c>
      <c r="K147" s="141"/>
      <c r="L147" s="32"/>
      <c r="M147" s="142" t="s">
        <v>1</v>
      </c>
      <c r="N147" s="143" t="s">
        <v>38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145</v>
      </c>
      <c r="AT147" s="146" t="s">
        <v>141</v>
      </c>
      <c r="AU147" s="146" t="s">
        <v>83</v>
      </c>
      <c r="AY147" s="17" t="s">
        <v>139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7" t="s">
        <v>81</v>
      </c>
      <c r="BK147" s="147">
        <f>ROUND(I147*H147,2)</f>
        <v>0</v>
      </c>
      <c r="BL147" s="17" t="s">
        <v>145</v>
      </c>
      <c r="BM147" s="146" t="s">
        <v>180</v>
      </c>
    </row>
    <row r="148" spans="2:65" s="1" customFormat="1" ht="37.9" customHeight="1">
      <c r="B148" s="133"/>
      <c r="C148" s="134" t="s">
        <v>175</v>
      </c>
      <c r="D148" s="134" t="s">
        <v>141</v>
      </c>
      <c r="E148" s="135" t="s">
        <v>632</v>
      </c>
      <c r="F148" s="136" t="s">
        <v>633</v>
      </c>
      <c r="G148" s="137" t="s">
        <v>196</v>
      </c>
      <c r="H148" s="138">
        <v>837.52499999999998</v>
      </c>
      <c r="I148" s="139"/>
      <c r="J148" s="140">
        <f>ROUND(I148*H148,2)</f>
        <v>0</v>
      </c>
      <c r="K148" s="141"/>
      <c r="L148" s="32"/>
      <c r="M148" s="142" t="s">
        <v>1</v>
      </c>
      <c r="N148" s="143" t="s">
        <v>38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145</v>
      </c>
      <c r="AT148" s="146" t="s">
        <v>141</v>
      </c>
      <c r="AU148" s="146" t="s">
        <v>83</v>
      </c>
      <c r="AY148" s="17" t="s">
        <v>139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7" t="s">
        <v>81</v>
      </c>
      <c r="BK148" s="147">
        <f>ROUND(I148*H148,2)</f>
        <v>0</v>
      </c>
      <c r="BL148" s="17" t="s">
        <v>145</v>
      </c>
      <c r="BM148" s="146" t="s">
        <v>8</v>
      </c>
    </row>
    <row r="149" spans="2:65" s="12" customFormat="1">
      <c r="B149" s="148"/>
      <c r="D149" s="149" t="s">
        <v>146</v>
      </c>
      <c r="E149" s="150" t="s">
        <v>1</v>
      </c>
      <c r="F149" s="151" t="s">
        <v>634</v>
      </c>
      <c r="H149" s="152">
        <v>521.03200000000004</v>
      </c>
      <c r="I149" s="153"/>
      <c r="L149" s="148"/>
      <c r="M149" s="154"/>
      <c r="T149" s="155"/>
      <c r="AT149" s="150" t="s">
        <v>146</v>
      </c>
      <c r="AU149" s="150" t="s">
        <v>83</v>
      </c>
      <c r="AV149" s="12" t="s">
        <v>83</v>
      </c>
      <c r="AW149" s="12" t="s">
        <v>30</v>
      </c>
      <c r="AX149" s="12" t="s">
        <v>73</v>
      </c>
      <c r="AY149" s="150" t="s">
        <v>139</v>
      </c>
    </row>
    <row r="150" spans="2:65" s="12" customFormat="1">
      <c r="B150" s="148"/>
      <c r="D150" s="149" t="s">
        <v>146</v>
      </c>
      <c r="E150" s="150" t="s">
        <v>1</v>
      </c>
      <c r="F150" s="151" t="s">
        <v>635</v>
      </c>
      <c r="H150" s="152">
        <v>108</v>
      </c>
      <c r="I150" s="153"/>
      <c r="L150" s="148"/>
      <c r="M150" s="154"/>
      <c r="T150" s="155"/>
      <c r="AT150" s="150" t="s">
        <v>146</v>
      </c>
      <c r="AU150" s="150" t="s">
        <v>83</v>
      </c>
      <c r="AV150" s="12" t="s">
        <v>83</v>
      </c>
      <c r="AW150" s="12" t="s">
        <v>30</v>
      </c>
      <c r="AX150" s="12" t="s">
        <v>73</v>
      </c>
      <c r="AY150" s="150" t="s">
        <v>139</v>
      </c>
    </row>
    <row r="151" spans="2:65" s="12" customFormat="1">
      <c r="B151" s="148"/>
      <c r="D151" s="149" t="s">
        <v>146</v>
      </c>
      <c r="E151" s="150" t="s">
        <v>1</v>
      </c>
      <c r="F151" s="151" t="s">
        <v>636</v>
      </c>
      <c r="H151" s="152">
        <v>164.23699999999999</v>
      </c>
      <c r="I151" s="153"/>
      <c r="L151" s="148"/>
      <c r="M151" s="154"/>
      <c r="T151" s="155"/>
      <c r="AT151" s="150" t="s">
        <v>146</v>
      </c>
      <c r="AU151" s="150" t="s">
        <v>83</v>
      </c>
      <c r="AV151" s="12" t="s">
        <v>83</v>
      </c>
      <c r="AW151" s="12" t="s">
        <v>30</v>
      </c>
      <c r="AX151" s="12" t="s">
        <v>73</v>
      </c>
      <c r="AY151" s="150" t="s">
        <v>139</v>
      </c>
    </row>
    <row r="152" spans="2:65" s="12" customFormat="1">
      <c r="B152" s="148"/>
      <c r="D152" s="149" t="s">
        <v>146</v>
      </c>
      <c r="E152" s="150" t="s">
        <v>1</v>
      </c>
      <c r="F152" s="151" t="s">
        <v>637</v>
      </c>
      <c r="H152" s="152">
        <v>44.256</v>
      </c>
      <c r="I152" s="153"/>
      <c r="L152" s="148"/>
      <c r="M152" s="154"/>
      <c r="T152" s="155"/>
      <c r="AT152" s="150" t="s">
        <v>146</v>
      </c>
      <c r="AU152" s="150" t="s">
        <v>83</v>
      </c>
      <c r="AV152" s="12" t="s">
        <v>83</v>
      </c>
      <c r="AW152" s="12" t="s">
        <v>30</v>
      </c>
      <c r="AX152" s="12" t="s">
        <v>73</v>
      </c>
      <c r="AY152" s="150" t="s">
        <v>139</v>
      </c>
    </row>
    <row r="153" spans="2:65" s="13" customFormat="1">
      <c r="B153" s="156"/>
      <c r="D153" s="149" t="s">
        <v>146</v>
      </c>
      <c r="E153" s="157" t="s">
        <v>1</v>
      </c>
      <c r="F153" s="158" t="s">
        <v>148</v>
      </c>
      <c r="H153" s="159">
        <v>837.52499999999998</v>
      </c>
      <c r="I153" s="160"/>
      <c r="L153" s="156"/>
      <c r="M153" s="161"/>
      <c r="T153" s="162"/>
      <c r="AT153" s="157" t="s">
        <v>146</v>
      </c>
      <c r="AU153" s="157" t="s">
        <v>83</v>
      </c>
      <c r="AV153" s="13" t="s">
        <v>145</v>
      </c>
      <c r="AW153" s="13" t="s">
        <v>30</v>
      </c>
      <c r="AX153" s="13" t="s">
        <v>81</v>
      </c>
      <c r="AY153" s="157" t="s">
        <v>139</v>
      </c>
    </row>
    <row r="154" spans="2:65" s="1" customFormat="1" ht="37.9" customHeight="1">
      <c r="B154" s="133"/>
      <c r="C154" s="134" t="s">
        <v>180</v>
      </c>
      <c r="D154" s="134" t="s">
        <v>141</v>
      </c>
      <c r="E154" s="135" t="s">
        <v>220</v>
      </c>
      <c r="F154" s="136" t="s">
        <v>221</v>
      </c>
      <c r="G154" s="137" t="s">
        <v>196</v>
      </c>
      <c r="H154" s="138">
        <v>371.18400000000003</v>
      </c>
      <c r="I154" s="139"/>
      <c r="J154" s="140">
        <f>ROUND(I154*H154,2)</f>
        <v>0</v>
      </c>
      <c r="K154" s="141"/>
      <c r="L154" s="32"/>
      <c r="M154" s="142" t="s">
        <v>1</v>
      </c>
      <c r="N154" s="143" t="s">
        <v>38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145</v>
      </c>
      <c r="AT154" s="146" t="s">
        <v>141</v>
      </c>
      <c r="AU154" s="146" t="s">
        <v>83</v>
      </c>
      <c r="AY154" s="17" t="s">
        <v>139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7" t="s">
        <v>81</v>
      </c>
      <c r="BK154" s="147">
        <f>ROUND(I154*H154,2)</f>
        <v>0</v>
      </c>
      <c r="BL154" s="17" t="s">
        <v>145</v>
      </c>
      <c r="BM154" s="146" t="s">
        <v>191</v>
      </c>
    </row>
    <row r="155" spans="2:65" s="12" customFormat="1">
      <c r="B155" s="148"/>
      <c r="D155" s="149" t="s">
        <v>146</v>
      </c>
      <c r="E155" s="150" t="s">
        <v>1</v>
      </c>
      <c r="F155" s="151" t="s">
        <v>638</v>
      </c>
      <c r="H155" s="152">
        <v>371.18400000000003</v>
      </c>
      <c r="I155" s="153"/>
      <c r="L155" s="148"/>
      <c r="M155" s="154"/>
      <c r="T155" s="155"/>
      <c r="AT155" s="150" t="s">
        <v>146</v>
      </c>
      <c r="AU155" s="150" t="s">
        <v>83</v>
      </c>
      <c r="AV155" s="12" t="s">
        <v>83</v>
      </c>
      <c r="AW155" s="12" t="s">
        <v>30</v>
      </c>
      <c r="AX155" s="12" t="s">
        <v>73</v>
      </c>
      <c r="AY155" s="150" t="s">
        <v>139</v>
      </c>
    </row>
    <row r="156" spans="2:65" s="13" customFormat="1">
      <c r="B156" s="156"/>
      <c r="D156" s="149" t="s">
        <v>146</v>
      </c>
      <c r="E156" s="157" t="s">
        <v>1</v>
      </c>
      <c r="F156" s="158" t="s">
        <v>148</v>
      </c>
      <c r="H156" s="159">
        <v>371.18400000000003</v>
      </c>
      <c r="I156" s="160"/>
      <c r="L156" s="156"/>
      <c r="M156" s="161"/>
      <c r="T156" s="162"/>
      <c r="AT156" s="157" t="s">
        <v>146</v>
      </c>
      <c r="AU156" s="157" t="s">
        <v>83</v>
      </c>
      <c r="AV156" s="13" t="s">
        <v>145</v>
      </c>
      <c r="AW156" s="13" t="s">
        <v>30</v>
      </c>
      <c r="AX156" s="13" t="s">
        <v>81</v>
      </c>
      <c r="AY156" s="157" t="s">
        <v>139</v>
      </c>
    </row>
    <row r="157" spans="2:65" s="1" customFormat="1" ht="24.2" customHeight="1">
      <c r="B157" s="133"/>
      <c r="C157" s="134" t="s">
        <v>185</v>
      </c>
      <c r="D157" s="134" t="s">
        <v>141</v>
      </c>
      <c r="E157" s="135" t="s">
        <v>639</v>
      </c>
      <c r="F157" s="136" t="s">
        <v>640</v>
      </c>
      <c r="G157" s="137" t="s">
        <v>196</v>
      </c>
      <c r="H157" s="138">
        <v>523.00900000000001</v>
      </c>
      <c r="I157" s="139"/>
      <c r="J157" s="140">
        <f>ROUND(I157*H157,2)</f>
        <v>0</v>
      </c>
      <c r="K157" s="141"/>
      <c r="L157" s="32"/>
      <c r="M157" s="142" t="s">
        <v>1</v>
      </c>
      <c r="N157" s="143" t="s">
        <v>38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145</v>
      </c>
      <c r="AT157" s="146" t="s">
        <v>141</v>
      </c>
      <c r="AU157" s="146" t="s">
        <v>83</v>
      </c>
      <c r="AY157" s="17" t="s">
        <v>139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7" t="s">
        <v>81</v>
      </c>
      <c r="BK157" s="147">
        <f>ROUND(I157*H157,2)</f>
        <v>0</v>
      </c>
      <c r="BL157" s="17" t="s">
        <v>145</v>
      </c>
      <c r="BM157" s="146" t="s">
        <v>197</v>
      </c>
    </row>
    <row r="158" spans="2:65" s="12" customFormat="1">
      <c r="B158" s="148"/>
      <c r="D158" s="149" t="s">
        <v>146</v>
      </c>
      <c r="E158" s="150" t="s">
        <v>1</v>
      </c>
      <c r="F158" s="151" t="s">
        <v>641</v>
      </c>
      <c r="H158" s="152">
        <v>260.51600000000002</v>
      </c>
      <c r="I158" s="153"/>
      <c r="L158" s="148"/>
      <c r="M158" s="154"/>
      <c r="T158" s="155"/>
      <c r="AT158" s="150" t="s">
        <v>146</v>
      </c>
      <c r="AU158" s="150" t="s">
        <v>83</v>
      </c>
      <c r="AV158" s="12" t="s">
        <v>83</v>
      </c>
      <c r="AW158" s="12" t="s">
        <v>30</v>
      </c>
      <c r="AX158" s="12" t="s">
        <v>73</v>
      </c>
      <c r="AY158" s="150" t="s">
        <v>139</v>
      </c>
    </row>
    <row r="159" spans="2:65" s="12" customFormat="1">
      <c r="B159" s="148"/>
      <c r="D159" s="149" t="s">
        <v>146</v>
      </c>
      <c r="E159" s="150" t="s">
        <v>1</v>
      </c>
      <c r="F159" s="151" t="s">
        <v>642</v>
      </c>
      <c r="H159" s="152">
        <v>54</v>
      </c>
      <c r="I159" s="153"/>
      <c r="L159" s="148"/>
      <c r="M159" s="154"/>
      <c r="T159" s="155"/>
      <c r="AT159" s="150" t="s">
        <v>146</v>
      </c>
      <c r="AU159" s="150" t="s">
        <v>83</v>
      </c>
      <c r="AV159" s="12" t="s">
        <v>83</v>
      </c>
      <c r="AW159" s="12" t="s">
        <v>30</v>
      </c>
      <c r="AX159" s="12" t="s">
        <v>73</v>
      </c>
      <c r="AY159" s="150" t="s">
        <v>139</v>
      </c>
    </row>
    <row r="160" spans="2:65" s="12" customFormat="1">
      <c r="B160" s="148"/>
      <c r="D160" s="149" t="s">
        <v>146</v>
      </c>
      <c r="E160" s="150" t="s">
        <v>1</v>
      </c>
      <c r="F160" s="151" t="s">
        <v>636</v>
      </c>
      <c r="H160" s="152">
        <v>164.23699999999999</v>
      </c>
      <c r="I160" s="153"/>
      <c r="L160" s="148"/>
      <c r="M160" s="154"/>
      <c r="T160" s="155"/>
      <c r="AT160" s="150" t="s">
        <v>146</v>
      </c>
      <c r="AU160" s="150" t="s">
        <v>83</v>
      </c>
      <c r="AV160" s="12" t="s">
        <v>83</v>
      </c>
      <c r="AW160" s="12" t="s">
        <v>30</v>
      </c>
      <c r="AX160" s="12" t="s">
        <v>73</v>
      </c>
      <c r="AY160" s="150" t="s">
        <v>139</v>
      </c>
    </row>
    <row r="161" spans="2:65" s="12" customFormat="1">
      <c r="B161" s="148"/>
      <c r="D161" s="149" t="s">
        <v>146</v>
      </c>
      <c r="E161" s="150" t="s">
        <v>1</v>
      </c>
      <c r="F161" s="151" t="s">
        <v>637</v>
      </c>
      <c r="H161" s="152">
        <v>44.256</v>
      </c>
      <c r="I161" s="153"/>
      <c r="L161" s="148"/>
      <c r="M161" s="154"/>
      <c r="T161" s="155"/>
      <c r="AT161" s="150" t="s">
        <v>146</v>
      </c>
      <c r="AU161" s="150" t="s">
        <v>83</v>
      </c>
      <c r="AV161" s="12" t="s">
        <v>83</v>
      </c>
      <c r="AW161" s="12" t="s">
        <v>30</v>
      </c>
      <c r="AX161" s="12" t="s">
        <v>73</v>
      </c>
      <c r="AY161" s="150" t="s">
        <v>139</v>
      </c>
    </row>
    <row r="162" spans="2:65" s="13" customFormat="1">
      <c r="B162" s="156"/>
      <c r="D162" s="149" t="s">
        <v>146</v>
      </c>
      <c r="E162" s="157" t="s">
        <v>1</v>
      </c>
      <c r="F162" s="158" t="s">
        <v>148</v>
      </c>
      <c r="H162" s="159">
        <v>523.00900000000001</v>
      </c>
      <c r="I162" s="160"/>
      <c r="L162" s="156"/>
      <c r="M162" s="161"/>
      <c r="T162" s="162"/>
      <c r="AT162" s="157" t="s">
        <v>146</v>
      </c>
      <c r="AU162" s="157" t="s">
        <v>83</v>
      </c>
      <c r="AV162" s="13" t="s">
        <v>145</v>
      </c>
      <c r="AW162" s="13" t="s">
        <v>30</v>
      </c>
      <c r="AX162" s="13" t="s">
        <v>81</v>
      </c>
      <c r="AY162" s="157" t="s">
        <v>139</v>
      </c>
    </row>
    <row r="163" spans="2:65" s="1" customFormat="1" ht="24.2" customHeight="1">
      <c r="B163" s="133"/>
      <c r="C163" s="134" t="s">
        <v>8</v>
      </c>
      <c r="D163" s="134" t="s">
        <v>141</v>
      </c>
      <c r="E163" s="135" t="s">
        <v>643</v>
      </c>
      <c r="F163" s="136" t="s">
        <v>644</v>
      </c>
      <c r="G163" s="137" t="s">
        <v>196</v>
      </c>
      <c r="H163" s="138">
        <v>54</v>
      </c>
      <c r="I163" s="139"/>
      <c r="J163" s="140">
        <f>ROUND(I163*H163,2)</f>
        <v>0</v>
      </c>
      <c r="K163" s="141"/>
      <c r="L163" s="32"/>
      <c r="M163" s="142" t="s">
        <v>1</v>
      </c>
      <c r="N163" s="143" t="s">
        <v>38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145</v>
      </c>
      <c r="AT163" s="146" t="s">
        <v>141</v>
      </c>
      <c r="AU163" s="146" t="s">
        <v>83</v>
      </c>
      <c r="AY163" s="17" t="s">
        <v>139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7" t="s">
        <v>81</v>
      </c>
      <c r="BK163" s="147">
        <f>ROUND(I163*H163,2)</f>
        <v>0</v>
      </c>
      <c r="BL163" s="17" t="s">
        <v>145</v>
      </c>
      <c r="BM163" s="146" t="s">
        <v>202</v>
      </c>
    </row>
    <row r="164" spans="2:65" s="12" customFormat="1">
      <c r="B164" s="148"/>
      <c r="D164" s="149" t="s">
        <v>146</v>
      </c>
      <c r="E164" s="150" t="s">
        <v>1</v>
      </c>
      <c r="F164" s="151" t="s">
        <v>645</v>
      </c>
      <c r="H164" s="152">
        <v>54</v>
      </c>
      <c r="I164" s="153"/>
      <c r="L164" s="148"/>
      <c r="M164" s="154"/>
      <c r="T164" s="155"/>
      <c r="AT164" s="150" t="s">
        <v>146</v>
      </c>
      <c r="AU164" s="150" t="s">
        <v>83</v>
      </c>
      <c r="AV164" s="12" t="s">
        <v>83</v>
      </c>
      <c r="AW164" s="12" t="s">
        <v>30</v>
      </c>
      <c r="AX164" s="12" t="s">
        <v>73</v>
      </c>
      <c r="AY164" s="150" t="s">
        <v>139</v>
      </c>
    </row>
    <row r="165" spans="2:65" s="13" customFormat="1">
      <c r="B165" s="156"/>
      <c r="D165" s="149" t="s">
        <v>146</v>
      </c>
      <c r="E165" s="157" t="s">
        <v>1</v>
      </c>
      <c r="F165" s="158" t="s">
        <v>148</v>
      </c>
      <c r="H165" s="159">
        <v>54</v>
      </c>
      <c r="I165" s="160"/>
      <c r="L165" s="156"/>
      <c r="M165" s="161"/>
      <c r="T165" s="162"/>
      <c r="AT165" s="157" t="s">
        <v>146</v>
      </c>
      <c r="AU165" s="157" t="s">
        <v>83</v>
      </c>
      <c r="AV165" s="13" t="s">
        <v>145</v>
      </c>
      <c r="AW165" s="13" t="s">
        <v>30</v>
      </c>
      <c r="AX165" s="13" t="s">
        <v>81</v>
      </c>
      <c r="AY165" s="157" t="s">
        <v>139</v>
      </c>
    </row>
    <row r="166" spans="2:65" s="1" customFormat="1" ht="33" customHeight="1">
      <c r="B166" s="133"/>
      <c r="C166" s="134" t="s">
        <v>193</v>
      </c>
      <c r="D166" s="134" t="s">
        <v>141</v>
      </c>
      <c r="E166" s="135" t="s">
        <v>233</v>
      </c>
      <c r="F166" s="136" t="s">
        <v>234</v>
      </c>
      <c r="G166" s="137" t="s">
        <v>235</v>
      </c>
      <c r="H166" s="138">
        <v>668.13099999999997</v>
      </c>
      <c r="I166" s="139"/>
      <c r="J166" s="140">
        <f>ROUND(I166*H166,2)</f>
        <v>0</v>
      </c>
      <c r="K166" s="141"/>
      <c r="L166" s="32"/>
      <c r="M166" s="142" t="s">
        <v>1</v>
      </c>
      <c r="N166" s="143" t="s">
        <v>38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145</v>
      </c>
      <c r="AT166" s="146" t="s">
        <v>141</v>
      </c>
      <c r="AU166" s="146" t="s">
        <v>83</v>
      </c>
      <c r="AY166" s="17" t="s">
        <v>139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7" t="s">
        <v>81</v>
      </c>
      <c r="BK166" s="147">
        <f>ROUND(I166*H166,2)</f>
        <v>0</v>
      </c>
      <c r="BL166" s="17" t="s">
        <v>145</v>
      </c>
      <c r="BM166" s="146" t="s">
        <v>207</v>
      </c>
    </row>
    <row r="167" spans="2:65" s="12" customFormat="1">
      <c r="B167" s="148"/>
      <c r="D167" s="149" t="s">
        <v>146</v>
      </c>
      <c r="E167" s="150" t="s">
        <v>1</v>
      </c>
      <c r="F167" s="151" t="s">
        <v>646</v>
      </c>
      <c r="H167" s="152">
        <v>668.13099999999997</v>
      </c>
      <c r="I167" s="153"/>
      <c r="L167" s="148"/>
      <c r="M167" s="154"/>
      <c r="T167" s="155"/>
      <c r="AT167" s="150" t="s">
        <v>146</v>
      </c>
      <c r="AU167" s="150" t="s">
        <v>83</v>
      </c>
      <c r="AV167" s="12" t="s">
        <v>83</v>
      </c>
      <c r="AW167" s="12" t="s">
        <v>30</v>
      </c>
      <c r="AX167" s="12" t="s">
        <v>73</v>
      </c>
      <c r="AY167" s="150" t="s">
        <v>139</v>
      </c>
    </row>
    <row r="168" spans="2:65" s="13" customFormat="1">
      <c r="B168" s="156"/>
      <c r="D168" s="149" t="s">
        <v>146</v>
      </c>
      <c r="E168" s="157" t="s">
        <v>1</v>
      </c>
      <c r="F168" s="158" t="s">
        <v>148</v>
      </c>
      <c r="H168" s="159">
        <v>668.13099999999997</v>
      </c>
      <c r="I168" s="160"/>
      <c r="L168" s="156"/>
      <c r="M168" s="161"/>
      <c r="T168" s="162"/>
      <c r="AT168" s="157" t="s">
        <v>146</v>
      </c>
      <c r="AU168" s="157" t="s">
        <v>83</v>
      </c>
      <c r="AV168" s="13" t="s">
        <v>145</v>
      </c>
      <c r="AW168" s="13" t="s">
        <v>30</v>
      </c>
      <c r="AX168" s="13" t="s">
        <v>81</v>
      </c>
      <c r="AY168" s="157" t="s">
        <v>139</v>
      </c>
    </row>
    <row r="169" spans="2:65" s="1" customFormat="1" ht="16.5" customHeight="1">
      <c r="B169" s="133"/>
      <c r="C169" s="134" t="s">
        <v>191</v>
      </c>
      <c r="D169" s="134" t="s">
        <v>141</v>
      </c>
      <c r="E169" s="135" t="s">
        <v>238</v>
      </c>
      <c r="F169" s="136" t="s">
        <v>239</v>
      </c>
      <c r="G169" s="137" t="s">
        <v>196</v>
      </c>
      <c r="H169" s="138">
        <v>523.00900000000001</v>
      </c>
      <c r="I169" s="139"/>
      <c r="J169" s="140">
        <f>ROUND(I169*H169,2)</f>
        <v>0</v>
      </c>
      <c r="K169" s="141"/>
      <c r="L169" s="32"/>
      <c r="M169" s="142" t="s">
        <v>1</v>
      </c>
      <c r="N169" s="143" t="s">
        <v>38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145</v>
      </c>
      <c r="AT169" s="146" t="s">
        <v>141</v>
      </c>
      <c r="AU169" s="146" t="s">
        <v>83</v>
      </c>
      <c r="AY169" s="17" t="s">
        <v>139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7" t="s">
        <v>81</v>
      </c>
      <c r="BK169" s="147">
        <f>ROUND(I169*H169,2)</f>
        <v>0</v>
      </c>
      <c r="BL169" s="17" t="s">
        <v>145</v>
      </c>
      <c r="BM169" s="146" t="s">
        <v>211</v>
      </c>
    </row>
    <row r="170" spans="2:65" s="12" customFormat="1">
      <c r="B170" s="148"/>
      <c r="D170" s="149" t="s">
        <v>146</v>
      </c>
      <c r="E170" s="150" t="s">
        <v>1</v>
      </c>
      <c r="F170" s="151" t="s">
        <v>641</v>
      </c>
      <c r="H170" s="152">
        <v>260.51600000000002</v>
      </c>
      <c r="I170" s="153"/>
      <c r="L170" s="148"/>
      <c r="M170" s="154"/>
      <c r="T170" s="155"/>
      <c r="AT170" s="150" t="s">
        <v>146</v>
      </c>
      <c r="AU170" s="150" t="s">
        <v>83</v>
      </c>
      <c r="AV170" s="12" t="s">
        <v>83</v>
      </c>
      <c r="AW170" s="12" t="s">
        <v>30</v>
      </c>
      <c r="AX170" s="12" t="s">
        <v>73</v>
      </c>
      <c r="AY170" s="150" t="s">
        <v>139</v>
      </c>
    </row>
    <row r="171" spans="2:65" s="12" customFormat="1">
      <c r="B171" s="148"/>
      <c r="D171" s="149" t="s">
        <v>146</v>
      </c>
      <c r="E171" s="150" t="s">
        <v>1</v>
      </c>
      <c r="F171" s="151" t="s">
        <v>642</v>
      </c>
      <c r="H171" s="152">
        <v>54</v>
      </c>
      <c r="I171" s="153"/>
      <c r="L171" s="148"/>
      <c r="M171" s="154"/>
      <c r="T171" s="155"/>
      <c r="AT171" s="150" t="s">
        <v>146</v>
      </c>
      <c r="AU171" s="150" t="s">
        <v>83</v>
      </c>
      <c r="AV171" s="12" t="s">
        <v>83</v>
      </c>
      <c r="AW171" s="12" t="s">
        <v>30</v>
      </c>
      <c r="AX171" s="12" t="s">
        <v>73</v>
      </c>
      <c r="AY171" s="150" t="s">
        <v>139</v>
      </c>
    </row>
    <row r="172" spans="2:65" s="12" customFormat="1">
      <c r="B172" s="148"/>
      <c r="D172" s="149" t="s">
        <v>146</v>
      </c>
      <c r="E172" s="150" t="s">
        <v>1</v>
      </c>
      <c r="F172" s="151" t="s">
        <v>636</v>
      </c>
      <c r="H172" s="152">
        <v>164.23699999999999</v>
      </c>
      <c r="I172" s="153"/>
      <c r="L172" s="148"/>
      <c r="M172" s="154"/>
      <c r="T172" s="155"/>
      <c r="AT172" s="150" t="s">
        <v>146</v>
      </c>
      <c r="AU172" s="150" t="s">
        <v>83</v>
      </c>
      <c r="AV172" s="12" t="s">
        <v>83</v>
      </c>
      <c r="AW172" s="12" t="s">
        <v>30</v>
      </c>
      <c r="AX172" s="12" t="s">
        <v>73</v>
      </c>
      <c r="AY172" s="150" t="s">
        <v>139</v>
      </c>
    </row>
    <row r="173" spans="2:65" s="12" customFormat="1">
      <c r="B173" s="148"/>
      <c r="D173" s="149" t="s">
        <v>146</v>
      </c>
      <c r="E173" s="150" t="s">
        <v>1</v>
      </c>
      <c r="F173" s="151" t="s">
        <v>637</v>
      </c>
      <c r="H173" s="152">
        <v>44.256</v>
      </c>
      <c r="I173" s="153"/>
      <c r="L173" s="148"/>
      <c r="M173" s="154"/>
      <c r="T173" s="155"/>
      <c r="AT173" s="150" t="s">
        <v>146</v>
      </c>
      <c r="AU173" s="150" t="s">
        <v>83</v>
      </c>
      <c r="AV173" s="12" t="s">
        <v>83</v>
      </c>
      <c r="AW173" s="12" t="s">
        <v>30</v>
      </c>
      <c r="AX173" s="12" t="s">
        <v>73</v>
      </c>
      <c r="AY173" s="150" t="s">
        <v>139</v>
      </c>
    </row>
    <row r="174" spans="2:65" s="13" customFormat="1">
      <c r="B174" s="156"/>
      <c r="D174" s="149" t="s">
        <v>146</v>
      </c>
      <c r="E174" s="157" t="s">
        <v>1</v>
      </c>
      <c r="F174" s="158" t="s">
        <v>148</v>
      </c>
      <c r="H174" s="159">
        <v>523.00900000000001</v>
      </c>
      <c r="I174" s="160"/>
      <c r="L174" s="156"/>
      <c r="M174" s="161"/>
      <c r="T174" s="162"/>
      <c r="AT174" s="157" t="s">
        <v>146</v>
      </c>
      <c r="AU174" s="157" t="s">
        <v>83</v>
      </c>
      <c r="AV174" s="13" t="s">
        <v>145</v>
      </c>
      <c r="AW174" s="13" t="s">
        <v>30</v>
      </c>
      <c r="AX174" s="13" t="s">
        <v>81</v>
      </c>
      <c r="AY174" s="157" t="s">
        <v>139</v>
      </c>
    </row>
    <row r="175" spans="2:65" s="1" customFormat="1" ht="24.2" customHeight="1">
      <c r="B175" s="133"/>
      <c r="C175" s="134" t="s">
        <v>204</v>
      </c>
      <c r="D175" s="134" t="s">
        <v>141</v>
      </c>
      <c r="E175" s="135" t="s">
        <v>647</v>
      </c>
      <c r="F175" s="136" t="s">
        <v>648</v>
      </c>
      <c r="G175" s="137" t="s">
        <v>196</v>
      </c>
      <c r="H175" s="138">
        <v>260.51600000000002</v>
      </c>
      <c r="I175" s="139"/>
      <c r="J175" s="140">
        <f>ROUND(I175*H175,2)</f>
        <v>0</v>
      </c>
      <c r="K175" s="141"/>
      <c r="L175" s="32"/>
      <c r="M175" s="142" t="s">
        <v>1</v>
      </c>
      <c r="N175" s="143" t="s">
        <v>38</v>
      </c>
      <c r="P175" s="144">
        <f>O175*H175</f>
        <v>0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AR175" s="146" t="s">
        <v>145</v>
      </c>
      <c r="AT175" s="146" t="s">
        <v>141</v>
      </c>
      <c r="AU175" s="146" t="s">
        <v>83</v>
      </c>
      <c r="AY175" s="17" t="s">
        <v>139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7" t="s">
        <v>81</v>
      </c>
      <c r="BK175" s="147">
        <f>ROUND(I175*H175,2)</f>
        <v>0</v>
      </c>
      <c r="BL175" s="17" t="s">
        <v>145</v>
      </c>
      <c r="BM175" s="146" t="s">
        <v>222</v>
      </c>
    </row>
    <row r="176" spans="2:65" s="12" customFormat="1">
      <c r="B176" s="148"/>
      <c r="D176" s="149" t="s">
        <v>146</v>
      </c>
      <c r="E176" s="150" t="s">
        <v>1</v>
      </c>
      <c r="F176" s="151" t="s">
        <v>649</v>
      </c>
      <c r="H176" s="152">
        <v>685.7</v>
      </c>
      <c r="I176" s="153"/>
      <c r="L176" s="148"/>
      <c r="M176" s="154"/>
      <c r="T176" s="155"/>
      <c r="AT176" s="150" t="s">
        <v>146</v>
      </c>
      <c r="AU176" s="150" t="s">
        <v>83</v>
      </c>
      <c r="AV176" s="12" t="s">
        <v>83</v>
      </c>
      <c r="AW176" s="12" t="s">
        <v>30</v>
      </c>
      <c r="AX176" s="12" t="s">
        <v>73</v>
      </c>
      <c r="AY176" s="150" t="s">
        <v>139</v>
      </c>
    </row>
    <row r="177" spans="2:65" s="14" customFormat="1">
      <c r="B177" s="163"/>
      <c r="D177" s="149" t="s">
        <v>146</v>
      </c>
      <c r="E177" s="164" t="s">
        <v>1</v>
      </c>
      <c r="F177" s="165" t="s">
        <v>650</v>
      </c>
      <c r="H177" s="164" t="s">
        <v>1</v>
      </c>
      <c r="I177" s="166"/>
      <c r="L177" s="163"/>
      <c r="M177" s="167"/>
      <c r="T177" s="168"/>
      <c r="AT177" s="164" t="s">
        <v>146</v>
      </c>
      <c r="AU177" s="164" t="s">
        <v>83</v>
      </c>
      <c r="AV177" s="14" t="s">
        <v>81</v>
      </c>
      <c r="AW177" s="14" t="s">
        <v>30</v>
      </c>
      <c r="AX177" s="14" t="s">
        <v>73</v>
      </c>
      <c r="AY177" s="164" t="s">
        <v>139</v>
      </c>
    </row>
    <row r="178" spans="2:65" s="12" customFormat="1">
      <c r="B178" s="148"/>
      <c r="D178" s="149" t="s">
        <v>146</v>
      </c>
      <c r="E178" s="150" t="s">
        <v>1</v>
      </c>
      <c r="F178" s="151" t="s">
        <v>651</v>
      </c>
      <c r="H178" s="152">
        <v>-211.34399999999999</v>
      </c>
      <c r="I178" s="153"/>
      <c r="L178" s="148"/>
      <c r="M178" s="154"/>
      <c r="T178" s="155"/>
      <c r="AT178" s="150" t="s">
        <v>146</v>
      </c>
      <c r="AU178" s="150" t="s">
        <v>83</v>
      </c>
      <c r="AV178" s="12" t="s">
        <v>83</v>
      </c>
      <c r="AW178" s="12" t="s">
        <v>30</v>
      </c>
      <c r="AX178" s="12" t="s">
        <v>73</v>
      </c>
      <c r="AY178" s="150" t="s">
        <v>139</v>
      </c>
    </row>
    <row r="179" spans="2:65" s="12" customFormat="1">
      <c r="B179" s="148"/>
      <c r="D179" s="149" t="s">
        <v>146</v>
      </c>
      <c r="E179" s="150" t="s">
        <v>1</v>
      </c>
      <c r="F179" s="151" t="s">
        <v>652</v>
      </c>
      <c r="H179" s="152">
        <v>-213.84</v>
      </c>
      <c r="I179" s="153"/>
      <c r="L179" s="148"/>
      <c r="M179" s="154"/>
      <c r="T179" s="155"/>
      <c r="AT179" s="150" t="s">
        <v>146</v>
      </c>
      <c r="AU179" s="150" t="s">
        <v>83</v>
      </c>
      <c r="AV179" s="12" t="s">
        <v>83</v>
      </c>
      <c r="AW179" s="12" t="s">
        <v>30</v>
      </c>
      <c r="AX179" s="12" t="s">
        <v>73</v>
      </c>
      <c r="AY179" s="150" t="s">
        <v>139</v>
      </c>
    </row>
    <row r="180" spans="2:65" s="13" customFormat="1">
      <c r="B180" s="156"/>
      <c r="D180" s="149" t="s">
        <v>146</v>
      </c>
      <c r="E180" s="157" t="s">
        <v>1</v>
      </c>
      <c r="F180" s="158" t="s">
        <v>148</v>
      </c>
      <c r="H180" s="159">
        <v>260.51600000000008</v>
      </c>
      <c r="I180" s="160"/>
      <c r="L180" s="156"/>
      <c r="M180" s="161"/>
      <c r="T180" s="162"/>
      <c r="AT180" s="157" t="s">
        <v>146</v>
      </c>
      <c r="AU180" s="157" t="s">
        <v>83</v>
      </c>
      <c r="AV180" s="13" t="s">
        <v>145</v>
      </c>
      <c r="AW180" s="13" t="s">
        <v>30</v>
      </c>
      <c r="AX180" s="13" t="s">
        <v>81</v>
      </c>
      <c r="AY180" s="157" t="s">
        <v>139</v>
      </c>
    </row>
    <row r="181" spans="2:65" s="1" customFormat="1" ht="24.2" customHeight="1">
      <c r="B181" s="133"/>
      <c r="C181" s="134" t="s">
        <v>197</v>
      </c>
      <c r="D181" s="134" t="s">
        <v>141</v>
      </c>
      <c r="E181" s="135" t="s">
        <v>653</v>
      </c>
      <c r="F181" s="136" t="s">
        <v>654</v>
      </c>
      <c r="G181" s="137" t="s">
        <v>196</v>
      </c>
      <c r="H181" s="138">
        <v>164.23699999999999</v>
      </c>
      <c r="I181" s="139"/>
      <c r="J181" s="140">
        <f>ROUND(I181*H181,2)</f>
        <v>0</v>
      </c>
      <c r="K181" s="141"/>
      <c r="L181" s="32"/>
      <c r="M181" s="142" t="s">
        <v>1</v>
      </c>
      <c r="N181" s="143" t="s">
        <v>38</v>
      </c>
      <c r="P181" s="144">
        <f>O181*H181</f>
        <v>0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AR181" s="146" t="s">
        <v>145</v>
      </c>
      <c r="AT181" s="146" t="s">
        <v>141</v>
      </c>
      <c r="AU181" s="146" t="s">
        <v>83</v>
      </c>
      <c r="AY181" s="17" t="s">
        <v>139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7" t="s">
        <v>81</v>
      </c>
      <c r="BK181" s="147">
        <f>ROUND(I181*H181,2)</f>
        <v>0</v>
      </c>
      <c r="BL181" s="17" t="s">
        <v>145</v>
      </c>
      <c r="BM181" s="146" t="s">
        <v>226</v>
      </c>
    </row>
    <row r="182" spans="2:65" s="14" customFormat="1">
      <c r="B182" s="163"/>
      <c r="D182" s="149" t="s">
        <v>146</v>
      </c>
      <c r="E182" s="164" t="s">
        <v>1</v>
      </c>
      <c r="F182" s="165" t="s">
        <v>625</v>
      </c>
      <c r="H182" s="164" t="s">
        <v>1</v>
      </c>
      <c r="I182" s="166"/>
      <c r="L182" s="163"/>
      <c r="M182" s="167"/>
      <c r="T182" s="168"/>
      <c r="AT182" s="164" t="s">
        <v>146</v>
      </c>
      <c r="AU182" s="164" t="s">
        <v>83</v>
      </c>
      <c r="AV182" s="14" t="s">
        <v>81</v>
      </c>
      <c r="AW182" s="14" t="s">
        <v>30</v>
      </c>
      <c r="AX182" s="14" t="s">
        <v>73</v>
      </c>
      <c r="AY182" s="164" t="s">
        <v>139</v>
      </c>
    </row>
    <row r="183" spans="2:65" s="12" customFormat="1">
      <c r="B183" s="148"/>
      <c r="D183" s="149" t="s">
        <v>146</v>
      </c>
      <c r="E183" s="150" t="s">
        <v>1</v>
      </c>
      <c r="F183" s="151" t="s">
        <v>655</v>
      </c>
      <c r="H183" s="152">
        <v>164.23699999999999</v>
      </c>
      <c r="I183" s="153"/>
      <c r="L183" s="148"/>
      <c r="M183" s="154"/>
      <c r="T183" s="155"/>
      <c r="AT183" s="150" t="s">
        <v>146</v>
      </c>
      <c r="AU183" s="150" t="s">
        <v>83</v>
      </c>
      <c r="AV183" s="12" t="s">
        <v>83</v>
      </c>
      <c r="AW183" s="12" t="s">
        <v>30</v>
      </c>
      <c r="AX183" s="12" t="s">
        <v>73</v>
      </c>
      <c r="AY183" s="150" t="s">
        <v>139</v>
      </c>
    </row>
    <row r="184" spans="2:65" s="13" customFormat="1">
      <c r="B184" s="156"/>
      <c r="D184" s="149" t="s">
        <v>146</v>
      </c>
      <c r="E184" s="157" t="s">
        <v>1</v>
      </c>
      <c r="F184" s="158" t="s">
        <v>148</v>
      </c>
      <c r="H184" s="159">
        <v>164.23699999999999</v>
      </c>
      <c r="I184" s="160"/>
      <c r="L184" s="156"/>
      <c r="M184" s="161"/>
      <c r="T184" s="162"/>
      <c r="AT184" s="157" t="s">
        <v>146</v>
      </c>
      <c r="AU184" s="157" t="s">
        <v>83</v>
      </c>
      <c r="AV184" s="13" t="s">
        <v>145</v>
      </c>
      <c r="AW184" s="13" t="s">
        <v>30</v>
      </c>
      <c r="AX184" s="13" t="s">
        <v>81</v>
      </c>
      <c r="AY184" s="157" t="s">
        <v>139</v>
      </c>
    </row>
    <row r="185" spans="2:65" s="1" customFormat="1" ht="16.5" customHeight="1">
      <c r="B185" s="133"/>
      <c r="C185" s="169" t="s">
        <v>219</v>
      </c>
      <c r="D185" s="169" t="s">
        <v>247</v>
      </c>
      <c r="E185" s="170" t="s">
        <v>656</v>
      </c>
      <c r="F185" s="171" t="s">
        <v>657</v>
      </c>
      <c r="G185" s="172" t="s">
        <v>235</v>
      </c>
      <c r="H185" s="173">
        <v>337.35899999999998</v>
      </c>
      <c r="I185" s="174"/>
      <c r="J185" s="175">
        <f>ROUND(I185*H185,2)</f>
        <v>0</v>
      </c>
      <c r="K185" s="176"/>
      <c r="L185" s="177"/>
      <c r="M185" s="178" t="s">
        <v>1</v>
      </c>
      <c r="N185" s="179" t="s">
        <v>38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6" t="s">
        <v>163</v>
      </c>
      <c r="AT185" s="146" t="s">
        <v>247</v>
      </c>
      <c r="AU185" s="146" t="s">
        <v>83</v>
      </c>
      <c r="AY185" s="17" t="s">
        <v>139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7" t="s">
        <v>81</v>
      </c>
      <c r="BK185" s="147">
        <f>ROUND(I185*H185,2)</f>
        <v>0</v>
      </c>
      <c r="BL185" s="17" t="s">
        <v>145</v>
      </c>
      <c r="BM185" s="146" t="s">
        <v>231</v>
      </c>
    </row>
    <row r="186" spans="2:65" s="12" customFormat="1">
      <c r="B186" s="148"/>
      <c r="D186" s="149" t="s">
        <v>146</v>
      </c>
      <c r="E186" s="150" t="s">
        <v>1</v>
      </c>
      <c r="F186" s="151" t="s">
        <v>658</v>
      </c>
      <c r="H186" s="152">
        <v>337.35899999999998</v>
      </c>
      <c r="I186" s="153"/>
      <c r="L186" s="148"/>
      <c r="M186" s="154"/>
      <c r="T186" s="155"/>
      <c r="AT186" s="150" t="s">
        <v>146</v>
      </c>
      <c r="AU186" s="150" t="s">
        <v>83</v>
      </c>
      <c r="AV186" s="12" t="s">
        <v>83</v>
      </c>
      <c r="AW186" s="12" t="s">
        <v>30</v>
      </c>
      <c r="AX186" s="12" t="s">
        <v>73</v>
      </c>
      <c r="AY186" s="150" t="s">
        <v>139</v>
      </c>
    </row>
    <row r="187" spans="2:65" s="13" customFormat="1">
      <c r="B187" s="156"/>
      <c r="D187" s="149" t="s">
        <v>146</v>
      </c>
      <c r="E187" s="157" t="s">
        <v>1</v>
      </c>
      <c r="F187" s="158" t="s">
        <v>148</v>
      </c>
      <c r="H187" s="159">
        <v>337.35899999999998</v>
      </c>
      <c r="I187" s="160"/>
      <c r="L187" s="156"/>
      <c r="M187" s="161"/>
      <c r="T187" s="162"/>
      <c r="AT187" s="157" t="s">
        <v>146</v>
      </c>
      <c r="AU187" s="157" t="s">
        <v>83</v>
      </c>
      <c r="AV187" s="13" t="s">
        <v>145</v>
      </c>
      <c r="AW187" s="13" t="s">
        <v>30</v>
      </c>
      <c r="AX187" s="13" t="s">
        <v>81</v>
      </c>
      <c r="AY187" s="157" t="s">
        <v>139</v>
      </c>
    </row>
    <row r="188" spans="2:65" s="11" customFormat="1" ht="22.9" customHeight="1">
      <c r="B188" s="121"/>
      <c r="D188" s="122" t="s">
        <v>72</v>
      </c>
      <c r="E188" s="131" t="s">
        <v>83</v>
      </c>
      <c r="F188" s="131" t="s">
        <v>271</v>
      </c>
      <c r="I188" s="124"/>
      <c r="J188" s="132">
        <f>BK188</f>
        <v>0</v>
      </c>
      <c r="L188" s="121"/>
      <c r="M188" s="126"/>
      <c r="P188" s="127">
        <f>P189</f>
        <v>0</v>
      </c>
      <c r="R188" s="127">
        <f>R189</f>
        <v>0</v>
      </c>
      <c r="T188" s="128">
        <f>T189</f>
        <v>0</v>
      </c>
      <c r="AR188" s="122" t="s">
        <v>81</v>
      </c>
      <c r="AT188" s="129" t="s">
        <v>72</v>
      </c>
      <c r="AU188" s="129" t="s">
        <v>81</v>
      </c>
      <c r="AY188" s="122" t="s">
        <v>139</v>
      </c>
      <c r="BK188" s="130">
        <f>BK189</f>
        <v>0</v>
      </c>
    </row>
    <row r="189" spans="2:65" s="1" customFormat="1" ht="37.9" customHeight="1">
      <c r="B189" s="133"/>
      <c r="C189" s="134" t="s">
        <v>202</v>
      </c>
      <c r="D189" s="134" t="s">
        <v>141</v>
      </c>
      <c r="E189" s="135" t="s">
        <v>659</v>
      </c>
      <c r="F189" s="136" t="s">
        <v>660</v>
      </c>
      <c r="G189" s="137" t="s">
        <v>183</v>
      </c>
      <c r="H189" s="138">
        <v>369</v>
      </c>
      <c r="I189" s="139"/>
      <c r="J189" s="140">
        <f>ROUND(I189*H189,2)</f>
        <v>0</v>
      </c>
      <c r="K189" s="141"/>
      <c r="L189" s="32"/>
      <c r="M189" s="142" t="s">
        <v>1</v>
      </c>
      <c r="N189" s="143" t="s">
        <v>38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145</v>
      </c>
      <c r="AT189" s="146" t="s">
        <v>141</v>
      </c>
      <c r="AU189" s="146" t="s">
        <v>83</v>
      </c>
      <c r="AY189" s="17" t="s">
        <v>139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7" t="s">
        <v>81</v>
      </c>
      <c r="BK189" s="147">
        <f>ROUND(I189*H189,2)</f>
        <v>0</v>
      </c>
      <c r="BL189" s="17" t="s">
        <v>145</v>
      </c>
      <c r="BM189" s="146" t="s">
        <v>236</v>
      </c>
    </row>
    <row r="190" spans="2:65" s="11" customFormat="1" ht="22.9" customHeight="1">
      <c r="B190" s="121"/>
      <c r="D190" s="122" t="s">
        <v>72</v>
      </c>
      <c r="E190" s="131" t="s">
        <v>145</v>
      </c>
      <c r="F190" s="131" t="s">
        <v>661</v>
      </c>
      <c r="I190" s="124"/>
      <c r="J190" s="132">
        <f>BK190</f>
        <v>0</v>
      </c>
      <c r="L190" s="121"/>
      <c r="M190" s="126"/>
      <c r="P190" s="127">
        <f>SUM(P191:P203)</f>
        <v>0</v>
      </c>
      <c r="R190" s="127">
        <f>SUM(R191:R203)</f>
        <v>0</v>
      </c>
      <c r="T190" s="128">
        <f>SUM(T191:T203)</f>
        <v>0</v>
      </c>
      <c r="AR190" s="122" t="s">
        <v>81</v>
      </c>
      <c r="AT190" s="129" t="s">
        <v>72</v>
      </c>
      <c r="AU190" s="129" t="s">
        <v>81</v>
      </c>
      <c r="AY190" s="122" t="s">
        <v>139</v>
      </c>
      <c r="BK190" s="130">
        <f>SUM(BK191:BK203)</f>
        <v>0</v>
      </c>
    </row>
    <row r="191" spans="2:65" s="1" customFormat="1" ht="16.5" customHeight="1">
      <c r="B191" s="133"/>
      <c r="C191" s="134" t="s">
        <v>228</v>
      </c>
      <c r="D191" s="134" t="s">
        <v>141</v>
      </c>
      <c r="E191" s="135" t="s">
        <v>662</v>
      </c>
      <c r="F191" s="136" t="s">
        <v>663</v>
      </c>
      <c r="G191" s="137" t="s">
        <v>196</v>
      </c>
      <c r="H191" s="138">
        <v>44.256</v>
      </c>
      <c r="I191" s="139"/>
      <c r="J191" s="140">
        <f>ROUND(I191*H191,2)</f>
        <v>0</v>
      </c>
      <c r="K191" s="141"/>
      <c r="L191" s="32"/>
      <c r="M191" s="142" t="s">
        <v>1</v>
      </c>
      <c r="N191" s="143" t="s">
        <v>38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145</v>
      </c>
      <c r="AT191" s="146" t="s">
        <v>141</v>
      </c>
      <c r="AU191" s="146" t="s">
        <v>83</v>
      </c>
      <c r="AY191" s="17" t="s">
        <v>139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7" t="s">
        <v>81</v>
      </c>
      <c r="BK191" s="147">
        <f>ROUND(I191*H191,2)</f>
        <v>0</v>
      </c>
      <c r="BL191" s="17" t="s">
        <v>145</v>
      </c>
      <c r="BM191" s="146" t="s">
        <v>240</v>
      </c>
    </row>
    <row r="192" spans="2:65" s="14" customFormat="1">
      <c r="B192" s="163"/>
      <c r="D192" s="149" t="s">
        <v>146</v>
      </c>
      <c r="E192" s="164" t="s">
        <v>1</v>
      </c>
      <c r="F192" s="165" t="s">
        <v>625</v>
      </c>
      <c r="H192" s="164" t="s">
        <v>1</v>
      </c>
      <c r="I192" s="166"/>
      <c r="L192" s="163"/>
      <c r="M192" s="167"/>
      <c r="T192" s="168"/>
      <c r="AT192" s="164" t="s">
        <v>146</v>
      </c>
      <c r="AU192" s="164" t="s">
        <v>83</v>
      </c>
      <c r="AV192" s="14" t="s">
        <v>81</v>
      </c>
      <c r="AW192" s="14" t="s">
        <v>30</v>
      </c>
      <c r="AX192" s="14" t="s">
        <v>73</v>
      </c>
      <c r="AY192" s="164" t="s">
        <v>139</v>
      </c>
    </row>
    <row r="193" spans="2:65" s="12" customFormat="1">
      <c r="B193" s="148"/>
      <c r="D193" s="149" t="s">
        <v>146</v>
      </c>
      <c r="E193" s="150" t="s">
        <v>1</v>
      </c>
      <c r="F193" s="151" t="s">
        <v>664</v>
      </c>
      <c r="H193" s="152">
        <v>44.256</v>
      </c>
      <c r="I193" s="153"/>
      <c r="L193" s="148"/>
      <c r="M193" s="154"/>
      <c r="T193" s="155"/>
      <c r="AT193" s="150" t="s">
        <v>146</v>
      </c>
      <c r="AU193" s="150" t="s">
        <v>83</v>
      </c>
      <c r="AV193" s="12" t="s">
        <v>83</v>
      </c>
      <c r="AW193" s="12" t="s">
        <v>30</v>
      </c>
      <c r="AX193" s="12" t="s">
        <v>73</v>
      </c>
      <c r="AY193" s="150" t="s">
        <v>139</v>
      </c>
    </row>
    <row r="194" spans="2:65" s="13" customFormat="1">
      <c r="B194" s="156"/>
      <c r="D194" s="149" t="s">
        <v>146</v>
      </c>
      <c r="E194" s="157" t="s">
        <v>1</v>
      </c>
      <c r="F194" s="158" t="s">
        <v>148</v>
      </c>
      <c r="H194" s="159">
        <v>44.256</v>
      </c>
      <c r="I194" s="160"/>
      <c r="L194" s="156"/>
      <c r="M194" s="161"/>
      <c r="T194" s="162"/>
      <c r="AT194" s="157" t="s">
        <v>146</v>
      </c>
      <c r="AU194" s="157" t="s">
        <v>83</v>
      </c>
      <c r="AV194" s="13" t="s">
        <v>145</v>
      </c>
      <c r="AW194" s="13" t="s">
        <v>30</v>
      </c>
      <c r="AX194" s="13" t="s">
        <v>81</v>
      </c>
      <c r="AY194" s="157" t="s">
        <v>139</v>
      </c>
    </row>
    <row r="195" spans="2:65" s="1" customFormat="1" ht="33" customHeight="1">
      <c r="B195" s="133"/>
      <c r="C195" s="134" t="s">
        <v>207</v>
      </c>
      <c r="D195" s="134" t="s">
        <v>141</v>
      </c>
      <c r="E195" s="135" t="s">
        <v>665</v>
      </c>
      <c r="F195" s="136" t="s">
        <v>666</v>
      </c>
      <c r="G195" s="137" t="s">
        <v>196</v>
      </c>
      <c r="H195" s="138">
        <v>1.68</v>
      </c>
      <c r="I195" s="139"/>
      <c r="J195" s="140">
        <f>ROUND(I195*H195,2)</f>
        <v>0</v>
      </c>
      <c r="K195" s="141"/>
      <c r="L195" s="32"/>
      <c r="M195" s="142" t="s">
        <v>1</v>
      </c>
      <c r="N195" s="143" t="s">
        <v>38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145</v>
      </c>
      <c r="AT195" s="146" t="s">
        <v>141</v>
      </c>
      <c r="AU195" s="146" t="s">
        <v>83</v>
      </c>
      <c r="AY195" s="17" t="s">
        <v>139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7" t="s">
        <v>81</v>
      </c>
      <c r="BK195" s="147">
        <f>ROUND(I195*H195,2)</f>
        <v>0</v>
      </c>
      <c r="BL195" s="17" t="s">
        <v>145</v>
      </c>
      <c r="BM195" s="146" t="s">
        <v>244</v>
      </c>
    </row>
    <row r="196" spans="2:65" s="14" customFormat="1">
      <c r="B196" s="163"/>
      <c r="D196" s="149" t="s">
        <v>146</v>
      </c>
      <c r="E196" s="164" t="s">
        <v>1</v>
      </c>
      <c r="F196" s="165" t="s">
        <v>667</v>
      </c>
      <c r="H196" s="164" t="s">
        <v>1</v>
      </c>
      <c r="I196" s="166"/>
      <c r="L196" s="163"/>
      <c r="M196" s="167"/>
      <c r="T196" s="168"/>
      <c r="AT196" s="164" t="s">
        <v>146</v>
      </c>
      <c r="AU196" s="164" t="s">
        <v>83</v>
      </c>
      <c r="AV196" s="14" t="s">
        <v>81</v>
      </c>
      <c r="AW196" s="14" t="s">
        <v>30</v>
      </c>
      <c r="AX196" s="14" t="s">
        <v>73</v>
      </c>
      <c r="AY196" s="164" t="s">
        <v>139</v>
      </c>
    </row>
    <row r="197" spans="2:65" s="12" customFormat="1">
      <c r="B197" s="148"/>
      <c r="D197" s="149" t="s">
        <v>146</v>
      </c>
      <c r="E197" s="150" t="s">
        <v>1</v>
      </c>
      <c r="F197" s="151" t="s">
        <v>668</v>
      </c>
      <c r="H197" s="152">
        <v>1.68</v>
      </c>
      <c r="I197" s="153"/>
      <c r="L197" s="148"/>
      <c r="M197" s="154"/>
      <c r="T197" s="155"/>
      <c r="AT197" s="150" t="s">
        <v>146</v>
      </c>
      <c r="AU197" s="150" t="s">
        <v>83</v>
      </c>
      <c r="AV197" s="12" t="s">
        <v>83</v>
      </c>
      <c r="AW197" s="12" t="s">
        <v>30</v>
      </c>
      <c r="AX197" s="12" t="s">
        <v>73</v>
      </c>
      <c r="AY197" s="150" t="s">
        <v>139</v>
      </c>
    </row>
    <row r="198" spans="2:65" s="13" customFormat="1">
      <c r="B198" s="156"/>
      <c r="D198" s="149" t="s">
        <v>146</v>
      </c>
      <c r="E198" s="157" t="s">
        <v>1</v>
      </c>
      <c r="F198" s="158" t="s">
        <v>148</v>
      </c>
      <c r="H198" s="159">
        <v>1.68</v>
      </c>
      <c r="I198" s="160"/>
      <c r="L198" s="156"/>
      <c r="M198" s="161"/>
      <c r="T198" s="162"/>
      <c r="AT198" s="157" t="s">
        <v>146</v>
      </c>
      <c r="AU198" s="157" t="s">
        <v>83</v>
      </c>
      <c r="AV198" s="13" t="s">
        <v>145</v>
      </c>
      <c r="AW198" s="13" t="s">
        <v>30</v>
      </c>
      <c r="AX198" s="13" t="s">
        <v>81</v>
      </c>
      <c r="AY198" s="157" t="s">
        <v>139</v>
      </c>
    </row>
    <row r="199" spans="2:65" s="1" customFormat="1" ht="24.2" customHeight="1">
      <c r="B199" s="133"/>
      <c r="C199" s="134" t="s">
        <v>7</v>
      </c>
      <c r="D199" s="134" t="s">
        <v>141</v>
      </c>
      <c r="E199" s="135" t="s">
        <v>669</v>
      </c>
      <c r="F199" s="136" t="s">
        <v>670</v>
      </c>
      <c r="G199" s="137" t="s">
        <v>144</v>
      </c>
      <c r="H199" s="138">
        <v>11.52</v>
      </c>
      <c r="I199" s="139"/>
      <c r="J199" s="140">
        <f>ROUND(I199*H199,2)</f>
        <v>0</v>
      </c>
      <c r="K199" s="141"/>
      <c r="L199" s="32"/>
      <c r="M199" s="142" t="s">
        <v>1</v>
      </c>
      <c r="N199" s="143" t="s">
        <v>38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145</v>
      </c>
      <c r="AT199" s="146" t="s">
        <v>141</v>
      </c>
      <c r="AU199" s="146" t="s">
        <v>83</v>
      </c>
      <c r="AY199" s="17" t="s">
        <v>139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7" t="s">
        <v>81</v>
      </c>
      <c r="BK199" s="147">
        <f>ROUND(I199*H199,2)</f>
        <v>0</v>
      </c>
      <c r="BL199" s="17" t="s">
        <v>145</v>
      </c>
      <c r="BM199" s="146" t="s">
        <v>250</v>
      </c>
    </row>
    <row r="200" spans="2:65" s="14" customFormat="1">
      <c r="B200" s="163"/>
      <c r="D200" s="149" t="s">
        <v>146</v>
      </c>
      <c r="E200" s="164" t="s">
        <v>1</v>
      </c>
      <c r="F200" s="165" t="s">
        <v>667</v>
      </c>
      <c r="H200" s="164" t="s">
        <v>1</v>
      </c>
      <c r="I200" s="166"/>
      <c r="L200" s="163"/>
      <c r="M200" s="167"/>
      <c r="T200" s="168"/>
      <c r="AT200" s="164" t="s">
        <v>146</v>
      </c>
      <c r="AU200" s="164" t="s">
        <v>83</v>
      </c>
      <c r="AV200" s="14" t="s">
        <v>81</v>
      </c>
      <c r="AW200" s="14" t="s">
        <v>30</v>
      </c>
      <c r="AX200" s="14" t="s">
        <v>73</v>
      </c>
      <c r="AY200" s="164" t="s">
        <v>139</v>
      </c>
    </row>
    <row r="201" spans="2:65" s="12" customFormat="1">
      <c r="B201" s="148"/>
      <c r="D201" s="149" t="s">
        <v>146</v>
      </c>
      <c r="E201" s="150" t="s">
        <v>1</v>
      </c>
      <c r="F201" s="151" t="s">
        <v>671</v>
      </c>
      <c r="H201" s="152">
        <v>11.52</v>
      </c>
      <c r="I201" s="153"/>
      <c r="L201" s="148"/>
      <c r="M201" s="154"/>
      <c r="T201" s="155"/>
      <c r="AT201" s="150" t="s">
        <v>146</v>
      </c>
      <c r="AU201" s="150" t="s">
        <v>83</v>
      </c>
      <c r="AV201" s="12" t="s">
        <v>83</v>
      </c>
      <c r="AW201" s="12" t="s">
        <v>30</v>
      </c>
      <c r="AX201" s="12" t="s">
        <v>73</v>
      </c>
      <c r="AY201" s="150" t="s">
        <v>139</v>
      </c>
    </row>
    <row r="202" spans="2:65" s="13" customFormat="1">
      <c r="B202" s="156"/>
      <c r="D202" s="149" t="s">
        <v>146</v>
      </c>
      <c r="E202" s="157" t="s">
        <v>1</v>
      </c>
      <c r="F202" s="158" t="s">
        <v>148</v>
      </c>
      <c r="H202" s="159">
        <v>11.52</v>
      </c>
      <c r="I202" s="160"/>
      <c r="L202" s="156"/>
      <c r="M202" s="161"/>
      <c r="T202" s="162"/>
      <c r="AT202" s="157" t="s">
        <v>146</v>
      </c>
      <c r="AU202" s="157" t="s">
        <v>83</v>
      </c>
      <c r="AV202" s="13" t="s">
        <v>145</v>
      </c>
      <c r="AW202" s="13" t="s">
        <v>30</v>
      </c>
      <c r="AX202" s="13" t="s">
        <v>81</v>
      </c>
      <c r="AY202" s="157" t="s">
        <v>139</v>
      </c>
    </row>
    <row r="203" spans="2:65" s="1" customFormat="1" ht="24.2" customHeight="1">
      <c r="B203" s="133"/>
      <c r="C203" s="134" t="s">
        <v>211</v>
      </c>
      <c r="D203" s="134" t="s">
        <v>141</v>
      </c>
      <c r="E203" s="135" t="s">
        <v>672</v>
      </c>
      <c r="F203" s="136" t="s">
        <v>673</v>
      </c>
      <c r="G203" s="137" t="s">
        <v>144</v>
      </c>
      <c r="H203" s="138">
        <v>11.52</v>
      </c>
      <c r="I203" s="139"/>
      <c r="J203" s="140">
        <f>ROUND(I203*H203,2)</f>
        <v>0</v>
      </c>
      <c r="K203" s="141"/>
      <c r="L203" s="32"/>
      <c r="M203" s="142" t="s">
        <v>1</v>
      </c>
      <c r="N203" s="143" t="s">
        <v>38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145</v>
      </c>
      <c r="AT203" s="146" t="s">
        <v>141</v>
      </c>
      <c r="AU203" s="146" t="s">
        <v>83</v>
      </c>
      <c r="AY203" s="17" t="s">
        <v>139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7" t="s">
        <v>81</v>
      </c>
      <c r="BK203" s="147">
        <f>ROUND(I203*H203,2)</f>
        <v>0</v>
      </c>
      <c r="BL203" s="17" t="s">
        <v>145</v>
      </c>
      <c r="BM203" s="146" t="s">
        <v>254</v>
      </c>
    </row>
    <row r="204" spans="2:65" s="11" customFormat="1" ht="22.9" customHeight="1">
      <c r="B204" s="121"/>
      <c r="D204" s="122" t="s">
        <v>72</v>
      </c>
      <c r="E204" s="131" t="s">
        <v>160</v>
      </c>
      <c r="F204" s="131" t="s">
        <v>290</v>
      </c>
      <c r="I204" s="124"/>
      <c r="J204" s="132">
        <f>BK204</f>
        <v>0</v>
      </c>
      <c r="L204" s="121"/>
      <c r="M204" s="126"/>
      <c r="P204" s="127">
        <f>SUM(P205:P228)</f>
        <v>0</v>
      </c>
      <c r="R204" s="127">
        <f>SUM(R205:R228)</f>
        <v>0</v>
      </c>
      <c r="T204" s="128">
        <f>SUM(T205:T228)</f>
        <v>0</v>
      </c>
      <c r="AR204" s="122" t="s">
        <v>81</v>
      </c>
      <c r="AT204" s="129" t="s">
        <v>72</v>
      </c>
      <c r="AU204" s="129" t="s">
        <v>81</v>
      </c>
      <c r="AY204" s="122" t="s">
        <v>139</v>
      </c>
      <c r="BK204" s="130">
        <f>SUM(BK205:BK228)</f>
        <v>0</v>
      </c>
    </row>
    <row r="205" spans="2:65" s="1" customFormat="1" ht="24.2" customHeight="1">
      <c r="B205" s="133"/>
      <c r="C205" s="134" t="s">
        <v>246</v>
      </c>
      <c r="D205" s="134" t="s">
        <v>141</v>
      </c>
      <c r="E205" s="135" t="s">
        <v>332</v>
      </c>
      <c r="F205" s="136" t="s">
        <v>333</v>
      </c>
      <c r="G205" s="137" t="s">
        <v>144</v>
      </c>
      <c r="H205" s="138">
        <v>343.08</v>
      </c>
      <c r="I205" s="139"/>
      <c r="J205" s="140">
        <f>ROUND(I205*H205,2)</f>
        <v>0</v>
      </c>
      <c r="K205" s="141"/>
      <c r="L205" s="32"/>
      <c r="M205" s="142" t="s">
        <v>1</v>
      </c>
      <c r="N205" s="143" t="s">
        <v>38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145</v>
      </c>
      <c r="AT205" s="146" t="s">
        <v>141</v>
      </c>
      <c r="AU205" s="146" t="s">
        <v>83</v>
      </c>
      <c r="AY205" s="17" t="s">
        <v>139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7" t="s">
        <v>81</v>
      </c>
      <c r="BK205" s="147">
        <f>ROUND(I205*H205,2)</f>
        <v>0</v>
      </c>
      <c r="BL205" s="17" t="s">
        <v>145</v>
      </c>
      <c r="BM205" s="146" t="s">
        <v>674</v>
      </c>
    </row>
    <row r="206" spans="2:65" s="14" customFormat="1">
      <c r="B206" s="163"/>
      <c r="D206" s="149" t="s">
        <v>146</v>
      </c>
      <c r="E206" s="164" t="s">
        <v>1</v>
      </c>
      <c r="F206" s="165" t="s">
        <v>335</v>
      </c>
      <c r="H206" s="164" t="s">
        <v>1</v>
      </c>
      <c r="I206" s="166"/>
      <c r="L206" s="163"/>
      <c r="M206" s="167"/>
      <c r="T206" s="168"/>
      <c r="AT206" s="164" t="s">
        <v>146</v>
      </c>
      <c r="AU206" s="164" t="s">
        <v>83</v>
      </c>
      <c r="AV206" s="14" t="s">
        <v>81</v>
      </c>
      <c r="AW206" s="14" t="s">
        <v>30</v>
      </c>
      <c r="AX206" s="14" t="s">
        <v>73</v>
      </c>
      <c r="AY206" s="164" t="s">
        <v>139</v>
      </c>
    </row>
    <row r="207" spans="2:65" s="12" customFormat="1">
      <c r="B207" s="148"/>
      <c r="D207" s="149" t="s">
        <v>146</v>
      </c>
      <c r="E207" s="150" t="s">
        <v>1</v>
      </c>
      <c r="F207" s="151" t="s">
        <v>675</v>
      </c>
      <c r="H207" s="152">
        <v>343.08</v>
      </c>
      <c r="I207" s="153"/>
      <c r="L207" s="148"/>
      <c r="M207" s="154"/>
      <c r="T207" s="155"/>
      <c r="AT207" s="150" t="s">
        <v>146</v>
      </c>
      <c r="AU207" s="150" t="s">
        <v>83</v>
      </c>
      <c r="AV207" s="12" t="s">
        <v>83</v>
      </c>
      <c r="AW207" s="12" t="s">
        <v>30</v>
      </c>
      <c r="AX207" s="12" t="s">
        <v>73</v>
      </c>
      <c r="AY207" s="150" t="s">
        <v>139</v>
      </c>
    </row>
    <row r="208" spans="2:65" s="13" customFormat="1">
      <c r="B208" s="156"/>
      <c r="D208" s="149" t="s">
        <v>146</v>
      </c>
      <c r="E208" s="157" t="s">
        <v>1</v>
      </c>
      <c r="F208" s="158" t="s">
        <v>148</v>
      </c>
      <c r="H208" s="159">
        <v>343.08</v>
      </c>
      <c r="I208" s="160"/>
      <c r="L208" s="156"/>
      <c r="M208" s="161"/>
      <c r="T208" s="162"/>
      <c r="AT208" s="157" t="s">
        <v>146</v>
      </c>
      <c r="AU208" s="157" t="s">
        <v>83</v>
      </c>
      <c r="AV208" s="13" t="s">
        <v>145</v>
      </c>
      <c r="AW208" s="13" t="s">
        <v>30</v>
      </c>
      <c r="AX208" s="13" t="s">
        <v>81</v>
      </c>
      <c r="AY208" s="157" t="s">
        <v>139</v>
      </c>
    </row>
    <row r="209" spans="2:65" s="1" customFormat="1" ht="33" customHeight="1">
      <c r="B209" s="133"/>
      <c r="C209" s="134" t="s">
        <v>222</v>
      </c>
      <c r="D209" s="134" t="s">
        <v>141</v>
      </c>
      <c r="E209" s="135" t="s">
        <v>352</v>
      </c>
      <c r="F209" s="136" t="s">
        <v>353</v>
      </c>
      <c r="G209" s="137" t="s">
        <v>144</v>
      </c>
      <c r="H209" s="138">
        <v>171.54</v>
      </c>
      <c r="I209" s="139"/>
      <c r="J209" s="140">
        <f>ROUND(I209*H209,2)</f>
        <v>0</v>
      </c>
      <c r="K209" s="141"/>
      <c r="L209" s="32"/>
      <c r="M209" s="142" t="s">
        <v>1</v>
      </c>
      <c r="N209" s="143" t="s">
        <v>38</v>
      </c>
      <c r="P209" s="144">
        <f>O209*H209</f>
        <v>0</v>
      </c>
      <c r="Q209" s="144">
        <v>0</v>
      </c>
      <c r="R209" s="144">
        <f>Q209*H209</f>
        <v>0</v>
      </c>
      <c r="S209" s="144">
        <v>0</v>
      </c>
      <c r="T209" s="145">
        <f>S209*H209</f>
        <v>0</v>
      </c>
      <c r="AR209" s="146" t="s">
        <v>145</v>
      </c>
      <c r="AT209" s="146" t="s">
        <v>141</v>
      </c>
      <c r="AU209" s="146" t="s">
        <v>83</v>
      </c>
      <c r="AY209" s="17" t="s">
        <v>139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7" t="s">
        <v>81</v>
      </c>
      <c r="BK209" s="147">
        <f>ROUND(I209*H209,2)</f>
        <v>0</v>
      </c>
      <c r="BL209" s="17" t="s">
        <v>145</v>
      </c>
      <c r="BM209" s="146" t="s">
        <v>676</v>
      </c>
    </row>
    <row r="210" spans="2:65" s="14" customFormat="1">
      <c r="B210" s="163"/>
      <c r="D210" s="149" t="s">
        <v>146</v>
      </c>
      <c r="E210" s="164" t="s">
        <v>1</v>
      </c>
      <c r="F210" s="165" t="s">
        <v>335</v>
      </c>
      <c r="H210" s="164" t="s">
        <v>1</v>
      </c>
      <c r="I210" s="166"/>
      <c r="L210" s="163"/>
      <c r="M210" s="167"/>
      <c r="T210" s="168"/>
      <c r="AT210" s="164" t="s">
        <v>146</v>
      </c>
      <c r="AU210" s="164" t="s">
        <v>83</v>
      </c>
      <c r="AV210" s="14" t="s">
        <v>81</v>
      </c>
      <c r="AW210" s="14" t="s">
        <v>30</v>
      </c>
      <c r="AX210" s="14" t="s">
        <v>73</v>
      </c>
      <c r="AY210" s="164" t="s">
        <v>139</v>
      </c>
    </row>
    <row r="211" spans="2:65" s="12" customFormat="1">
      <c r="B211" s="148"/>
      <c r="D211" s="149" t="s">
        <v>146</v>
      </c>
      <c r="E211" s="150" t="s">
        <v>1</v>
      </c>
      <c r="F211" s="151" t="s">
        <v>677</v>
      </c>
      <c r="H211" s="152">
        <v>171.54</v>
      </c>
      <c r="I211" s="153"/>
      <c r="L211" s="148"/>
      <c r="M211" s="154"/>
      <c r="T211" s="155"/>
      <c r="AT211" s="150" t="s">
        <v>146</v>
      </c>
      <c r="AU211" s="150" t="s">
        <v>83</v>
      </c>
      <c r="AV211" s="12" t="s">
        <v>83</v>
      </c>
      <c r="AW211" s="12" t="s">
        <v>30</v>
      </c>
      <c r="AX211" s="12" t="s">
        <v>73</v>
      </c>
      <c r="AY211" s="150" t="s">
        <v>139</v>
      </c>
    </row>
    <row r="212" spans="2:65" s="13" customFormat="1">
      <c r="B212" s="156"/>
      <c r="D212" s="149" t="s">
        <v>146</v>
      </c>
      <c r="E212" s="157" t="s">
        <v>1</v>
      </c>
      <c r="F212" s="158" t="s">
        <v>148</v>
      </c>
      <c r="H212" s="159">
        <v>171.54</v>
      </c>
      <c r="I212" s="160"/>
      <c r="L212" s="156"/>
      <c r="M212" s="161"/>
      <c r="T212" s="162"/>
      <c r="AT212" s="157" t="s">
        <v>146</v>
      </c>
      <c r="AU212" s="157" t="s">
        <v>83</v>
      </c>
      <c r="AV212" s="13" t="s">
        <v>145</v>
      </c>
      <c r="AW212" s="13" t="s">
        <v>30</v>
      </c>
      <c r="AX212" s="13" t="s">
        <v>81</v>
      </c>
      <c r="AY212" s="157" t="s">
        <v>139</v>
      </c>
    </row>
    <row r="213" spans="2:65" s="1" customFormat="1" ht="24.2" customHeight="1">
      <c r="B213" s="133"/>
      <c r="C213" s="134" t="s">
        <v>256</v>
      </c>
      <c r="D213" s="134" t="s">
        <v>141</v>
      </c>
      <c r="E213" s="135" t="s">
        <v>358</v>
      </c>
      <c r="F213" s="136" t="s">
        <v>359</v>
      </c>
      <c r="G213" s="137" t="s">
        <v>144</v>
      </c>
      <c r="H213" s="138">
        <v>171.54</v>
      </c>
      <c r="I213" s="139"/>
      <c r="J213" s="140">
        <f>ROUND(I213*H213,2)</f>
        <v>0</v>
      </c>
      <c r="K213" s="141"/>
      <c r="L213" s="32"/>
      <c r="M213" s="142" t="s">
        <v>1</v>
      </c>
      <c r="N213" s="143" t="s">
        <v>38</v>
      </c>
      <c r="P213" s="144">
        <f>O213*H213</f>
        <v>0</v>
      </c>
      <c r="Q213" s="144">
        <v>0</v>
      </c>
      <c r="R213" s="144">
        <f>Q213*H213</f>
        <v>0</v>
      </c>
      <c r="S213" s="144">
        <v>0</v>
      </c>
      <c r="T213" s="145">
        <f>S213*H213</f>
        <v>0</v>
      </c>
      <c r="AR213" s="146" t="s">
        <v>145</v>
      </c>
      <c r="AT213" s="146" t="s">
        <v>141</v>
      </c>
      <c r="AU213" s="146" t="s">
        <v>83</v>
      </c>
      <c r="AY213" s="17" t="s">
        <v>139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7" t="s">
        <v>81</v>
      </c>
      <c r="BK213" s="147">
        <f>ROUND(I213*H213,2)</f>
        <v>0</v>
      </c>
      <c r="BL213" s="17" t="s">
        <v>145</v>
      </c>
      <c r="BM213" s="146" t="s">
        <v>678</v>
      </c>
    </row>
    <row r="214" spans="2:65" s="14" customFormat="1">
      <c r="B214" s="163"/>
      <c r="D214" s="149" t="s">
        <v>146</v>
      </c>
      <c r="E214" s="164" t="s">
        <v>1</v>
      </c>
      <c r="F214" s="165" t="s">
        <v>335</v>
      </c>
      <c r="H214" s="164" t="s">
        <v>1</v>
      </c>
      <c r="I214" s="166"/>
      <c r="L214" s="163"/>
      <c r="M214" s="167"/>
      <c r="T214" s="168"/>
      <c r="AT214" s="164" t="s">
        <v>146</v>
      </c>
      <c r="AU214" s="164" t="s">
        <v>83</v>
      </c>
      <c r="AV214" s="14" t="s">
        <v>81</v>
      </c>
      <c r="AW214" s="14" t="s">
        <v>30</v>
      </c>
      <c r="AX214" s="14" t="s">
        <v>73</v>
      </c>
      <c r="AY214" s="164" t="s">
        <v>139</v>
      </c>
    </row>
    <row r="215" spans="2:65" s="12" customFormat="1" ht="22.5">
      <c r="B215" s="148"/>
      <c r="D215" s="149" t="s">
        <v>146</v>
      </c>
      <c r="E215" s="150" t="s">
        <v>1</v>
      </c>
      <c r="F215" s="151" t="s">
        <v>679</v>
      </c>
      <c r="H215" s="152">
        <v>171.54</v>
      </c>
      <c r="I215" s="153"/>
      <c r="L215" s="148"/>
      <c r="M215" s="154"/>
      <c r="T215" s="155"/>
      <c r="AT215" s="150" t="s">
        <v>146</v>
      </c>
      <c r="AU215" s="150" t="s">
        <v>83</v>
      </c>
      <c r="AV215" s="12" t="s">
        <v>83</v>
      </c>
      <c r="AW215" s="12" t="s">
        <v>30</v>
      </c>
      <c r="AX215" s="12" t="s">
        <v>73</v>
      </c>
      <c r="AY215" s="150" t="s">
        <v>139</v>
      </c>
    </row>
    <row r="216" spans="2:65" s="13" customFormat="1">
      <c r="B216" s="156"/>
      <c r="D216" s="149" t="s">
        <v>146</v>
      </c>
      <c r="E216" s="157" t="s">
        <v>1</v>
      </c>
      <c r="F216" s="158" t="s">
        <v>148</v>
      </c>
      <c r="H216" s="159">
        <v>171.54</v>
      </c>
      <c r="I216" s="160"/>
      <c r="L216" s="156"/>
      <c r="M216" s="161"/>
      <c r="T216" s="162"/>
      <c r="AT216" s="157" t="s">
        <v>146</v>
      </c>
      <c r="AU216" s="157" t="s">
        <v>83</v>
      </c>
      <c r="AV216" s="13" t="s">
        <v>145</v>
      </c>
      <c r="AW216" s="13" t="s">
        <v>30</v>
      </c>
      <c r="AX216" s="13" t="s">
        <v>81</v>
      </c>
      <c r="AY216" s="157" t="s">
        <v>139</v>
      </c>
    </row>
    <row r="217" spans="2:65" s="1" customFormat="1" ht="24.2" customHeight="1">
      <c r="B217" s="133"/>
      <c r="C217" s="134" t="s">
        <v>226</v>
      </c>
      <c r="D217" s="134" t="s">
        <v>141</v>
      </c>
      <c r="E217" s="135" t="s">
        <v>363</v>
      </c>
      <c r="F217" s="136" t="s">
        <v>364</v>
      </c>
      <c r="G217" s="137" t="s">
        <v>144</v>
      </c>
      <c r="H217" s="138">
        <v>171.54</v>
      </c>
      <c r="I217" s="139"/>
      <c r="J217" s="140">
        <f>ROUND(I217*H217,2)</f>
        <v>0</v>
      </c>
      <c r="K217" s="141"/>
      <c r="L217" s="32"/>
      <c r="M217" s="142" t="s">
        <v>1</v>
      </c>
      <c r="N217" s="143" t="s">
        <v>38</v>
      </c>
      <c r="P217" s="144">
        <f>O217*H217</f>
        <v>0</v>
      </c>
      <c r="Q217" s="144">
        <v>0</v>
      </c>
      <c r="R217" s="144">
        <f>Q217*H217</f>
        <v>0</v>
      </c>
      <c r="S217" s="144">
        <v>0</v>
      </c>
      <c r="T217" s="145">
        <f>S217*H217</f>
        <v>0</v>
      </c>
      <c r="AR217" s="146" t="s">
        <v>145</v>
      </c>
      <c r="AT217" s="146" t="s">
        <v>141</v>
      </c>
      <c r="AU217" s="146" t="s">
        <v>83</v>
      </c>
      <c r="AY217" s="17" t="s">
        <v>139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7" t="s">
        <v>81</v>
      </c>
      <c r="BK217" s="147">
        <f>ROUND(I217*H217,2)</f>
        <v>0</v>
      </c>
      <c r="BL217" s="17" t="s">
        <v>145</v>
      </c>
      <c r="BM217" s="146" t="s">
        <v>680</v>
      </c>
    </row>
    <row r="218" spans="2:65" s="14" customFormat="1">
      <c r="B218" s="163"/>
      <c r="D218" s="149" t="s">
        <v>146</v>
      </c>
      <c r="E218" s="164" t="s">
        <v>1</v>
      </c>
      <c r="F218" s="165" t="s">
        <v>335</v>
      </c>
      <c r="H218" s="164" t="s">
        <v>1</v>
      </c>
      <c r="I218" s="166"/>
      <c r="L218" s="163"/>
      <c r="M218" s="167"/>
      <c r="T218" s="168"/>
      <c r="AT218" s="164" t="s">
        <v>146</v>
      </c>
      <c r="AU218" s="164" t="s">
        <v>83</v>
      </c>
      <c r="AV218" s="14" t="s">
        <v>81</v>
      </c>
      <c r="AW218" s="14" t="s">
        <v>30</v>
      </c>
      <c r="AX218" s="14" t="s">
        <v>73</v>
      </c>
      <c r="AY218" s="164" t="s">
        <v>139</v>
      </c>
    </row>
    <row r="219" spans="2:65" s="12" customFormat="1" ht="22.5">
      <c r="B219" s="148"/>
      <c r="D219" s="149" t="s">
        <v>146</v>
      </c>
      <c r="E219" s="150" t="s">
        <v>1</v>
      </c>
      <c r="F219" s="151" t="s">
        <v>681</v>
      </c>
      <c r="H219" s="152">
        <v>171.54</v>
      </c>
      <c r="I219" s="153"/>
      <c r="L219" s="148"/>
      <c r="M219" s="154"/>
      <c r="T219" s="155"/>
      <c r="AT219" s="150" t="s">
        <v>146</v>
      </c>
      <c r="AU219" s="150" t="s">
        <v>83</v>
      </c>
      <c r="AV219" s="12" t="s">
        <v>83</v>
      </c>
      <c r="AW219" s="12" t="s">
        <v>30</v>
      </c>
      <c r="AX219" s="12" t="s">
        <v>73</v>
      </c>
      <c r="AY219" s="150" t="s">
        <v>139</v>
      </c>
    </row>
    <row r="220" spans="2:65" s="13" customFormat="1">
      <c r="B220" s="156"/>
      <c r="D220" s="149" t="s">
        <v>146</v>
      </c>
      <c r="E220" s="157" t="s">
        <v>1</v>
      </c>
      <c r="F220" s="158" t="s">
        <v>148</v>
      </c>
      <c r="H220" s="159">
        <v>171.54</v>
      </c>
      <c r="I220" s="160"/>
      <c r="L220" s="156"/>
      <c r="M220" s="161"/>
      <c r="T220" s="162"/>
      <c r="AT220" s="157" t="s">
        <v>146</v>
      </c>
      <c r="AU220" s="157" t="s">
        <v>83</v>
      </c>
      <c r="AV220" s="13" t="s">
        <v>145</v>
      </c>
      <c r="AW220" s="13" t="s">
        <v>30</v>
      </c>
      <c r="AX220" s="13" t="s">
        <v>81</v>
      </c>
      <c r="AY220" s="157" t="s">
        <v>139</v>
      </c>
    </row>
    <row r="221" spans="2:65" s="1" customFormat="1" ht="24.2" customHeight="1">
      <c r="B221" s="133"/>
      <c r="C221" s="134" t="s">
        <v>266</v>
      </c>
      <c r="D221" s="134" t="s">
        <v>141</v>
      </c>
      <c r="E221" s="135" t="s">
        <v>369</v>
      </c>
      <c r="F221" s="136" t="s">
        <v>370</v>
      </c>
      <c r="G221" s="137" t="s">
        <v>144</v>
      </c>
      <c r="H221" s="138">
        <v>171.54</v>
      </c>
      <c r="I221" s="139"/>
      <c r="J221" s="140">
        <f>ROUND(I221*H221,2)</f>
        <v>0</v>
      </c>
      <c r="K221" s="141"/>
      <c r="L221" s="32"/>
      <c r="M221" s="142" t="s">
        <v>1</v>
      </c>
      <c r="N221" s="143" t="s">
        <v>38</v>
      </c>
      <c r="P221" s="144">
        <f>O221*H221</f>
        <v>0</v>
      </c>
      <c r="Q221" s="144">
        <v>0</v>
      </c>
      <c r="R221" s="144">
        <f>Q221*H221</f>
        <v>0</v>
      </c>
      <c r="S221" s="144">
        <v>0</v>
      </c>
      <c r="T221" s="145">
        <f>S221*H221</f>
        <v>0</v>
      </c>
      <c r="AR221" s="146" t="s">
        <v>145</v>
      </c>
      <c r="AT221" s="146" t="s">
        <v>141</v>
      </c>
      <c r="AU221" s="146" t="s">
        <v>83</v>
      </c>
      <c r="AY221" s="17" t="s">
        <v>139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7" t="s">
        <v>81</v>
      </c>
      <c r="BK221" s="147">
        <f>ROUND(I221*H221,2)</f>
        <v>0</v>
      </c>
      <c r="BL221" s="17" t="s">
        <v>145</v>
      </c>
      <c r="BM221" s="146" t="s">
        <v>682</v>
      </c>
    </row>
    <row r="222" spans="2:65" s="14" customFormat="1">
      <c r="B222" s="163"/>
      <c r="D222" s="149" t="s">
        <v>146</v>
      </c>
      <c r="E222" s="164" t="s">
        <v>1</v>
      </c>
      <c r="F222" s="165" t="s">
        <v>335</v>
      </c>
      <c r="H222" s="164" t="s">
        <v>1</v>
      </c>
      <c r="I222" s="166"/>
      <c r="L222" s="163"/>
      <c r="M222" s="167"/>
      <c r="T222" s="168"/>
      <c r="AT222" s="164" t="s">
        <v>146</v>
      </c>
      <c r="AU222" s="164" t="s">
        <v>83</v>
      </c>
      <c r="AV222" s="14" t="s">
        <v>81</v>
      </c>
      <c r="AW222" s="14" t="s">
        <v>30</v>
      </c>
      <c r="AX222" s="14" t="s">
        <v>73</v>
      </c>
      <c r="AY222" s="164" t="s">
        <v>139</v>
      </c>
    </row>
    <row r="223" spans="2:65" s="12" customFormat="1">
      <c r="B223" s="148"/>
      <c r="D223" s="149" t="s">
        <v>146</v>
      </c>
      <c r="E223" s="150" t="s">
        <v>1</v>
      </c>
      <c r="F223" s="151" t="s">
        <v>683</v>
      </c>
      <c r="H223" s="152">
        <v>171.54</v>
      </c>
      <c r="I223" s="153"/>
      <c r="L223" s="148"/>
      <c r="M223" s="154"/>
      <c r="T223" s="155"/>
      <c r="AT223" s="150" t="s">
        <v>146</v>
      </c>
      <c r="AU223" s="150" t="s">
        <v>83</v>
      </c>
      <c r="AV223" s="12" t="s">
        <v>83</v>
      </c>
      <c r="AW223" s="12" t="s">
        <v>30</v>
      </c>
      <c r="AX223" s="12" t="s">
        <v>73</v>
      </c>
      <c r="AY223" s="150" t="s">
        <v>139</v>
      </c>
    </row>
    <row r="224" spans="2:65" s="13" customFormat="1">
      <c r="B224" s="156"/>
      <c r="D224" s="149" t="s">
        <v>146</v>
      </c>
      <c r="E224" s="157" t="s">
        <v>1</v>
      </c>
      <c r="F224" s="158" t="s">
        <v>148</v>
      </c>
      <c r="H224" s="159">
        <v>171.54</v>
      </c>
      <c r="I224" s="160"/>
      <c r="L224" s="156"/>
      <c r="M224" s="161"/>
      <c r="T224" s="162"/>
      <c r="AT224" s="157" t="s">
        <v>146</v>
      </c>
      <c r="AU224" s="157" t="s">
        <v>83</v>
      </c>
      <c r="AV224" s="13" t="s">
        <v>145</v>
      </c>
      <c r="AW224" s="13" t="s">
        <v>30</v>
      </c>
      <c r="AX224" s="13" t="s">
        <v>81</v>
      </c>
      <c r="AY224" s="157" t="s">
        <v>139</v>
      </c>
    </row>
    <row r="225" spans="2:65" s="1" customFormat="1" ht="24.2" customHeight="1">
      <c r="B225" s="133"/>
      <c r="C225" s="134" t="s">
        <v>231</v>
      </c>
      <c r="D225" s="134" t="s">
        <v>141</v>
      </c>
      <c r="E225" s="135" t="s">
        <v>383</v>
      </c>
      <c r="F225" s="136" t="s">
        <v>384</v>
      </c>
      <c r="G225" s="137" t="s">
        <v>144</v>
      </c>
      <c r="H225" s="138">
        <v>171.54</v>
      </c>
      <c r="I225" s="139"/>
      <c r="J225" s="140">
        <f>ROUND(I225*H225,2)</f>
        <v>0</v>
      </c>
      <c r="K225" s="141"/>
      <c r="L225" s="32"/>
      <c r="M225" s="142" t="s">
        <v>1</v>
      </c>
      <c r="N225" s="143" t="s">
        <v>38</v>
      </c>
      <c r="P225" s="144">
        <f>O225*H225</f>
        <v>0</v>
      </c>
      <c r="Q225" s="144">
        <v>0</v>
      </c>
      <c r="R225" s="144">
        <f>Q225*H225</f>
        <v>0</v>
      </c>
      <c r="S225" s="144">
        <v>0</v>
      </c>
      <c r="T225" s="145">
        <f>S225*H225</f>
        <v>0</v>
      </c>
      <c r="AR225" s="146" t="s">
        <v>145</v>
      </c>
      <c r="AT225" s="146" t="s">
        <v>141</v>
      </c>
      <c r="AU225" s="146" t="s">
        <v>83</v>
      </c>
      <c r="AY225" s="17" t="s">
        <v>139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7" t="s">
        <v>81</v>
      </c>
      <c r="BK225" s="147">
        <f>ROUND(I225*H225,2)</f>
        <v>0</v>
      </c>
      <c r="BL225" s="17" t="s">
        <v>145</v>
      </c>
      <c r="BM225" s="146" t="s">
        <v>684</v>
      </c>
    </row>
    <row r="226" spans="2:65" s="14" customFormat="1">
      <c r="B226" s="163"/>
      <c r="D226" s="149" t="s">
        <v>146</v>
      </c>
      <c r="E226" s="164" t="s">
        <v>1</v>
      </c>
      <c r="F226" s="165" t="s">
        <v>335</v>
      </c>
      <c r="H226" s="164" t="s">
        <v>1</v>
      </c>
      <c r="I226" s="166"/>
      <c r="L226" s="163"/>
      <c r="M226" s="167"/>
      <c r="T226" s="168"/>
      <c r="AT226" s="164" t="s">
        <v>146</v>
      </c>
      <c r="AU226" s="164" t="s">
        <v>83</v>
      </c>
      <c r="AV226" s="14" t="s">
        <v>81</v>
      </c>
      <c r="AW226" s="14" t="s">
        <v>30</v>
      </c>
      <c r="AX226" s="14" t="s">
        <v>73</v>
      </c>
      <c r="AY226" s="164" t="s">
        <v>139</v>
      </c>
    </row>
    <row r="227" spans="2:65" s="12" customFormat="1">
      <c r="B227" s="148"/>
      <c r="D227" s="149" t="s">
        <v>146</v>
      </c>
      <c r="E227" s="150" t="s">
        <v>1</v>
      </c>
      <c r="F227" s="151" t="s">
        <v>685</v>
      </c>
      <c r="H227" s="152">
        <v>171.54</v>
      </c>
      <c r="I227" s="153"/>
      <c r="L227" s="148"/>
      <c r="M227" s="154"/>
      <c r="T227" s="155"/>
      <c r="AT227" s="150" t="s">
        <v>146</v>
      </c>
      <c r="AU227" s="150" t="s">
        <v>83</v>
      </c>
      <c r="AV227" s="12" t="s">
        <v>83</v>
      </c>
      <c r="AW227" s="12" t="s">
        <v>30</v>
      </c>
      <c r="AX227" s="12" t="s">
        <v>73</v>
      </c>
      <c r="AY227" s="150" t="s">
        <v>139</v>
      </c>
    </row>
    <row r="228" spans="2:65" s="13" customFormat="1">
      <c r="B228" s="156"/>
      <c r="D228" s="149" t="s">
        <v>146</v>
      </c>
      <c r="E228" s="157" t="s">
        <v>1</v>
      </c>
      <c r="F228" s="158" t="s">
        <v>148</v>
      </c>
      <c r="H228" s="159">
        <v>171.54</v>
      </c>
      <c r="I228" s="160"/>
      <c r="L228" s="156"/>
      <c r="M228" s="161"/>
      <c r="T228" s="162"/>
      <c r="AT228" s="157" t="s">
        <v>146</v>
      </c>
      <c r="AU228" s="157" t="s">
        <v>83</v>
      </c>
      <c r="AV228" s="13" t="s">
        <v>145</v>
      </c>
      <c r="AW228" s="13" t="s">
        <v>30</v>
      </c>
      <c r="AX228" s="13" t="s">
        <v>81</v>
      </c>
      <c r="AY228" s="157" t="s">
        <v>139</v>
      </c>
    </row>
    <row r="229" spans="2:65" s="11" customFormat="1" ht="22.9" customHeight="1">
      <c r="B229" s="121"/>
      <c r="D229" s="122" t="s">
        <v>72</v>
      </c>
      <c r="E229" s="131" t="s">
        <v>163</v>
      </c>
      <c r="F229" s="131" t="s">
        <v>686</v>
      </c>
      <c r="I229" s="124"/>
      <c r="J229" s="132">
        <f>BK229</f>
        <v>0</v>
      </c>
      <c r="L229" s="121"/>
      <c r="M229" s="126"/>
      <c r="P229" s="127">
        <f>SUM(P230:P293)</f>
        <v>0</v>
      </c>
      <c r="R229" s="127">
        <f>SUM(R230:R293)</f>
        <v>0</v>
      </c>
      <c r="T229" s="128">
        <f>SUM(T230:T293)</f>
        <v>0</v>
      </c>
      <c r="AR229" s="122" t="s">
        <v>81</v>
      </c>
      <c r="AT229" s="129" t="s">
        <v>72</v>
      </c>
      <c r="AU229" s="129" t="s">
        <v>81</v>
      </c>
      <c r="AY229" s="122" t="s">
        <v>139</v>
      </c>
      <c r="BK229" s="130">
        <f>SUM(BK230:BK293)</f>
        <v>0</v>
      </c>
    </row>
    <row r="230" spans="2:65" s="1" customFormat="1" ht="24.2" customHeight="1">
      <c r="B230" s="133"/>
      <c r="C230" s="134" t="s">
        <v>276</v>
      </c>
      <c r="D230" s="134" t="s">
        <v>141</v>
      </c>
      <c r="E230" s="135" t="s">
        <v>687</v>
      </c>
      <c r="F230" s="136" t="s">
        <v>688</v>
      </c>
      <c r="G230" s="137" t="s">
        <v>401</v>
      </c>
      <c r="H230" s="138">
        <v>5</v>
      </c>
      <c r="I230" s="139"/>
      <c r="J230" s="140">
        <f>ROUND(I230*H230,2)</f>
        <v>0</v>
      </c>
      <c r="K230" s="141"/>
      <c r="L230" s="32"/>
      <c r="M230" s="142" t="s">
        <v>1</v>
      </c>
      <c r="N230" s="143" t="s">
        <v>38</v>
      </c>
      <c r="P230" s="144">
        <f>O230*H230</f>
        <v>0</v>
      </c>
      <c r="Q230" s="144">
        <v>0</v>
      </c>
      <c r="R230" s="144">
        <f>Q230*H230</f>
        <v>0</v>
      </c>
      <c r="S230" s="144">
        <v>0</v>
      </c>
      <c r="T230" s="145">
        <f>S230*H230</f>
        <v>0</v>
      </c>
      <c r="AR230" s="146" t="s">
        <v>145</v>
      </c>
      <c r="AT230" s="146" t="s">
        <v>141</v>
      </c>
      <c r="AU230" s="146" t="s">
        <v>83</v>
      </c>
      <c r="AY230" s="17" t="s">
        <v>139</v>
      </c>
      <c r="BE230" s="147">
        <f>IF(N230="základní",J230,0)</f>
        <v>0</v>
      </c>
      <c r="BF230" s="147">
        <f>IF(N230="snížená",J230,0)</f>
        <v>0</v>
      </c>
      <c r="BG230" s="147">
        <f>IF(N230="zákl. přenesená",J230,0)</f>
        <v>0</v>
      </c>
      <c r="BH230" s="147">
        <f>IF(N230="sníž. přenesená",J230,0)</f>
        <v>0</v>
      </c>
      <c r="BI230" s="147">
        <f>IF(N230="nulová",J230,0)</f>
        <v>0</v>
      </c>
      <c r="BJ230" s="17" t="s">
        <v>81</v>
      </c>
      <c r="BK230" s="147">
        <f>ROUND(I230*H230,2)</f>
        <v>0</v>
      </c>
      <c r="BL230" s="17" t="s">
        <v>145</v>
      </c>
      <c r="BM230" s="146" t="s">
        <v>260</v>
      </c>
    </row>
    <row r="231" spans="2:65" s="12" customFormat="1">
      <c r="B231" s="148"/>
      <c r="D231" s="149" t="s">
        <v>146</v>
      </c>
      <c r="E231" s="150" t="s">
        <v>1</v>
      </c>
      <c r="F231" s="151" t="s">
        <v>689</v>
      </c>
      <c r="H231" s="152">
        <v>5</v>
      </c>
      <c r="I231" s="153"/>
      <c r="L231" s="148"/>
      <c r="M231" s="154"/>
      <c r="T231" s="155"/>
      <c r="AT231" s="150" t="s">
        <v>146</v>
      </c>
      <c r="AU231" s="150" t="s">
        <v>83</v>
      </c>
      <c r="AV231" s="12" t="s">
        <v>83</v>
      </c>
      <c r="AW231" s="12" t="s">
        <v>30</v>
      </c>
      <c r="AX231" s="12" t="s">
        <v>73</v>
      </c>
      <c r="AY231" s="150" t="s">
        <v>139</v>
      </c>
    </row>
    <row r="232" spans="2:65" s="13" customFormat="1">
      <c r="B232" s="156"/>
      <c r="D232" s="149" t="s">
        <v>146</v>
      </c>
      <c r="E232" s="157" t="s">
        <v>1</v>
      </c>
      <c r="F232" s="158" t="s">
        <v>148</v>
      </c>
      <c r="H232" s="159">
        <v>5</v>
      </c>
      <c r="I232" s="160"/>
      <c r="L232" s="156"/>
      <c r="M232" s="161"/>
      <c r="T232" s="162"/>
      <c r="AT232" s="157" t="s">
        <v>146</v>
      </c>
      <c r="AU232" s="157" t="s">
        <v>83</v>
      </c>
      <c r="AV232" s="13" t="s">
        <v>145</v>
      </c>
      <c r="AW232" s="13" t="s">
        <v>30</v>
      </c>
      <c r="AX232" s="13" t="s">
        <v>81</v>
      </c>
      <c r="AY232" s="157" t="s">
        <v>139</v>
      </c>
    </row>
    <row r="233" spans="2:65" s="1" customFormat="1" ht="24.2" customHeight="1">
      <c r="B233" s="133"/>
      <c r="C233" s="169" t="s">
        <v>236</v>
      </c>
      <c r="D233" s="169" t="s">
        <v>247</v>
      </c>
      <c r="E233" s="170" t="s">
        <v>690</v>
      </c>
      <c r="F233" s="171" t="s">
        <v>691</v>
      </c>
      <c r="G233" s="172" t="s">
        <v>401</v>
      </c>
      <c r="H233" s="173">
        <v>3</v>
      </c>
      <c r="I233" s="174"/>
      <c r="J233" s="175">
        <f>ROUND(I233*H233,2)</f>
        <v>0</v>
      </c>
      <c r="K233" s="176"/>
      <c r="L233" s="177"/>
      <c r="M233" s="178" t="s">
        <v>1</v>
      </c>
      <c r="N233" s="179" t="s">
        <v>38</v>
      </c>
      <c r="P233" s="144">
        <f>O233*H233</f>
        <v>0</v>
      </c>
      <c r="Q233" s="144">
        <v>0</v>
      </c>
      <c r="R233" s="144">
        <f>Q233*H233</f>
        <v>0</v>
      </c>
      <c r="S233" s="144">
        <v>0</v>
      </c>
      <c r="T233" s="145">
        <f>S233*H233</f>
        <v>0</v>
      </c>
      <c r="AR233" s="146" t="s">
        <v>163</v>
      </c>
      <c r="AT233" s="146" t="s">
        <v>247</v>
      </c>
      <c r="AU233" s="146" t="s">
        <v>83</v>
      </c>
      <c r="AY233" s="17" t="s">
        <v>139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7" t="s">
        <v>81</v>
      </c>
      <c r="BK233" s="147">
        <f>ROUND(I233*H233,2)</f>
        <v>0</v>
      </c>
      <c r="BL233" s="17" t="s">
        <v>145</v>
      </c>
      <c r="BM233" s="146" t="s">
        <v>264</v>
      </c>
    </row>
    <row r="234" spans="2:65" s="1" customFormat="1" ht="33" customHeight="1">
      <c r="B234" s="133"/>
      <c r="C234" s="169" t="s">
        <v>285</v>
      </c>
      <c r="D234" s="169" t="s">
        <v>247</v>
      </c>
      <c r="E234" s="170" t="s">
        <v>692</v>
      </c>
      <c r="F234" s="171" t="s">
        <v>693</v>
      </c>
      <c r="G234" s="172" t="s">
        <v>401</v>
      </c>
      <c r="H234" s="173">
        <v>1</v>
      </c>
      <c r="I234" s="174"/>
      <c r="J234" s="175">
        <f>ROUND(I234*H234,2)</f>
        <v>0</v>
      </c>
      <c r="K234" s="176"/>
      <c r="L234" s="177"/>
      <c r="M234" s="178" t="s">
        <v>1</v>
      </c>
      <c r="N234" s="179" t="s">
        <v>38</v>
      </c>
      <c r="P234" s="144">
        <f>O234*H234</f>
        <v>0</v>
      </c>
      <c r="Q234" s="144">
        <v>0</v>
      </c>
      <c r="R234" s="144">
        <f>Q234*H234</f>
        <v>0</v>
      </c>
      <c r="S234" s="144">
        <v>0</v>
      </c>
      <c r="T234" s="145">
        <f>S234*H234</f>
        <v>0</v>
      </c>
      <c r="AR234" s="146" t="s">
        <v>163</v>
      </c>
      <c r="AT234" s="146" t="s">
        <v>247</v>
      </c>
      <c r="AU234" s="146" t="s">
        <v>83</v>
      </c>
      <c r="AY234" s="17" t="s">
        <v>139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7" t="s">
        <v>81</v>
      </c>
      <c r="BK234" s="147">
        <f>ROUND(I234*H234,2)</f>
        <v>0</v>
      </c>
      <c r="BL234" s="17" t="s">
        <v>145</v>
      </c>
      <c r="BM234" s="146" t="s">
        <v>269</v>
      </c>
    </row>
    <row r="235" spans="2:65" s="1" customFormat="1" ht="21.75" customHeight="1">
      <c r="B235" s="133"/>
      <c r="C235" s="169" t="s">
        <v>240</v>
      </c>
      <c r="D235" s="169" t="s">
        <v>247</v>
      </c>
      <c r="E235" s="170" t="s">
        <v>694</v>
      </c>
      <c r="F235" s="171" t="s">
        <v>695</v>
      </c>
      <c r="G235" s="172" t="s">
        <v>401</v>
      </c>
      <c r="H235" s="173">
        <v>1</v>
      </c>
      <c r="I235" s="174"/>
      <c r="J235" s="175">
        <f>ROUND(I235*H235,2)</f>
        <v>0</v>
      </c>
      <c r="K235" s="176"/>
      <c r="L235" s="177"/>
      <c r="M235" s="178" t="s">
        <v>1</v>
      </c>
      <c r="N235" s="179" t="s">
        <v>38</v>
      </c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AR235" s="146" t="s">
        <v>163</v>
      </c>
      <c r="AT235" s="146" t="s">
        <v>247</v>
      </c>
      <c r="AU235" s="146" t="s">
        <v>83</v>
      </c>
      <c r="AY235" s="17" t="s">
        <v>139</v>
      </c>
      <c r="BE235" s="147">
        <f>IF(N235="základní",J235,0)</f>
        <v>0</v>
      </c>
      <c r="BF235" s="147">
        <f>IF(N235="snížená",J235,0)</f>
        <v>0</v>
      </c>
      <c r="BG235" s="147">
        <f>IF(N235="zákl. přenesená",J235,0)</f>
        <v>0</v>
      </c>
      <c r="BH235" s="147">
        <f>IF(N235="sníž. přenesená",J235,0)</f>
        <v>0</v>
      </c>
      <c r="BI235" s="147">
        <f>IF(N235="nulová",J235,0)</f>
        <v>0</v>
      </c>
      <c r="BJ235" s="17" t="s">
        <v>81</v>
      </c>
      <c r="BK235" s="147">
        <f>ROUND(I235*H235,2)</f>
        <v>0</v>
      </c>
      <c r="BL235" s="17" t="s">
        <v>145</v>
      </c>
      <c r="BM235" s="146" t="s">
        <v>274</v>
      </c>
    </row>
    <row r="236" spans="2:65" s="1" customFormat="1" ht="24.2" customHeight="1">
      <c r="B236" s="133"/>
      <c r="C236" s="134" t="s">
        <v>295</v>
      </c>
      <c r="D236" s="134" t="s">
        <v>141</v>
      </c>
      <c r="E236" s="135" t="s">
        <v>696</v>
      </c>
      <c r="F236" s="136" t="s">
        <v>697</v>
      </c>
      <c r="G236" s="137" t="s">
        <v>401</v>
      </c>
      <c r="H236" s="138">
        <v>2</v>
      </c>
      <c r="I236" s="139"/>
      <c r="J236" s="140">
        <f>ROUND(I236*H236,2)</f>
        <v>0</v>
      </c>
      <c r="K236" s="141"/>
      <c r="L236" s="32"/>
      <c r="M236" s="142" t="s">
        <v>1</v>
      </c>
      <c r="N236" s="143" t="s">
        <v>38</v>
      </c>
      <c r="P236" s="144">
        <f>O236*H236</f>
        <v>0</v>
      </c>
      <c r="Q236" s="144">
        <v>0</v>
      </c>
      <c r="R236" s="144">
        <f>Q236*H236</f>
        <v>0</v>
      </c>
      <c r="S236" s="144">
        <v>0</v>
      </c>
      <c r="T236" s="145">
        <f>S236*H236</f>
        <v>0</v>
      </c>
      <c r="AR236" s="146" t="s">
        <v>145</v>
      </c>
      <c r="AT236" s="146" t="s">
        <v>141</v>
      </c>
      <c r="AU236" s="146" t="s">
        <v>83</v>
      </c>
      <c r="AY236" s="17" t="s">
        <v>139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7" t="s">
        <v>81</v>
      </c>
      <c r="BK236" s="147">
        <f>ROUND(I236*H236,2)</f>
        <v>0</v>
      </c>
      <c r="BL236" s="17" t="s">
        <v>145</v>
      </c>
      <c r="BM236" s="146" t="s">
        <v>279</v>
      </c>
    </row>
    <row r="237" spans="2:65" s="12" customFormat="1">
      <c r="B237" s="148"/>
      <c r="D237" s="149" t="s">
        <v>146</v>
      </c>
      <c r="E237" s="150" t="s">
        <v>1</v>
      </c>
      <c r="F237" s="151" t="s">
        <v>698</v>
      </c>
      <c r="H237" s="152">
        <v>2</v>
      </c>
      <c r="I237" s="153"/>
      <c r="L237" s="148"/>
      <c r="M237" s="154"/>
      <c r="T237" s="155"/>
      <c r="AT237" s="150" t="s">
        <v>146</v>
      </c>
      <c r="AU237" s="150" t="s">
        <v>83</v>
      </c>
      <c r="AV237" s="12" t="s">
        <v>83</v>
      </c>
      <c r="AW237" s="12" t="s">
        <v>30</v>
      </c>
      <c r="AX237" s="12" t="s">
        <v>73</v>
      </c>
      <c r="AY237" s="150" t="s">
        <v>139</v>
      </c>
    </row>
    <row r="238" spans="2:65" s="13" customFormat="1">
      <c r="B238" s="156"/>
      <c r="D238" s="149" t="s">
        <v>146</v>
      </c>
      <c r="E238" s="157" t="s">
        <v>1</v>
      </c>
      <c r="F238" s="158" t="s">
        <v>148</v>
      </c>
      <c r="H238" s="159">
        <v>2</v>
      </c>
      <c r="I238" s="160"/>
      <c r="L238" s="156"/>
      <c r="M238" s="161"/>
      <c r="T238" s="162"/>
      <c r="AT238" s="157" t="s">
        <v>146</v>
      </c>
      <c r="AU238" s="157" t="s">
        <v>83</v>
      </c>
      <c r="AV238" s="13" t="s">
        <v>145</v>
      </c>
      <c r="AW238" s="13" t="s">
        <v>30</v>
      </c>
      <c r="AX238" s="13" t="s">
        <v>81</v>
      </c>
      <c r="AY238" s="157" t="s">
        <v>139</v>
      </c>
    </row>
    <row r="239" spans="2:65" s="1" customFormat="1" ht="33" customHeight="1">
      <c r="B239" s="133"/>
      <c r="C239" s="169" t="s">
        <v>244</v>
      </c>
      <c r="D239" s="169" t="s">
        <v>247</v>
      </c>
      <c r="E239" s="170" t="s">
        <v>699</v>
      </c>
      <c r="F239" s="171" t="s">
        <v>700</v>
      </c>
      <c r="G239" s="172" t="s">
        <v>401</v>
      </c>
      <c r="H239" s="173">
        <v>2</v>
      </c>
      <c r="I239" s="174"/>
      <c r="J239" s="175">
        <f>ROUND(I239*H239,2)</f>
        <v>0</v>
      </c>
      <c r="K239" s="176"/>
      <c r="L239" s="177"/>
      <c r="M239" s="178" t="s">
        <v>1</v>
      </c>
      <c r="N239" s="179" t="s">
        <v>38</v>
      </c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AR239" s="146" t="s">
        <v>163</v>
      </c>
      <c r="AT239" s="146" t="s">
        <v>247</v>
      </c>
      <c r="AU239" s="146" t="s">
        <v>83</v>
      </c>
      <c r="AY239" s="17" t="s">
        <v>139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7" t="s">
        <v>81</v>
      </c>
      <c r="BK239" s="147">
        <f>ROUND(I239*H239,2)</f>
        <v>0</v>
      </c>
      <c r="BL239" s="17" t="s">
        <v>145</v>
      </c>
      <c r="BM239" s="146" t="s">
        <v>283</v>
      </c>
    </row>
    <row r="240" spans="2:65" s="1" customFormat="1" ht="24.2" customHeight="1">
      <c r="B240" s="133"/>
      <c r="C240" s="134" t="s">
        <v>305</v>
      </c>
      <c r="D240" s="134" t="s">
        <v>141</v>
      </c>
      <c r="E240" s="135" t="s">
        <v>701</v>
      </c>
      <c r="F240" s="136" t="s">
        <v>702</v>
      </c>
      <c r="G240" s="137" t="s">
        <v>401</v>
      </c>
      <c r="H240" s="138">
        <v>4</v>
      </c>
      <c r="I240" s="139"/>
      <c r="J240" s="140">
        <f>ROUND(I240*H240,2)</f>
        <v>0</v>
      </c>
      <c r="K240" s="141"/>
      <c r="L240" s="32"/>
      <c r="M240" s="142" t="s">
        <v>1</v>
      </c>
      <c r="N240" s="143" t="s">
        <v>38</v>
      </c>
      <c r="P240" s="144">
        <f>O240*H240</f>
        <v>0</v>
      </c>
      <c r="Q240" s="144">
        <v>0</v>
      </c>
      <c r="R240" s="144">
        <f>Q240*H240</f>
        <v>0</v>
      </c>
      <c r="S240" s="144">
        <v>0</v>
      </c>
      <c r="T240" s="145">
        <f>S240*H240</f>
        <v>0</v>
      </c>
      <c r="AR240" s="146" t="s">
        <v>145</v>
      </c>
      <c r="AT240" s="146" t="s">
        <v>141</v>
      </c>
      <c r="AU240" s="146" t="s">
        <v>83</v>
      </c>
      <c r="AY240" s="17" t="s">
        <v>139</v>
      </c>
      <c r="BE240" s="147">
        <f>IF(N240="základní",J240,0)</f>
        <v>0</v>
      </c>
      <c r="BF240" s="147">
        <f>IF(N240="snížená",J240,0)</f>
        <v>0</v>
      </c>
      <c r="BG240" s="147">
        <f>IF(N240="zákl. přenesená",J240,0)</f>
        <v>0</v>
      </c>
      <c r="BH240" s="147">
        <f>IF(N240="sníž. přenesená",J240,0)</f>
        <v>0</v>
      </c>
      <c r="BI240" s="147">
        <f>IF(N240="nulová",J240,0)</f>
        <v>0</v>
      </c>
      <c r="BJ240" s="17" t="s">
        <v>81</v>
      </c>
      <c r="BK240" s="147">
        <f>ROUND(I240*H240,2)</f>
        <v>0</v>
      </c>
      <c r="BL240" s="17" t="s">
        <v>145</v>
      </c>
      <c r="BM240" s="146" t="s">
        <v>288</v>
      </c>
    </row>
    <row r="241" spans="2:65" s="12" customFormat="1">
      <c r="B241" s="148"/>
      <c r="D241" s="149" t="s">
        <v>146</v>
      </c>
      <c r="E241" s="150" t="s">
        <v>1</v>
      </c>
      <c r="F241" s="151" t="s">
        <v>703</v>
      </c>
      <c r="H241" s="152">
        <v>4</v>
      </c>
      <c r="I241" s="153"/>
      <c r="L241" s="148"/>
      <c r="M241" s="154"/>
      <c r="T241" s="155"/>
      <c r="AT241" s="150" t="s">
        <v>146</v>
      </c>
      <c r="AU241" s="150" t="s">
        <v>83</v>
      </c>
      <c r="AV241" s="12" t="s">
        <v>83</v>
      </c>
      <c r="AW241" s="12" t="s">
        <v>30</v>
      </c>
      <c r="AX241" s="12" t="s">
        <v>73</v>
      </c>
      <c r="AY241" s="150" t="s">
        <v>139</v>
      </c>
    </row>
    <row r="242" spans="2:65" s="13" customFormat="1">
      <c r="B242" s="156"/>
      <c r="D242" s="149" t="s">
        <v>146</v>
      </c>
      <c r="E242" s="157" t="s">
        <v>1</v>
      </c>
      <c r="F242" s="158" t="s">
        <v>148</v>
      </c>
      <c r="H242" s="159">
        <v>4</v>
      </c>
      <c r="I242" s="160"/>
      <c r="L242" s="156"/>
      <c r="M242" s="161"/>
      <c r="T242" s="162"/>
      <c r="AT242" s="157" t="s">
        <v>146</v>
      </c>
      <c r="AU242" s="157" t="s">
        <v>83</v>
      </c>
      <c r="AV242" s="13" t="s">
        <v>145</v>
      </c>
      <c r="AW242" s="13" t="s">
        <v>30</v>
      </c>
      <c r="AX242" s="13" t="s">
        <v>81</v>
      </c>
      <c r="AY242" s="157" t="s">
        <v>139</v>
      </c>
    </row>
    <row r="243" spans="2:65" s="1" customFormat="1" ht="33" customHeight="1">
      <c r="B243" s="133"/>
      <c r="C243" s="169" t="s">
        <v>250</v>
      </c>
      <c r="D243" s="169" t="s">
        <v>247</v>
      </c>
      <c r="E243" s="170" t="s">
        <v>704</v>
      </c>
      <c r="F243" s="171" t="s">
        <v>705</v>
      </c>
      <c r="G243" s="172" t="s">
        <v>401</v>
      </c>
      <c r="H243" s="173">
        <v>4</v>
      </c>
      <c r="I243" s="174"/>
      <c r="J243" s="175">
        <f>ROUND(I243*H243,2)</f>
        <v>0</v>
      </c>
      <c r="K243" s="176"/>
      <c r="L243" s="177"/>
      <c r="M243" s="178" t="s">
        <v>1</v>
      </c>
      <c r="N243" s="179" t="s">
        <v>38</v>
      </c>
      <c r="P243" s="144">
        <f>O243*H243</f>
        <v>0</v>
      </c>
      <c r="Q243" s="144">
        <v>0</v>
      </c>
      <c r="R243" s="144">
        <f>Q243*H243</f>
        <v>0</v>
      </c>
      <c r="S243" s="144">
        <v>0</v>
      </c>
      <c r="T243" s="145">
        <f>S243*H243</f>
        <v>0</v>
      </c>
      <c r="AR243" s="146" t="s">
        <v>163</v>
      </c>
      <c r="AT243" s="146" t="s">
        <v>247</v>
      </c>
      <c r="AU243" s="146" t="s">
        <v>83</v>
      </c>
      <c r="AY243" s="17" t="s">
        <v>139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7" t="s">
        <v>81</v>
      </c>
      <c r="BK243" s="147">
        <f>ROUND(I243*H243,2)</f>
        <v>0</v>
      </c>
      <c r="BL243" s="17" t="s">
        <v>145</v>
      </c>
      <c r="BM243" s="146" t="s">
        <v>293</v>
      </c>
    </row>
    <row r="244" spans="2:65" s="1" customFormat="1" ht="21.75" customHeight="1">
      <c r="B244" s="133"/>
      <c r="C244" s="134" t="s">
        <v>316</v>
      </c>
      <c r="D244" s="134" t="s">
        <v>141</v>
      </c>
      <c r="E244" s="135" t="s">
        <v>706</v>
      </c>
      <c r="F244" s="136" t="s">
        <v>707</v>
      </c>
      <c r="G244" s="137" t="s">
        <v>183</v>
      </c>
      <c r="H244" s="138">
        <v>140</v>
      </c>
      <c r="I244" s="139"/>
      <c r="J244" s="140">
        <f>ROUND(I244*H244,2)</f>
        <v>0</v>
      </c>
      <c r="K244" s="141"/>
      <c r="L244" s="32"/>
      <c r="M244" s="142" t="s">
        <v>1</v>
      </c>
      <c r="N244" s="143" t="s">
        <v>38</v>
      </c>
      <c r="P244" s="144">
        <f>O244*H244</f>
        <v>0</v>
      </c>
      <c r="Q244" s="144">
        <v>0</v>
      </c>
      <c r="R244" s="144">
        <f>Q244*H244</f>
        <v>0</v>
      </c>
      <c r="S244" s="144">
        <v>0</v>
      </c>
      <c r="T244" s="145">
        <f>S244*H244</f>
        <v>0</v>
      </c>
      <c r="AR244" s="146" t="s">
        <v>145</v>
      </c>
      <c r="AT244" s="146" t="s">
        <v>141</v>
      </c>
      <c r="AU244" s="146" t="s">
        <v>83</v>
      </c>
      <c r="AY244" s="17" t="s">
        <v>139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7" t="s">
        <v>81</v>
      </c>
      <c r="BK244" s="147">
        <f>ROUND(I244*H244,2)</f>
        <v>0</v>
      </c>
      <c r="BL244" s="17" t="s">
        <v>145</v>
      </c>
      <c r="BM244" s="146" t="s">
        <v>298</v>
      </c>
    </row>
    <row r="245" spans="2:65" s="12" customFormat="1">
      <c r="B245" s="148"/>
      <c r="D245" s="149" t="s">
        <v>146</v>
      </c>
      <c r="E245" s="150" t="s">
        <v>1</v>
      </c>
      <c r="F245" s="151" t="s">
        <v>708</v>
      </c>
      <c r="H245" s="152">
        <v>140</v>
      </c>
      <c r="I245" s="153"/>
      <c r="L245" s="148"/>
      <c r="M245" s="154"/>
      <c r="T245" s="155"/>
      <c r="AT245" s="150" t="s">
        <v>146</v>
      </c>
      <c r="AU245" s="150" t="s">
        <v>83</v>
      </c>
      <c r="AV245" s="12" t="s">
        <v>83</v>
      </c>
      <c r="AW245" s="12" t="s">
        <v>30</v>
      </c>
      <c r="AX245" s="12" t="s">
        <v>73</v>
      </c>
      <c r="AY245" s="150" t="s">
        <v>139</v>
      </c>
    </row>
    <row r="246" spans="2:65" s="13" customFormat="1">
      <c r="B246" s="156"/>
      <c r="D246" s="149" t="s">
        <v>146</v>
      </c>
      <c r="E246" s="157" t="s">
        <v>1</v>
      </c>
      <c r="F246" s="158" t="s">
        <v>148</v>
      </c>
      <c r="H246" s="159">
        <v>140</v>
      </c>
      <c r="I246" s="160"/>
      <c r="L246" s="156"/>
      <c r="M246" s="161"/>
      <c r="T246" s="162"/>
      <c r="AT246" s="157" t="s">
        <v>146</v>
      </c>
      <c r="AU246" s="157" t="s">
        <v>83</v>
      </c>
      <c r="AV246" s="13" t="s">
        <v>145</v>
      </c>
      <c r="AW246" s="13" t="s">
        <v>30</v>
      </c>
      <c r="AX246" s="13" t="s">
        <v>81</v>
      </c>
      <c r="AY246" s="157" t="s">
        <v>139</v>
      </c>
    </row>
    <row r="247" spans="2:65" s="1" customFormat="1" ht="24.2" customHeight="1">
      <c r="B247" s="133"/>
      <c r="C247" s="134" t="s">
        <v>254</v>
      </c>
      <c r="D247" s="134" t="s">
        <v>141</v>
      </c>
      <c r="E247" s="135" t="s">
        <v>709</v>
      </c>
      <c r="F247" s="136" t="s">
        <v>710</v>
      </c>
      <c r="G247" s="137" t="s">
        <v>183</v>
      </c>
      <c r="H247" s="138">
        <v>368.8</v>
      </c>
      <c r="I247" s="139"/>
      <c r="J247" s="140">
        <f>ROUND(I247*H247,2)</f>
        <v>0</v>
      </c>
      <c r="K247" s="141"/>
      <c r="L247" s="32"/>
      <c r="M247" s="142" t="s">
        <v>1</v>
      </c>
      <c r="N247" s="143" t="s">
        <v>38</v>
      </c>
      <c r="P247" s="144">
        <f>O247*H247</f>
        <v>0</v>
      </c>
      <c r="Q247" s="144">
        <v>0</v>
      </c>
      <c r="R247" s="144">
        <f>Q247*H247</f>
        <v>0</v>
      </c>
      <c r="S247" s="144">
        <v>0</v>
      </c>
      <c r="T247" s="145">
        <f>S247*H247</f>
        <v>0</v>
      </c>
      <c r="AR247" s="146" t="s">
        <v>145</v>
      </c>
      <c r="AT247" s="146" t="s">
        <v>141</v>
      </c>
      <c r="AU247" s="146" t="s">
        <v>83</v>
      </c>
      <c r="AY247" s="17" t="s">
        <v>139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7" t="s">
        <v>81</v>
      </c>
      <c r="BK247" s="147">
        <f>ROUND(I247*H247,2)</f>
        <v>0</v>
      </c>
      <c r="BL247" s="17" t="s">
        <v>145</v>
      </c>
      <c r="BM247" s="146" t="s">
        <v>302</v>
      </c>
    </row>
    <row r="248" spans="2:65" s="12" customFormat="1">
      <c r="B248" s="148"/>
      <c r="D248" s="149" t="s">
        <v>146</v>
      </c>
      <c r="E248" s="150" t="s">
        <v>1</v>
      </c>
      <c r="F248" s="151" t="s">
        <v>711</v>
      </c>
      <c r="H248" s="152">
        <v>368.8</v>
      </c>
      <c r="I248" s="153"/>
      <c r="L248" s="148"/>
      <c r="M248" s="154"/>
      <c r="T248" s="155"/>
      <c r="AT248" s="150" t="s">
        <v>146</v>
      </c>
      <c r="AU248" s="150" t="s">
        <v>83</v>
      </c>
      <c r="AV248" s="12" t="s">
        <v>83</v>
      </c>
      <c r="AW248" s="12" t="s">
        <v>30</v>
      </c>
      <c r="AX248" s="12" t="s">
        <v>73</v>
      </c>
      <c r="AY248" s="150" t="s">
        <v>139</v>
      </c>
    </row>
    <row r="249" spans="2:65" s="13" customFormat="1">
      <c r="B249" s="156"/>
      <c r="D249" s="149" t="s">
        <v>146</v>
      </c>
      <c r="E249" s="157" t="s">
        <v>1</v>
      </c>
      <c r="F249" s="158" t="s">
        <v>148</v>
      </c>
      <c r="H249" s="159">
        <v>368.8</v>
      </c>
      <c r="I249" s="160"/>
      <c r="L249" s="156"/>
      <c r="M249" s="161"/>
      <c r="T249" s="162"/>
      <c r="AT249" s="157" t="s">
        <v>146</v>
      </c>
      <c r="AU249" s="157" t="s">
        <v>83</v>
      </c>
      <c r="AV249" s="13" t="s">
        <v>145</v>
      </c>
      <c r="AW249" s="13" t="s">
        <v>30</v>
      </c>
      <c r="AX249" s="13" t="s">
        <v>81</v>
      </c>
      <c r="AY249" s="157" t="s">
        <v>139</v>
      </c>
    </row>
    <row r="250" spans="2:65" s="1" customFormat="1" ht="24.2" customHeight="1">
      <c r="B250" s="133"/>
      <c r="C250" s="169" t="s">
        <v>329</v>
      </c>
      <c r="D250" s="169" t="s">
        <v>247</v>
      </c>
      <c r="E250" s="170" t="s">
        <v>712</v>
      </c>
      <c r="F250" s="171" t="s">
        <v>713</v>
      </c>
      <c r="G250" s="172" t="s">
        <v>183</v>
      </c>
      <c r="H250" s="173">
        <v>368.8</v>
      </c>
      <c r="I250" s="174"/>
      <c r="J250" s="175">
        <f>ROUND(I250*H250,2)</f>
        <v>0</v>
      </c>
      <c r="K250" s="176"/>
      <c r="L250" s="177"/>
      <c r="M250" s="178" t="s">
        <v>1</v>
      </c>
      <c r="N250" s="179" t="s">
        <v>38</v>
      </c>
      <c r="P250" s="144">
        <f>O250*H250</f>
        <v>0</v>
      </c>
      <c r="Q250" s="144">
        <v>0</v>
      </c>
      <c r="R250" s="144">
        <f>Q250*H250</f>
        <v>0</v>
      </c>
      <c r="S250" s="144">
        <v>0</v>
      </c>
      <c r="T250" s="145">
        <f>S250*H250</f>
        <v>0</v>
      </c>
      <c r="AR250" s="146" t="s">
        <v>163</v>
      </c>
      <c r="AT250" s="146" t="s">
        <v>247</v>
      </c>
      <c r="AU250" s="146" t="s">
        <v>83</v>
      </c>
      <c r="AY250" s="17" t="s">
        <v>139</v>
      </c>
      <c r="BE250" s="147">
        <f>IF(N250="základní",J250,0)</f>
        <v>0</v>
      </c>
      <c r="BF250" s="147">
        <f>IF(N250="snížená",J250,0)</f>
        <v>0</v>
      </c>
      <c r="BG250" s="147">
        <f>IF(N250="zákl. přenesená",J250,0)</f>
        <v>0</v>
      </c>
      <c r="BH250" s="147">
        <f>IF(N250="sníž. přenesená",J250,0)</f>
        <v>0</v>
      </c>
      <c r="BI250" s="147">
        <f>IF(N250="nulová",J250,0)</f>
        <v>0</v>
      </c>
      <c r="BJ250" s="17" t="s">
        <v>81</v>
      </c>
      <c r="BK250" s="147">
        <f>ROUND(I250*H250,2)</f>
        <v>0</v>
      </c>
      <c r="BL250" s="17" t="s">
        <v>145</v>
      </c>
      <c r="BM250" s="146" t="s">
        <v>308</v>
      </c>
    </row>
    <row r="251" spans="2:65" s="1" customFormat="1" ht="24.2" customHeight="1">
      <c r="B251" s="133"/>
      <c r="C251" s="134" t="s">
        <v>260</v>
      </c>
      <c r="D251" s="134" t="s">
        <v>141</v>
      </c>
      <c r="E251" s="135" t="s">
        <v>714</v>
      </c>
      <c r="F251" s="136" t="s">
        <v>715</v>
      </c>
      <c r="G251" s="137" t="s">
        <v>401</v>
      </c>
      <c r="H251" s="138">
        <v>18</v>
      </c>
      <c r="I251" s="139"/>
      <c r="J251" s="140">
        <f>ROUND(I251*H251,2)</f>
        <v>0</v>
      </c>
      <c r="K251" s="141"/>
      <c r="L251" s="32"/>
      <c r="M251" s="142" t="s">
        <v>1</v>
      </c>
      <c r="N251" s="143" t="s">
        <v>38</v>
      </c>
      <c r="P251" s="144">
        <f>O251*H251</f>
        <v>0</v>
      </c>
      <c r="Q251" s="144">
        <v>0</v>
      </c>
      <c r="R251" s="144">
        <f>Q251*H251</f>
        <v>0</v>
      </c>
      <c r="S251" s="144">
        <v>0</v>
      </c>
      <c r="T251" s="145">
        <f>S251*H251</f>
        <v>0</v>
      </c>
      <c r="AR251" s="146" t="s">
        <v>145</v>
      </c>
      <c r="AT251" s="146" t="s">
        <v>141</v>
      </c>
      <c r="AU251" s="146" t="s">
        <v>83</v>
      </c>
      <c r="AY251" s="17" t="s">
        <v>139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7" t="s">
        <v>81</v>
      </c>
      <c r="BK251" s="147">
        <f>ROUND(I251*H251,2)</f>
        <v>0</v>
      </c>
      <c r="BL251" s="17" t="s">
        <v>145</v>
      </c>
      <c r="BM251" s="146" t="s">
        <v>313</v>
      </c>
    </row>
    <row r="252" spans="2:65" s="12" customFormat="1">
      <c r="B252" s="148"/>
      <c r="D252" s="149" t="s">
        <v>146</v>
      </c>
      <c r="E252" s="150" t="s">
        <v>1</v>
      </c>
      <c r="F252" s="151" t="s">
        <v>716</v>
      </c>
      <c r="H252" s="152">
        <v>18</v>
      </c>
      <c r="I252" s="153"/>
      <c r="L252" s="148"/>
      <c r="M252" s="154"/>
      <c r="T252" s="155"/>
      <c r="AT252" s="150" t="s">
        <v>146</v>
      </c>
      <c r="AU252" s="150" t="s">
        <v>83</v>
      </c>
      <c r="AV252" s="12" t="s">
        <v>83</v>
      </c>
      <c r="AW252" s="12" t="s">
        <v>30</v>
      </c>
      <c r="AX252" s="12" t="s">
        <v>73</v>
      </c>
      <c r="AY252" s="150" t="s">
        <v>139</v>
      </c>
    </row>
    <row r="253" spans="2:65" s="13" customFormat="1">
      <c r="B253" s="156"/>
      <c r="D253" s="149" t="s">
        <v>146</v>
      </c>
      <c r="E253" s="157" t="s">
        <v>1</v>
      </c>
      <c r="F253" s="158" t="s">
        <v>148</v>
      </c>
      <c r="H253" s="159">
        <v>18</v>
      </c>
      <c r="I253" s="160"/>
      <c r="L253" s="156"/>
      <c r="M253" s="161"/>
      <c r="T253" s="162"/>
      <c r="AT253" s="157" t="s">
        <v>146</v>
      </c>
      <c r="AU253" s="157" t="s">
        <v>83</v>
      </c>
      <c r="AV253" s="13" t="s">
        <v>145</v>
      </c>
      <c r="AW253" s="13" t="s">
        <v>30</v>
      </c>
      <c r="AX253" s="13" t="s">
        <v>81</v>
      </c>
      <c r="AY253" s="157" t="s">
        <v>139</v>
      </c>
    </row>
    <row r="254" spans="2:65" s="1" customFormat="1" ht="16.5" customHeight="1">
      <c r="B254" s="133"/>
      <c r="C254" s="169" t="s">
        <v>337</v>
      </c>
      <c r="D254" s="169" t="s">
        <v>247</v>
      </c>
      <c r="E254" s="170" t="s">
        <v>717</v>
      </c>
      <c r="F254" s="171" t="s">
        <v>718</v>
      </c>
      <c r="G254" s="172" t="s">
        <v>401</v>
      </c>
      <c r="H254" s="173">
        <v>9</v>
      </c>
      <c r="I254" s="174"/>
      <c r="J254" s="175">
        <f>ROUND(I254*H254,2)</f>
        <v>0</v>
      </c>
      <c r="K254" s="176"/>
      <c r="L254" s="177"/>
      <c r="M254" s="178" t="s">
        <v>1</v>
      </c>
      <c r="N254" s="179" t="s">
        <v>38</v>
      </c>
      <c r="P254" s="144">
        <f>O254*H254</f>
        <v>0</v>
      </c>
      <c r="Q254" s="144">
        <v>0</v>
      </c>
      <c r="R254" s="144">
        <f>Q254*H254</f>
        <v>0</v>
      </c>
      <c r="S254" s="144">
        <v>0</v>
      </c>
      <c r="T254" s="145">
        <f>S254*H254</f>
        <v>0</v>
      </c>
      <c r="AR254" s="146" t="s">
        <v>163</v>
      </c>
      <c r="AT254" s="146" t="s">
        <v>247</v>
      </c>
      <c r="AU254" s="146" t="s">
        <v>83</v>
      </c>
      <c r="AY254" s="17" t="s">
        <v>139</v>
      </c>
      <c r="BE254" s="147">
        <f>IF(N254="základní",J254,0)</f>
        <v>0</v>
      </c>
      <c r="BF254" s="147">
        <f>IF(N254="snížená",J254,0)</f>
        <v>0</v>
      </c>
      <c r="BG254" s="147">
        <f>IF(N254="zákl. přenesená",J254,0)</f>
        <v>0</v>
      </c>
      <c r="BH254" s="147">
        <f>IF(N254="sníž. přenesená",J254,0)</f>
        <v>0</v>
      </c>
      <c r="BI254" s="147">
        <f>IF(N254="nulová",J254,0)</f>
        <v>0</v>
      </c>
      <c r="BJ254" s="17" t="s">
        <v>81</v>
      </c>
      <c r="BK254" s="147">
        <f>ROUND(I254*H254,2)</f>
        <v>0</v>
      </c>
      <c r="BL254" s="17" t="s">
        <v>145</v>
      </c>
      <c r="BM254" s="146" t="s">
        <v>319</v>
      </c>
    </row>
    <row r="255" spans="2:65" s="1" customFormat="1" ht="16.5" customHeight="1">
      <c r="B255" s="133"/>
      <c r="C255" s="169" t="s">
        <v>264</v>
      </c>
      <c r="D255" s="169" t="s">
        <v>247</v>
      </c>
      <c r="E255" s="170" t="s">
        <v>719</v>
      </c>
      <c r="F255" s="171" t="s">
        <v>720</v>
      </c>
      <c r="G255" s="172" t="s">
        <v>401</v>
      </c>
      <c r="H255" s="173">
        <v>9</v>
      </c>
      <c r="I255" s="174"/>
      <c r="J255" s="175">
        <f>ROUND(I255*H255,2)</f>
        <v>0</v>
      </c>
      <c r="K255" s="176"/>
      <c r="L255" s="177"/>
      <c r="M255" s="178" t="s">
        <v>1</v>
      </c>
      <c r="N255" s="179" t="s">
        <v>38</v>
      </c>
      <c r="P255" s="144">
        <f>O255*H255</f>
        <v>0</v>
      </c>
      <c r="Q255" s="144">
        <v>0</v>
      </c>
      <c r="R255" s="144">
        <f>Q255*H255</f>
        <v>0</v>
      </c>
      <c r="S255" s="144">
        <v>0</v>
      </c>
      <c r="T255" s="145">
        <f>S255*H255</f>
        <v>0</v>
      </c>
      <c r="AR255" s="146" t="s">
        <v>163</v>
      </c>
      <c r="AT255" s="146" t="s">
        <v>247</v>
      </c>
      <c r="AU255" s="146" t="s">
        <v>83</v>
      </c>
      <c r="AY255" s="17" t="s">
        <v>139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7" t="s">
        <v>81</v>
      </c>
      <c r="BK255" s="147">
        <f>ROUND(I255*H255,2)</f>
        <v>0</v>
      </c>
      <c r="BL255" s="17" t="s">
        <v>145</v>
      </c>
      <c r="BM255" s="146" t="s">
        <v>324</v>
      </c>
    </row>
    <row r="256" spans="2:65" s="1" customFormat="1" ht="21.75" customHeight="1">
      <c r="B256" s="133"/>
      <c r="C256" s="134" t="s">
        <v>347</v>
      </c>
      <c r="D256" s="134" t="s">
        <v>141</v>
      </c>
      <c r="E256" s="135" t="s">
        <v>721</v>
      </c>
      <c r="F256" s="136" t="s">
        <v>722</v>
      </c>
      <c r="G256" s="137" t="s">
        <v>401</v>
      </c>
      <c r="H256" s="138">
        <v>4</v>
      </c>
      <c r="I256" s="139"/>
      <c r="J256" s="140">
        <f>ROUND(I256*H256,2)</f>
        <v>0</v>
      </c>
      <c r="K256" s="141"/>
      <c r="L256" s="32"/>
      <c r="M256" s="142" t="s">
        <v>1</v>
      </c>
      <c r="N256" s="143" t="s">
        <v>38</v>
      </c>
      <c r="P256" s="144">
        <f>O256*H256</f>
        <v>0</v>
      </c>
      <c r="Q256" s="144">
        <v>0</v>
      </c>
      <c r="R256" s="144">
        <f>Q256*H256</f>
        <v>0</v>
      </c>
      <c r="S256" s="144">
        <v>0</v>
      </c>
      <c r="T256" s="145">
        <f>S256*H256</f>
        <v>0</v>
      </c>
      <c r="AR256" s="146" t="s">
        <v>145</v>
      </c>
      <c r="AT256" s="146" t="s">
        <v>141</v>
      </c>
      <c r="AU256" s="146" t="s">
        <v>83</v>
      </c>
      <c r="AY256" s="17" t="s">
        <v>139</v>
      </c>
      <c r="BE256" s="147">
        <f>IF(N256="základní",J256,0)</f>
        <v>0</v>
      </c>
      <c r="BF256" s="147">
        <f>IF(N256="snížená",J256,0)</f>
        <v>0</v>
      </c>
      <c r="BG256" s="147">
        <f>IF(N256="zákl. přenesená",J256,0)</f>
        <v>0</v>
      </c>
      <c r="BH256" s="147">
        <f>IF(N256="sníž. přenesená",J256,0)</f>
        <v>0</v>
      </c>
      <c r="BI256" s="147">
        <f>IF(N256="nulová",J256,0)</f>
        <v>0</v>
      </c>
      <c r="BJ256" s="17" t="s">
        <v>81</v>
      </c>
      <c r="BK256" s="147">
        <f>ROUND(I256*H256,2)</f>
        <v>0</v>
      </c>
      <c r="BL256" s="17" t="s">
        <v>145</v>
      </c>
      <c r="BM256" s="146" t="s">
        <v>330</v>
      </c>
    </row>
    <row r="257" spans="2:65" s="12" customFormat="1">
      <c r="B257" s="148"/>
      <c r="D257" s="149" t="s">
        <v>146</v>
      </c>
      <c r="E257" s="150" t="s">
        <v>1</v>
      </c>
      <c r="F257" s="151" t="s">
        <v>703</v>
      </c>
      <c r="H257" s="152">
        <v>4</v>
      </c>
      <c r="I257" s="153"/>
      <c r="L257" s="148"/>
      <c r="M257" s="154"/>
      <c r="T257" s="155"/>
      <c r="AT257" s="150" t="s">
        <v>146</v>
      </c>
      <c r="AU257" s="150" t="s">
        <v>83</v>
      </c>
      <c r="AV257" s="12" t="s">
        <v>83</v>
      </c>
      <c r="AW257" s="12" t="s">
        <v>30</v>
      </c>
      <c r="AX257" s="12" t="s">
        <v>73</v>
      </c>
      <c r="AY257" s="150" t="s">
        <v>139</v>
      </c>
    </row>
    <row r="258" spans="2:65" s="13" customFormat="1">
      <c r="B258" s="156"/>
      <c r="D258" s="149" t="s">
        <v>146</v>
      </c>
      <c r="E258" s="157" t="s">
        <v>1</v>
      </c>
      <c r="F258" s="158" t="s">
        <v>148</v>
      </c>
      <c r="H258" s="159">
        <v>4</v>
      </c>
      <c r="I258" s="160"/>
      <c r="L258" s="156"/>
      <c r="M258" s="161"/>
      <c r="T258" s="162"/>
      <c r="AT258" s="157" t="s">
        <v>146</v>
      </c>
      <c r="AU258" s="157" t="s">
        <v>83</v>
      </c>
      <c r="AV258" s="13" t="s">
        <v>145</v>
      </c>
      <c r="AW258" s="13" t="s">
        <v>30</v>
      </c>
      <c r="AX258" s="13" t="s">
        <v>81</v>
      </c>
      <c r="AY258" s="157" t="s">
        <v>139</v>
      </c>
    </row>
    <row r="259" spans="2:65" s="1" customFormat="1" ht="24.2" customHeight="1">
      <c r="B259" s="133"/>
      <c r="C259" s="169" t="s">
        <v>269</v>
      </c>
      <c r="D259" s="169" t="s">
        <v>247</v>
      </c>
      <c r="E259" s="170" t="s">
        <v>723</v>
      </c>
      <c r="F259" s="171" t="s">
        <v>724</v>
      </c>
      <c r="G259" s="172" t="s">
        <v>401</v>
      </c>
      <c r="H259" s="173">
        <v>4</v>
      </c>
      <c r="I259" s="174"/>
      <c r="J259" s="175">
        <f>ROUND(I259*H259,2)</f>
        <v>0</v>
      </c>
      <c r="K259" s="176"/>
      <c r="L259" s="177"/>
      <c r="M259" s="178" t="s">
        <v>1</v>
      </c>
      <c r="N259" s="179" t="s">
        <v>38</v>
      </c>
      <c r="P259" s="144">
        <f>O259*H259</f>
        <v>0</v>
      </c>
      <c r="Q259" s="144">
        <v>0</v>
      </c>
      <c r="R259" s="144">
        <f>Q259*H259</f>
        <v>0</v>
      </c>
      <c r="S259" s="144">
        <v>0</v>
      </c>
      <c r="T259" s="145">
        <f>S259*H259</f>
        <v>0</v>
      </c>
      <c r="AR259" s="146" t="s">
        <v>163</v>
      </c>
      <c r="AT259" s="146" t="s">
        <v>247</v>
      </c>
      <c r="AU259" s="146" t="s">
        <v>83</v>
      </c>
      <c r="AY259" s="17" t="s">
        <v>139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7" t="s">
        <v>81</v>
      </c>
      <c r="BK259" s="147">
        <f>ROUND(I259*H259,2)</f>
        <v>0</v>
      </c>
      <c r="BL259" s="17" t="s">
        <v>145</v>
      </c>
      <c r="BM259" s="146" t="s">
        <v>334</v>
      </c>
    </row>
    <row r="260" spans="2:65" s="1" customFormat="1" ht="21.75" customHeight="1">
      <c r="B260" s="133"/>
      <c r="C260" s="169" t="s">
        <v>357</v>
      </c>
      <c r="D260" s="169" t="s">
        <v>247</v>
      </c>
      <c r="E260" s="170" t="s">
        <v>725</v>
      </c>
      <c r="F260" s="171" t="s">
        <v>726</v>
      </c>
      <c r="G260" s="172" t="s">
        <v>401</v>
      </c>
      <c r="H260" s="173">
        <v>4</v>
      </c>
      <c r="I260" s="174"/>
      <c r="J260" s="175">
        <f>ROUND(I260*H260,2)</f>
        <v>0</v>
      </c>
      <c r="K260" s="176"/>
      <c r="L260" s="177"/>
      <c r="M260" s="178" t="s">
        <v>1</v>
      </c>
      <c r="N260" s="179" t="s">
        <v>38</v>
      </c>
      <c r="P260" s="144">
        <f>O260*H260</f>
        <v>0</v>
      </c>
      <c r="Q260" s="144">
        <v>0</v>
      </c>
      <c r="R260" s="144">
        <f>Q260*H260</f>
        <v>0</v>
      </c>
      <c r="S260" s="144">
        <v>0</v>
      </c>
      <c r="T260" s="145">
        <f>S260*H260</f>
        <v>0</v>
      </c>
      <c r="AR260" s="146" t="s">
        <v>163</v>
      </c>
      <c r="AT260" s="146" t="s">
        <v>247</v>
      </c>
      <c r="AU260" s="146" t="s">
        <v>83</v>
      </c>
      <c r="AY260" s="17" t="s">
        <v>139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7" t="s">
        <v>81</v>
      </c>
      <c r="BK260" s="147">
        <f>ROUND(I260*H260,2)</f>
        <v>0</v>
      </c>
      <c r="BL260" s="17" t="s">
        <v>145</v>
      </c>
      <c r="BM260" s="146" t="s">
        <v>340</v>
      </c>
    </row>
    <row r="261" spans="2:65" s="1" customFormat="1" ht="16.5" customHeight="1">
      <c r="B261" s="133"/>
      <c r="C261" s="134" t="s">
        <v>274</v>
      </c>
      <c r="D261" s="134" t="s">
        <v>141</v>
      </c>
      <c r="E261" s="135" t="s">
        <v>727</v>
      </c>
      <c r="F261" s="136" t="s">
        <v>728</v>
      </c>
      <c r="G261" s="137" t="s">
        <v>401</v>
      </c>
      <c r="H261" s="138">
        <v>3</v>
      </c>
      <c r="I261" s="139"/>
      <c r="J261" s="140">
        <f>ROUND(I261*H261,2)</f>
        <v>0</v>
      </c>
      <c r="K261" s="141"/>
      <c r="L261" s="32"/>
      <c r="M261" s="142" t="s">
        <v>1</v>
      </c>
      <c r="N261" s="143" t="s">
        <v>38</v>
      </c>
      <c r="P261" s="144">
        <f>O261*H261</f>
        <v>0</v>
      </c>
      <c r="Q261" s="144">
        <v>0</v>
      </c>
      <c r="R261" s="144">
        <f>Q261*H261</f>
        <v>0</v>
      </c>
      <c r="S261" s="144">
        <v>0</v>
      </c>
      <c r="T261" s="145">
        <f>S261*H261</f>
        <v>0</v>
      </c>
      <c r="AR261" s="146" t="s">
        <v>145</v>
      </c>
      <c r="AT261" s="146" t="s">
        <v>141</v>
      </c>
      <c r="AU261" s="146" t="s">
        <v>83</v>
      </c>
      <c r="AY261" s="17" t="s">
        <v>139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7" t="s">
        <v>81</v>
      </c>
      <c r="BK261" s="147">
        <f>ROUND(I261*H261,2)</f>
        <v>0</v>
      </c>
      <c r="BL261" s="17" t="s">
        <v>145</v>
      </c>
      <c r="BM261" s="146" t="s">
        <v>344</v>
      </c>
    </row>
    <row r="262" spans="2:65" s="12" customFormat="1">
      <c r="B262" s="148"/>
      <c r="D262" s="149" t="s">
        <v>146</v>
      </c>
      <c r="E262" s="150" t="s">
        <v>1</v>
      </c>
      <c r="F262" s="151" t="s">
        <v>729</v>
      </c>
      <c r="H262" s="152">
        <v>3</v>
      </c>
      <c r="I262" s="153"/>
      <c r="L262" s="148"/>
      <c r="M262" s="154"/>
      <c r="T262" s="155"/>
      <c r="AT262" s="150" t="s">
        <v>146</v>
      </c>
      <c r="AU262" s="150" t="s">
        <v>83</v>
      </c>
      <c r="AV262" s="12" t="s">
        <v>83</v>
      </c>
      <c r="AW262" s="12" t="s">
        <v>30</v>
      </c>
      <c r="AX262" s="12" t="s">
        <v>73</v>
      </c>
      <c r="AY262" s="150" t="s">
        <v>139</v>
      </c>
    </row>
    <row r="263" spans="2:65" s="13" customFormat="1">
      <c r="B263" s="156"/>
      <c r="D263" s="149" t="s">
        <v>146</v>
      </c>
      <c r="E263" s="157" t="s">
        <v>1</v>
      </c>
      <c r="F263" s="158" t="s">
        <v>148</v>
      </c>
      <c r="H263" s="159">
        <v>3</v>
      </c>
      <c r="I263" s="160"/>
      <c r="L263" s="156"/>
      <c r="M263" s="161"/>
      <c r="T263" s="162"/>
      <c r="AT263" s="157" t="s">
        <v>146</v>
      </c>
      <c r="AU263" s="157" t="s">
        <v>83</v>
      </c>
      <c r="AV263" s="13" t="s">
        <v>145</v>
      </c>
      <c r="AW263" s="13" t="s">
        <v>30</v>
      </c>
      <c r="AX263" s="13" t="s">
        <v>81</v>
      </c>
      <c r="AY263" s="157" t="s">
        <v>139</v>
      </c>
    </row>
    <row r="264" spans="2:65" s="1" customFormat="1" ht="24.2" customHeight="1">
      <c r="B264" s="133"/>
      <c r="C264" s="169" t="s">
        <v>368</v>
      </c>
      <c r="D264" s="169" t="s">
        <v>247</v>
      </c>
      <c r="E264" s="170" t="s">
        <v>730</v>
      </c>
      <c r="F264" s="171" t="s">
        <v>731</v>
      </c>
      <c r="G264" s="172" t="s">
        <v>401</v>
      </c>
      <c r="H264" s="173">
        <v>3</v>
      </c>
      <c r="I264" s="174"/>
      <c r="J264" s="175">
        <f>ROUND(I264*H264,2)</f>
        <v>0</v>
      </c>
      <c r="K264" s="176"/>
      <c r="L264" s="177"/>
      <c r="M264" s="178" t="s">
        <v>1</v>
      </c>
      <c r="N264" s="179" t="s">
        <v>38</v>
      </c>
      <c r="P264" s="144">
        <f>O264*H264</f>
        <v>0</v>
      </c>
      <c r="Q264" s="144">
        <v>0</v>
      </c>
      <c r="R264" s="144">
        <f>Q264*H264</f>
        <v>0</v>
      </c>
      <c r="S264" s="144">
        <v>0</v>
      </c>
      <c r="T264" s="145">
        <f>S264*H264</f>
        <v>0</v>
      </c>
      <c r="AR264" s="146" t="s">
        <v>163</v>
      </c>
      <c r="AT264" s="146" t="s">
        <v>247</v>
      </c>
      <c r="AU264" s="146" t="s">
        <v>83</v>
      </c>
      <c r="AY264" s="17" t="s">
        <v>139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7" t="s">
        <v>81</v>
      </c>
      <c r="BK264" s="147">
        <f>ROUND(I264*H264,2)</f>
        <v>0</v>
      </c>
      <c r="BL264" s="17" t="s">
        <v>145</v>
      </c>
      <c r="BM264" s="146" t="s">
        <v>350</v>
      </c>
    </row>
    <row r="265" spans="2:65" s="1" customFormat="1" ht="21.75" customHeight="1">
      <c r="B265" s="133"/>
      <c r="C265" s="134" t="s">
        <v>279</v>
      </c>
      <c r="D265" s="134" t="s">
        <v>141</v>
      </c>
      <c r="E265" s="135" t="s">
        <v>732</v>
      </c>
      <c r="F265" s="136" t="s">
        <v>733</v>
      </c>
      <c r="G265" s="137" t="s">
        <v>401</v>
      </c>
      <c r="H265" s="138">
        <v>2</v>
      </c>
      <c r="I265" s="139"/>
      <c r="J265" s="140">
        <f>ROUND(I265*H265,2)</f>
        <v>0</v>
      </c>
      <c r="K265" s="141"/>
      <c r="L265" s="32"/>
      <c r="M265" s="142" t="s">
        <v>1</v>
      </c>
      <c r="N265" s="143" t="s">
        <v>38</v>
      </c>
      <c r="P265" s="144">
        <f>O265*H265</f>
        <v>0</v>
      </c>
      <c r="Q265" s="144">
        <v>0</v>
      </c>
      <c r="R265" s="144">
        <f>Q265*H265</f>
        <v>0</v>
      </c>
      <c r="S265" s="144">
        <v>0</v>
      </c>
      <c r="T265" s="145">
        <f>S265*H265</f>
        <v>0</v>
      </c>
      <c r="AR265" s="146" t="s">
        <v>145</v>
      </c>
      <c r="AT265" s="146" t="s">
        <v>141</v>
      </c>
      <c r="AU265" s="146" t="s">
        <v>83</v>
      </c>
      <c r="AY265" s="17" t="s">
        <v>139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7" t="s">
        <v>81</v>
      </c>
      <c r="BK265" s="147">
        <f>ROUND(I265*H265,2)</f>
        <v>0</v>
      </c>
      <c r="BL265" s="17" t="s">
        <v>145</v>
      </c>
      <c r="BM265" s="146" t="s">
        <v>354</v>
      </c>
    </row>
    <row r="266" spans="2:65" s="12" customFormat="1">
      <c r="B266" s="148"/>
      <c r="D266" s="149" t="s">
        <v>146</v>
      </c>
      <c r="E266" s="150" t="s">
        <v>1</v>
      </c>
      <c r="F266" s="151" t="s">
        <v>698</v>
      </c>
      <c r="H266" s="152">
        <v>2</v>
      </c>
      <c r="I266" s="153"/>
      <c r="L266" s="148"/>
      <c r="M266" s="154"/>
      <c r="T266" s="155"/>
      <c r="AT266" s="150" t="s">
        <v>146</v>
      </c>
      <c r="AU266" s="150" t="s">
        <v>83</v>
      </c>
      <c r="AV266" s="12" t="s">
        <v>83</v>
      </c>
      <c r="AW266" s="12" t="s">
        <v>30</v>
      </c>
      <c r="AX266" s="12" t="s">
        <v>73</v>
      </c>
      <c r="AY266" s="150" t="s">
        <v>139</v>
      </c>
    </row>
    <row r="267" spans="2:65" s="13" customFormat="1">
      <c r="B267" s="156"/>
      <c r="D267" s="149" t="s">
        <v>146</v>
      </c>
      <c r="E267" s="157" t="s">
        <v>1</v>
      </c>
      <c r="F267" s="158" t="s">
        <v>148</v>
      </c>
      <c r="H267" s="159">
        <v>2</v>
      </c>
      <c r="I267" s="160"/>
      <c r="L267" s="156"/>
      <c r="M267" s="161"/>
      <c r="T267" s="162"/>
      <c r="AT267" s="157" t="s">
        <v>146</v>
      </c>
      <c r="AU267" s="157" t="s">
        <v>83</v>
      </c>
      <c r="AV267" s="13" t="s">
        <v>145</v>
      </c>
      <c r="AW267" s="13" t="s">
        <v>30</v>
      </c>
      <c r="AX267" s="13" t="s">
        <v>81</v>
      </c>
      <c r="AY267" s="157" t="s">
        <v>139</v>
      </c>
    </row>
    <row r="268" spans="2:65" s="1" customFormat="1" ht="24.2" customHeight="1">
      <c r="B268" s="133"/>
      <c r="C268" s="169" t="s">
        <v>378</v>
      </c>
      <c r="D268" s="169" t="s">
        <v>247</v>
      </c>
      <c r="E268" s="170" t="s">
        <v>734</v>
      </c>
      <c r="F268" s="171" t="s">
        <v>735</v>
      </c>
      <c r="G268" s="172" t="s">
        <v>401</v>
      </c>
      <c r="H268" s="173">
        <v>2</v>
      </c>
      <c r="I268" s="174"/>
      <c r="J268" s="175">
        <f>ROUND(I268*H268,2)</f>
        <v>0</v>
      </c>
      <c r="K268" s="176"/>
      <c r="L268" s="177"/>
      <c r="M268" s="178" t="s">
        <v>1</v>
      </c>
      <c r="N268" s="179" t="s">
        <v>38</v>
      </c>
      <c r="P268" s="144">
        <f>O268*H268</f>
        <v>0</v>
      </c>
      <c r="Q268" s="144">
        <v>0</v>
      </c>
      <c r="R268" s="144">
        <f>Q268*H268</f>
        <v>0</v>
      </c>
      <c r="S268" s="144">
        <v>0</v>
      </c>
      <c r="T268" s="145">
        <f>S268*H268</f>
        <v>0</v>
      </c>
      <c r="AR268" s="146" t="s">
        <v>163</v>
      </c>
      <c r="AT268" s="146" t="s">
        <v>247</v>
      </c>
      <c r="AU268" s="146" t="s">
        <v>83</v>
      </c>
      <c r="AY268" s="17" t="s">
        <v>139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7" t="s">
        <v>81</v>
      </c>
      <c r="BK268" s="147">
        <f>ROUND(I268*H268,2)</f>
        <v>0</v>
      </c>
      <c r="BL268" s="17" t="s">
        <v>145</v>
      </c>
      <c r="BM268" s="146" t="s">
        <v>360</v>
      </c>
    </row>
    <row r="269" spans="2:65" s="1" customFormat="1" ht="21.75" customHeight="1">
      <c r="B269" s="133"/>
      <c r="C269" s="169" t="s">
        <v>283</v>
      </c>
      <c r="D269" s="169" t="s">
        <v>247</v>
      </c>
      <c r="E269" s="170" t="s">
        <v>736</v>
      </c>
      <c r="F269" s="171" t="s">
        <v>737</v>
      </c>
      <c r="G269" s="172" t="s">
        <v>401</v>
      </c>
      <c r="H269" s="173">
        <v>2</v>
      </c>
      <c r="I269" s="174"/>
      <c r="J269" s="175">
        <f>ROUND(I269*H269,2)</f>
        <v>0</v>
      </c>
      <c r="K269" s="176"/>
      <c r="L269" s="177"/>
      <c r="M269" s="178" t="s">
        <v>1</v>
      </c>
      <c r="N269" s="179" t="s">
        <v>38</v>
      </c>
      <c r="P269" s="144">
        <f>O269*H269</f>
        <v>0</v>
      </c>
      <c r="Q269" s="144">
        <v>0</v>
      </c>
      <c r="R269" s="144">
        <f>Q269*H269</f>
        <v>0</v>
      </c>
      <c r="S269" s="144">
        <v>0</v>
      </c>
      <c r="T269" s="145">
        <f>S269*H269</f>
        <v>0</v>
      </c>
      <c r="AR269" s="146" t="s">
        <v>163</v>
      </c>
      <c r="AT269" s="146" t="s">
        <v>247</v>
      </c>
      <c r="AU269" s="146" t="s">
        <v>83</v>
      </c>
      <c r="AY269" s="17" t="s">
        <v>139</v>
      </c>
      <c r="BE269" s="147">
        <f>IF(N269="základní",J269,0)</f>
        <v>0</v>
      </c>
      <c r="BF269" s="147">
        <f>IF(N269="snížená",J269,0)</f>
        <v>0</v>
      </c>
      <c r="BG269" s="147">
        <f>IF(N269="zákl. přenesená",J269,0)</f>
        <v>0</v>
      </c>
      <c r="BH269" s="147">
        <f>IF(N269="sníž. přenesená",J269,0)</f>
        <v>0</v>
      </c>
      <c r="BI269" s="147">
        <f>IF(N269="nulová",J269,0)</f>
        <v>0</v>
      </c>
      <c r="BJ269" s="17" t="s">
        <v>81</v>
      </c>
      <c r="BK269" s="147">
        <f>ROUND(I269*H269,2)</f>
        <v>0</v>
      </c>
      <c r="BL269" s="17" t="s">
        <v>145</v>
      </c>
      <c r="BM269" s="146" t="s">
        <v>365</v>
      </c>
    </row>
    <row r="270" spans="2:65" s="1" customFormat="1" ht="24.2" customHeight="1">
      <c r="B270" s="133"/>
      <c r="C270" s="134" t="s">
        <v>388</v>
      </c>
      <c r="D270" s="134" t="s">
        <v>141</v>
      </c>
      <c r="E270" s="135" t="s">
        <v>738</v>
      </c>
      <c r="F270" s="136" t="s">
        <v>739</v>
      </c>
      <c r="G270" s="137" t="s">
        <v>401</v>
      </c>
      <c r="H270" s="138">
        <v>1</v>
      </c>
      <c r="I270" s="139"/>
      <c r="J270" s="140">
        <f>ROUND(I270*H270,2)</f>
        <v>0</v>
      </c>
      <c r="K270" s="141"/>
      <c r="L270" s="32"/>
      <c r="M270" s="142" t="s">
        <v>1</v>
      </c>
      <c r="N270" s="143" t="s">
        <v>38</v>
      </c>
      <c r="P270" s="144">
        <f>O270*H270</f>
        <v>0</v>
      </c>
      <c r="Q270" s="144">
        <v>0</v>
      </c>
      <c r="R270" s="144">
        <f>Q270*H270</f>
        <v>0</v>
      </c>
      <c r="S270" s="144">
        <v>0</v>
      </c>
      <c r="T270" s="145">
        <f>S270*H270</f>
        <v>0</v>
      </c>
      <c r="AR270" s="146" t="s">
        <v>145</v>
      </c>
      <c r="AT270" s="146" t="s">
        <v>141</v>
      </c>
      <c r="AU270" s="146" t="s">
        <v>83</v>
      </c>
      <c r="AY270" s="17" t="s">
        <v>139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81</v>
      </c>
      <c r="BK270" s="147">
        <f>ROUND(I270*H270,2)</f>
        <v>0</v>
      </c>
      <c r="BL270" s="17" t="s">
        <v>145</v>
      </c>
      <c r="BM270" s="146" t="s">
        <v>371</v>
      </c>
    </row>
    <row r="271" spans="2:65" s="12" customFormat="1">
      <c r="B271" s="148"/>
      <c r="D271" s="149" t="s">
        <v>146</v>
      </c>
      <c r="E271" s="150" t="s">
        <v>1</v>
      </c>
      <c r="F271" s="151" t="s">
        <v>740</v>
      </c>
      <c r="H271" s="152">
        <v>1</v>
      </c>
      <c r="I271" s="153"/>
      <c r="L271" s="148"/>
      <c r="M271" s="154"/>
      <c r="T271" s="155"/>
      <c r="AT271" s="150" t="s">
        <v>146</v>
      </c>
      <c r="AU271" s="150" t="s">
        <v>83</v>
      </c>
      <c r="AV271" s="12" t="s">
        <v>83</v>
      </c>
      <c r="AW271" s="12" t="s">
        <v>30</v>
      </c>
      <c r="AX271" s="12" t="s">
        <v>73</v>
      </c>
      <c r="AY271" s="150" t="s">
        <v>139</v>
      </c>
    </row>
    <row r="272" spans="2:65" s="13" customFormat="1">
      <c r="B272" s="156"/>
      <c r="D272" s="149" t="s">
        <v>146</v>
      </c>
      <c r="E272" s="157" t="s">
        <v>1</v>
      </c>
      <c r="F272" s="158" t="s">
        <v>148</v>
      </c>
      <c r="H272" s="159">
        <v>1</v>
      </c>
      <c r="I272" s="160"/>
      <c r="L272" s="156"/>
      <c r="M272" s="161"/>
      <c r="T272" s="162"/>
      <c r="AT272" s="157" t="s">
        <v>146</v>
      </c>
      <c r="AU272" s="157" t="s">
        <v>83</v>
      </c>
      <c r="AV272" s="13" t="s">
        <v>145</v>
      </c>
      <c r="AW272" s="13" t="s">
        <v>30</v>
      </c>
      <c r="AX272" s="13" t="s">
        <v>81</v>
      </c>
      <c r="AY272" s="157" t="s">
        <v>139</v>
      </c>
    </row>
    <row r="273" spans="2:65" s="1" customFormat="1" ht="24.2" customHeight="1">
      <c r="B273" s="133"/>
      <c r="C273" s="169" t="s">
        <v>288</v>
      </c>
      <c r="D273" s="169" t="s">
        <v>247</v>
      </c>
      <c r="E273" s="170" t="s">
        <v>741</v>
      </c>
      <c r="F273" s="171" t="s">
        <v>742</v>
      </c>
      <c r="G273" s="172" t="s">
        <v>401</v>
      </c>
      <c r="H273" s="173">
        <v>1</v>
      </c>
      <c r="I273" s="174"/>
      <c r="J273" s="175">
        <f>ROUND(I273*H273,2)</f>
        <v>0</v>
      </c>
      <c r="K273" s="176"/>
      <c r="L273" s="177"/>
      <c r="M273" s="178" t="s">
        <v>1</v>
      </c>
      <c r="N273" s="179" t="s">
        <v>38</v>
      </c>
      <c r="P273" s="144">
        <f>O273*H273</f>
        <v>0</v>
      </c>
      <c r="Q273" s="144">
        <v>0</v>
      </c>
      <c r="R273" s="144">
        <f>Q273*H273</f>
        <v>0</v>
      </c>
      <c r="S273" s="144">
        <v>0</v>
      </c>
      <c r="T273" s="145">
        <f>S273*H273</f>
        <v>0</v>
      </c>
      <c r="AR273" s="146" t="s">
        <v>163</v>
      </c>
      <c r="AT273" s="146" t="s">
        <v>247</v>
      </c>
      <c r="AU273" s="146" t="s">
        <v>83</v>
      </c>
      <c r="AY273" s="17" t="s">
        <v>139</v>
      </c>
      <c r="BE273" s="147">
        <f>IF(N273="základní",J273,0)</f>
        <v>0</v>
      </c>
      <c r="BF273" s="147">
        <f>IF(N273="snížená",J273,0)</f>
        <v>0</v>
      </c>
      <c r="BG273" s="147">
        <f>IF(N273="zákl. přenesená",J273,0)</f>
        <v>0</v>
      </c>
      <c r="BH273" s="147">
        <f>IF(N273="sníž. přenesená",J273,0)</f>
        <v>0</v>
      </c>
      <c r="BI273" s="147">
        <f>IF(N273="nulová",J273,0)</f>
        <v>0</v>
      </c>
      <c r="BJ273" s="17" t="s">
        <v>81</v>
      </c>
      <c r="BK273" s="147">
        <f>ROUND(I273*H273,2)</f>
        <v>0</v>
      </c>
      <c r="BL273" s="17" t="s">
        <v>145</v>
      </c>
      <c r="BM273" s="146" t="s">
        <v>376</v>
      </c>
    </row>
    <row r="274" spans="2:65" s="1" customFormat="1" ht="24.2" customHeight="1">
      <c r="B274" s="133"/>
      <c r="C274" s="134" t="s">
        <v>398</v>
      </c>
      <c r="D274" s="134" t="s">
        <v>141</v>
      </c>
      <c r="E274" s="135" t="s">
        <v>743</v>
      </c>
      <c r="F274" s="136" t="s">
        <v>744</v>
      </c>
      <c r="G274" s="137" t="s">
        <v>401</v>
      </c>
      <c r="H274" s="138">
        <v>2</v>
      </c>
      <c r="I274" s="139"/>
      <c r="J274" s="140">
        <f>ROUND(I274*H274,2)</f>
        <v>0</v>
      </c>
      <c r="K274" s="141"/>
      <c r="L274" s="32"/>
      <c r="M274" s="142" t="s">
        <v>1</v>
      </c>
      <c r="N274" s="143" t="s">
        <v>38</v>
      </c>
      <c r="P274" s="144">
        <f>O274*H274</f>
        <v>0</v>
      </c>
      <c r="Q274" s="144">
        <v>0</v>
      </c>
      <c r="R274" s="144">
        <f>Q274*H274</f>
        <v>0</v>
      </c>
      <c r="S274" s="144">
        <v>0</v>
      </c>
      <c r="T274" s="145">
        <f>S274*H274</f>
        <v>0</v>
      </c>
      <c r="AR274" s="146" t="s">
        <v>145</v>
      </c>
      <c r="AT274" s="146" t="s">
        <v>141</v>
      </c>
      <c r="AU274" s="146" t="s">
        <v>83</v>
      </c>
      <c r="AY274" s="17" t="s">
        <v>139</v>
      </c>
      <c r="BE274" s="147">
        <f>IF(N274="základní",J274,0)</f>
        <v>0</v>
      </c>
      <c r="BF274" s="147">
        <f>IF(N274="snížená",J274,0)</f>
        <v>0</v>
      </c>
      <c r="BG274" s="147">
        <f>IF(N274="zákl. přenesená",J274,0)</f>
        <v>0</v>
      </c>
      <c r="BH274" s="147">
        <f>IF(N274="sníž. přenesená",J274,0)</f>
        <v>0</v>
      </c>
      <c r="BI274" s="147">
        <f>IF(N274="nulová",J274,0)</f>
        <v>0</v>
      </c>
      <c r="BJ274" s="17" t="s">
        <v>81</v>
      </c>
      <c r="BK274" s="147">
        <f>ROUND(I274*H274,2)</f>
        <v>0</v>
      </c>
      <c r="BL274" s="17" t="s">
        <v>145</v>
      </c>
      <c r="BM274" s="146" t="s">
        <v>381</v>
      </c>
    </row>
    <row r="275" spans="2:65" s="1" customFormat="1" ht="24.2" customHeight="1">
      <c r="B275" s="133"/>
      <c r="C275" s="134" t="s">
        <v>293</v>
      </c>
      <c r="D275" s="134" t="s">
        <v>141</v>
      </c>
      <c r="E275" s="135" t="s">
        <v>745</v>
      </c>
      <c r="F275" s="136" t="s">
        <v>746</v>
      </c>
      <c r="G275" s="137" t="s">
        <v>183</v>
      </c>
      <c r="H275" s="138">
        <v>368.8</v>
      </c>
      <c r="I275" s="139"/>
      <c r="J275" s="140">
        <f>ROUND(I275*H275,2)</f>
        <v>0</v>
      </c>
      <c r="K275" s="141"/>
      <c r="L275" s="32"/>
      <c r="M275" s="142" t="s">
        <v>1</v>
      </c>
      <c r="N275" s="143" t="s">
        <v>38</v>
      </c>
      <c r="P275" s="144">
        <f>O275*H275</f>
        <v>0</v>
      </c>
      <c r="Q275" s="144">
        <v>0</v>
      </c>
      <c r="R275" s="144">
        <f>Q275*H275</f>
        <v>0</v>
      </c>
      <c r="S275" s="144">
        <v>0</v>
      </c>
      <c r="T275" s="145">
        <f>S275*H275</f>
        <v>0</v>
      </c>
      <c r="AR275" s="146" t="s">
        <v>145</v>
      </c>
      <c r="AT275" s="146" t="s">
        <v>141</v>
      </c>
      <c r="AU275" s="146" t="s">
        <v>83</v>
      </c>
      <c r="AY275" s="17" t="s">
        <v>139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7" t="s">
        <v>81</v>
      </c>
      <c r="BK275" s="147">
        <f>ROUND(I275*H275,2)</f>
        <v>0</v>
      </c>
      <c r="BL275" s="17" t="s">
        <v>145</v>
      </c>
      <c r="BM275" s="146" t="s">
        <v>385</v>
      </c>
    </row>
    <row r="276" spans="2:65" s="1" customFormat="1" ht="24.2" customHeight="1">
      <c r="B276" s="133"/>
      <c r="C276" s="134" t="s">
        <v>410</v>
      </c>
      <c r="D276" s="134" t="s">
        <v>141</v>
      </c>
      <c r="E276" s="135" t="s">
        <v>747</v>
      </c>
      <c r="F276" s="136" t="s">
        <v>748</v>
      </c>
      <c r="G276" s="137" t="s">
        <v>183</v>
      </c>
      <c r="H276" s="138">
        <v>368.8</v>
      </c>
      <c r="I276" s="139"/>
      <c r="J276" s="140">
        <f>ROUND(I276*H276,2)</f>
        <v>0</v>
      </c>
      <c r="K276" s="141"/>
      <c r="L276" s="32"/>
      <c r="M276" s="142" t="s">
        <v>1</v>
      </c>
      <c r="N276" s="143" t="s">
        <v>38</v>
      </c>
      <c r="P276" s="144">
        <f>O276*H276</f>
        <v>0</v>
      </c>
      <c r="Q276" s="144">
        <v>0</v>
      </c>
      <c r="R276" s="144">
        <f>Q276*H276</f>
        <v>0</v>
      </c>
      <c r="S276" s="144">
        <v>0</v>
      </c>
      <c r="T276" s="145">
        <f>S276*H276</f>
        <v>0</v>
      </c>
      <c r="AR276" s="146" t="s">
        <v>145</v>
      </c>
      <c r="AT276" s="146" t="s">
        <v>141</v>
      </c>
      <c r="AU276" s="146" t="s">
        <v>83</v>
      </c>
      <c r="AY276" s="17" t="s">
        <v>139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7" t="s">
        <v>81</v>
      </c>
      <c r="BK276" s="147">
        <f>ROUND(I276*H276,2)</f>
        <v>0</v>
      </c>
      <c r="BL276" s="17" t="s">
        <v>145</v>
      </c>
      <c r="BM276" s="146" t="s">
        <v>391</v>
      </c>
    </row>
    <row r="277" spans="2:65" s="1" customFormat="1" ht="16.5" customHeight="1">
      <c r="B277" s="133"/>
      <c r="C277" s="134" t="s">
        <v>298</v>
      </c>
      <c r="D277" s="134" t="s">
        <v>141</v>
      </c>
      <c r="E277" s="135" t="s">
        <v>749</v>
      </c>
      <c r="F277" s="136" t="s">
        <v>750</v>
      </c>
      <c r="G277" s="137" t="s">
        <v>401</v>
      </c>
      <c r="H277" s="138">
        <v>6</v>
      </c>
      <c r="I277" s="139"/>
      <c r="J277" s="140">
        <f>ROUND(I277*H277,2)</f>
        <v>0</v>
      </c>
      <c r="K277" s="141"/>
      <c r="L277" s="32"/>
      <c r="M277" s="142" t="s">
        <v>1</v>
      </c>
      <c r="N277" s="143" t="s">
        <v>38</v>
      </c>
      <c r="P277" s="144">
        <f>O277*H277</f>
        <v>0</v>
      </c>
      <c r="Q277" s="144">
        <v>0</v>
      </c>
      <c r="R277" s="144">
        <f>Q277*H277</f>
        <v>0</v>
      </c>
      <c r="S277" s="144">
        <v>0</v>
      </c>
      <c r="T277" s="145">
        <f>S277*H277</f>
        <v>0</v>
      </c>
      <c r="AR277" s="146" t="s">
        <v>145</v>
      </c>
      <c r="AT277" s="146" t="s">
        <v>141</v>
      </c>
      <c r="AU277" s="146" t="s">
        <v>83</v>
      </c>
      <c r="AY277" s="17" t="s">
        <v>139</v>
      </c>
      <c r="BE277" s="147">
        <f>IF(N277="základní",J277,0)</f>
        <v>0</v>
      </c>
      <c r="BF277" s="147">
        <f>IF(N277="snížená",J277,0)</f>
        <v>0</v>
      </c>
      <c r="BG277" s="147">
        <f>IF(N277="zákl. přenesená",J277,0)</f>
        <v>0</v>
      </c>
      <c r="BH277" s="147">
        <f>IF(N277="sníž. přenesená",J277,0)</f>
        <v>0</v>
      </c>
      <c r="BI277" s="147">
        <f>IF(N277="nulová",J277,0)</f>
        <v>0</v>
      </c>
      <c r="BJ277" s="17" t="s">
        <v>81</v>
      </c>
      <c r="BK277" s="147">
        <f>ROUND(I277*H277,2)</f>
        <v>0</v>
      </c>
      <c r="BL277" s="17" t="s">
        <v>145</v>
      </c>
      <c r="BM277" s="146" t="s">
        <v>395</v>
      </c>
    </row>
    <row r="278" spans="2:65" s="12" customFormat="1">
      <c r="B278" s="148"/>
      <c r="D278" s="149" t="s">
        <v>146</v>
      </c>
      <c r="E278" s="150" t="s">
        <v>1</v>
      </c>
      <c r="F278" s="151" t="s">
        <v>751</v>
      </c>
      <c r="H278" s="152">
        <v>6</v>
      </c>
      <c r="I278" s="153"/>
      <c r="L278" s="148"/>
      <c r="M278" s="154"/>
      <c r="T278" s="155"/>
      <c r="AT278" s="150" t="s">
        <v>146</v>
      </c>
      <c r="AU278" s="150" t="s">
        <v>83</v>
      </c>
      <c r="AV278" s="12" t="s">
        <v>83</v>
      </c>
      <c r="AW278" s="12" t="s">
        <v>30</v>
      </c>
      <c r="AX278" s="12" t="s">
        <v>73</v>
      </c>
      <c r="AY278" s="150" t="s">
        <v>139</v>
      </c>
    </row>
    <row r="279" spans="2:65" s="13" customFormat="1">
      <c r="B279" s="156"/>
      <c r="D279" s="149" t="s">
        <v>146</v>
      </c>
      <c r="E279" s="157" t="s">
        <v>1</v>
      </c>
      <c r="F279" s="158" t="s">
        <v>148</v>
      </c>
      <c r="H279" s="159">
        <v>6</v>
      </c>
      <c r="I279" s="160"/>
      <c r="L279" s="156"/>
      <c r="M279" s="161"/>
      <c r="T279" s="162"/>
      <c r="AT279" s="157" t="s">
        <v>146</v>
      </c>
      <c r="AU279" s="157" t="s">
        <v>83</v>
      </c>
      <c r="AV279" s="13" t="s">
        <v>145</v>
      </c>
      <c r="AW279" s="13" t="s">
        <v>30</v>
      </c>
      <c r="AX279" s="13" t="s">
        <v>81</v>
      </c>
      <c r="AY279" s="157" t="s">
        <v>139</v>
      </c>
    </row>
    <row r="280" spans="2:65" s="1" customFormat="1" ht="24.2" customHeight="1">
      <c r="B280" s="133"/>
      <c r="C280" s="169" t="s">
        <v>421</v>
      </c>
      <c r="D280" s="169" t="s">
        <v>247</v>
      </c>
      <c r="E280" s="170" t="s">
        <v>752</v>
      </c>
      <c r="F280" s="171" t="s">
        <v>753</v>
      </c>
      <c r="G280" s="172" t="s">
        <v>401</v>
      </c>
      <c r="H280" s="173">
        <v>6</v>
      </c>
      <c r="I280" s="174"/>
      <c r="J280" s="175">
        <f>ROUND(I280*H280,2)</f>
        <v>0</v>
      </c>
      <c r="K280" s="176"/>
      <c r="L280" s="177"/>
      <c r="M280" s="178" t="s">
        <v>1</v>
      </c>
      <c r="N280" s="179" t="s">
        <v>38</v>
      </c>
      <c r="P280" s="144">
        <f>O280*H280</f>
        <v>0</v>
      </c>
      <c r="Q280" s="144">
        <v>0</v>
      </c>
      <c r="R280" s="144">
        <f>Q280*H280</f>
        <v>0</v>
      </c>
      <c r="S280" s="144">
        <v>0</v>
      </c>
      <c r="T280" s="145">
        <f>S280*H280</f>
        <v>0</v>
      </c>
      <c r="AR280" s="146" t="s">
        <v>163</v>
      </c>
      <c r="AT280" s="146" t="s">
        <v>247</v>
      </c>
      <c r="AU280" s="146" t="s">
        <v>83</v>
      </c>
      <c r="AY280" s="17" t="s">
        <v>139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7" t="s">
        <v>81</v>
      </c>
      <c r="BK280" s="147">
        <f>ROUND(I280*H280,2)</f>
        <v>0</v>
      </c>
      <c r="BL280" s="17" t="s">
        <v>145</v>
      </c>
      <c r="BM280" s="146" t="s">
        <v>402</v>
      </c>
    </row>
    <row r="281" spans="2:65" s="1" customFormat="1" ht="24.2" customHeight="1">
      <c r="B281" s="133"/>
      <c r="C281" s="169" t="s">
        <v>302</v>
      </c>
      <c r="D281" s="169" t="s">
        <v>247</v>
      </c>
      <c r="E281" s="170" t="s">
        <v>754</v>
      </c>
      <c r="F281" s="171" t="s">
        <v>755</v>
      </c>
      <c r="G281" s="172" t="s">
        <v>401</v>
      </c>
      <c r="H281" s="173">
        <v>6</v>
      </c>
      <c r="I281" s="174"/>
      <c r="J281" s="175">
        <f>ROUND(I281*H281,2)</f>
        <v>0</v>
      </c>
      <c r="K281" s="176"/>
      <c r="L281" s="177"/>
      <c r="M281" s="178" t="s">
        <v>1</v>
      </c>
      <c r="N281" s="179" t="s">
        <v>38</v>
      </c>
      <c r="P281" s="144">
        <f>O281*H281</f>
        <v>0</v>
      </c>
      <c r="Q281" s="144">
        <v>0</v>
      </c>
      <c r="R281" s="144">
        <f>Q281*H281</f>
        <v>0</v>
      </c>
      <c r="S281" s="144">
        <v>0</v>
      </c>
      <c r="T281" s="145">
        <f>S281*H281</f>
        <v>0</v>
      </c>
      <c r="AR281" s="146" t="s">
        <v>163</v>
      </c>
      <c r="AT281" s="146" t="s">
        <v>247</v>
      </c>
      <c r="AU281" s="146" t="s">
        <v>83</v>
      </c>
      <c r="AY281" s="17" t="s">
        <v>139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7" t="s">
        <v>81</v>
      </c>
      <c r="BK281" s="147">
        <f>ROUND(I281*H281,2)</f>
        <v>0</v>
      </c>
      <c r="BL281" s="17" t="s">
        <v>145</v>
      </c>
      <c r="BM281" s="146" t="s">
        <v>406</v>
      </c>
    </row>
    <row r="282" spans="2:65" s="1" customFormat="1" ht="16.5" customHeight="1">
      <c r="B282" s="133"/>
      <c r="C282" s="134" t="s">
        <v>430</v>
      </c>
      <c r="D282" s="134" t="s">
        <v>141</v>
      </c>
      <c r="E282" s="135" t="s">
        <v>756</v>
      </c>
      <c r="F282" s="136" t="s">
        <v>757</v>
      </c>
      <c r="G282" s="137" t="s">
        <v>401</v>
      </c>
      <c r="H282" s="138">
        <v>3</v>
      </c>
      <c r="I282" s="139"/>
      <c r="J282" s="140">
        <f>ROUND(I282*H282,2)</f>
        <v>0</v>
      </c>
      <c r="K282" s="141"/>
      <c r="L282" s="32"/>
      <c r="M282" s="142" t="s">
        <v>1</v>
      </c>
      <c r="N282" s="143" t="s">
        <v>38</v>
      </c>
      <c r="P282" s="144">
        <f>O282*H282</f>
        <v>0</v>
      </c>
      <c r="Q282" s="144">
        <v>0</v>
      </c>
      <c r="R282" s="144">
        <f>Q282*H282</f>
        <v>0</v>
      </c>
      <c r="S282" s="144">
        <v>0</v>
      </c>
      <c r="T282" s="145">
        <f>S282*H282</f>
        <v>0</v>
      </c>
      <c r="AR282" s="146" t="s">
        <v>145</v>
      </c>
      <c r="AT282" s="146" t="s">
        <v>141</v>
      </c>
      <c r="AU282" s="146" t="s">
        <v>83</v>
      </c>
      <c r="AY282" s="17" t="s">
        <v>139</v>
      </c>
      <c r="BE282" s="147">
        <f>IF(N282="základní",J282,0)</f>
        <v>0</v>
      </c>
      <c r="BF282" s="147">
        <f>IF(N282="snížená",J282,0)</f>
        <v>0</v>
      </c>
      <c r="BG282" s="147">
        <f>IF(N282="zákl. přenesená",J282,0)</f>
        <v>0</v>
      </c>
      <c r="BH282" s="147">
        <f>IF(N282="sníž. přenesená",J282,0)</f>
        <v>0</v>
      </c>
      <c r="BI282" s="147">
        <f>IF(N282="nulová",J282,0)</f>
        <v>0</v>
      </c>
      <c r="BJ282" s="17" t="s">
        <v>81</v>
      </c>
      <c r="BK282" s="147">
        <f>ROUND(I282*H282,2)</f>
        <v>0</v>
      </c>
      <c r="BL282" s="17" t="s">
        <v>145</v>
      </c>
      <c r="BM282" s="146" t="s">
        <v>413</v>
      </c>
    </row>
    <row r="283" spans="2:65" s="12" customFormat="1">
      <c r="B283" s="148"/>
      <c r="D283" s="149" t="s">
        <v>146</v>
      </c>
      <c r="E283" s="150" t="s">
        <v>1</v>
      </c>
      <c r="F283" s="151" t="s">
        <v>729</v>
      </c>
      <c r="H283" s="152">
        <v>3</v>
      </c>
      <c r="I283" s="153"/>
      <c r="L283" s="148"/>
      <c r="M283" s="154"/>
      <c r="T283" s="155"/>
      <c r="AT283" s="150" t="s">
        <v>146</v>
      </c>
      <c r="AU283" s="150" t="s">
        <v>83</v>
      </c>
      <c r="AV283" s="12" t="s">
        <v>83</v>
      </c>
      <c r="AW283" s="12" t="s">
        <v>30</v>
      </c>
      <c r="AX283" s="12" t="s">
        <v>73</v>
      </c>
      <c r="AY283" s="150" t="s">
        <v>139</v>
      </c>
    </row>
    <row r="284" spans="2:65" s="13" customFormat="1">
      <c r="B284" s="156"/>
      <c r="D284" s="149" t="s">
        <v>146</v>
      </c>
      <c r="E284" s="157" t="s">
        <v>1</v>
      </c>
      <c r="F284" s="158" t="s">
        <v>148</v>
      </c>
      <c r="H284" s="159">
        <v>3</v>
      </c>
      <c r="I284" s="160"/>
      <c r="L284" s="156"/>
      <c r="M284" s="161"/>
      <c r="T284" s="162"/>
      <c r="AT284" s="157" t="s">
        <v>146</v>
      </c>
      <c r="AU284" s="157" t="s">
        <v>83</v>
      </c>
      <c r="AV284" s="13" t="s">
        <v>145</v>
      </c>
      <c r="AW284" s="13" t="s">
        <v>30</v>
      </c>
      <c r="AX284" s="13" t="s">
        <v>81</v>
      </c>
      <c r="AY284" s="157" t="s">
        <v>139</v>
      </c>
    </row>
    <row r="285" spans="2:65" s="1" customFormat="1" ht="24.2" customHeight="1">
      <c r="B285" s="133"/>
      <c r="C285" s="169" t="s">
        <v>308</v>
      </c>
      <c r="D285" s="169" t="s">
        <v>247</v>
      </c>
      <c r="E285" s="170" t="s">
        <v>758</v>
      </c>
      <c r="F285" s="171" t="s">
        <v>759</v>
      </c>
      <c r="G285" s="172" t="s">
        <v>401</v>
      </c>
      <c r="H285" s="173">
        <v>3</v>
      </c>
      <c r="I285" s="174"/>
      <c r="J285" s="175">
        <f>ROUND(I285*H285,2)</f>
        <v>0</v>
      </c>
      <c r="K285" s="176"/>
      <c r="L285" s="177"/>
      <c r="M285" s="178" t="s">
        <v>1</v>
      </c>
      <c r="N285" s="179" t="s">
        <v>38</v>
      </c>
      <c r="P285" s="144">
        <f>O285*H285</f>
        <v>0</v>
      </c>
      <c r="Q285" s="144">
        <v>0</v>
      </c>
      <c r="R285" s="144">
        <f>Q285*H285</f>
        <v>0</v>
      </c>
      <c r="S285" s="144">
        <v>0</v>
      </c>
      <c r="T285" s="145">
        <f>S285*H285</f>
        <v>0</v>
      </c>
      <c r="AR285" s="146" t="s">
        <v>163</v>
      </c>
      <c r="AT285" s="146" t="s">
        <v>247</v>
      </c>
      <c r="AU285" s="146" t="s">
        <v>83</v>
      </c>
      <c r="AY285" s="17" t="s">
        <v>139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7" t="s">
        <v>81</v>
      </c>
      <c r="BK285" s="147">
        <f>ROUND(I285*H285,2)</f>
        <v>0</v>
      </c>
      <c r="BL285" s="17" t="s">
        <v>145</v>
      </c>
      <c r="BM285" s="146" t="s">
        <v>419</v>
      </c>
    </row>
    <row r="286" spans="2:65" s="1" customFormat="1" ht="16.5" customHeight="1">
      <c r="B286" s="133"/>
      <c r="C286" s="169" t="s">
        <v>439</v>
      </c>
      <c r="D286" s="169" t="s">
        <v>247</v>
      </c>
      <c r="E286" s="170" t="s">
        <v>760</v>
      </c>
      <c r="F286" s="171" t="s">
        <v>761</v>
      </c>
      <c r="G286" s="172" t="s">
        <v>401</v>
      </c>
      <c r="H286" s="173">
        <v>3</v>
      </c>
      <c r="I286" s="174"/>
      <c r="J286" s="175">
        <f>ROUND(I286*H286,2)</f>
        <v>0</v>
      </c>
      <c r="K286" s="176"/>
      <c r="L286" s="177"/>
      <c r="M286" s="178" t="s">
        <v>1</v>
      </c>
      <c r="N286" s="179" t="s">
        <v>38</v>
      </c>
      <c r="P286" s="144">
        <f>O286*H286</f>
        <v>0</v>
      </c>
      <c r="Q286" s="144">
        <v>0</v>
      </c>
      <c r="R286" s="144">
        <f>Q286*H286</f>
        <v>0</v>
      </c>
      <c r="S286" s="144">
        <v>0</v>
      </c>
      <c r="T286" s="145">
        <f>S286*H286</f>
        <v>0</v>
      </c>
      <c r="AR286" s="146" t="s">
        <v>163</v>
      </c>
      <c r="AT286" s="146" t="s">
        <v>247</v>
      </c>
      <c r="AU286" s="146" t="s">
        <v>83</v>
      </c>
      <c r="AY286" s="17" t="s">
        <v>139</v>
      </c>
      <c r="BE286" s="147">
        <f>IF(N286="základní",J286,0)</f>
        <v>0</v>
      </c>
      <c r="BF286" s="147">
        <f>IF(N286="snížená",J286,0)</f>
        <v>0</v>
      </c>
      <c r="BG286" s="147">
        <f>IF(N286="zákl. přenesená",J286,0)</f>
        <v>0</v>
      </c>
      <c r="BH286" s="147">
        <f>IF(N286="sníž. přenesená",J286,0)</f>
        <v>0</v>
      </c>
      <c r="BI286" s="147">
        <f>IF(N286="nulová",J286,0)</f>
        <v>0</v>
      </c>
      <c r="BJ286" s="17" t="s">
        <v>81</v>
      </c>
      <c r="BK286" s="147">
        <f>ROUND(I286*H286,2)</f>
        <v>0</v>
      </c>
      <c r="BL286" s="17" t="s">
        <v>145</v>
      </c>
      <c r="BM286" s="146" t="s">
        <v>424</v>
      </c>
    </row>
    <row r="287" spans="2:65" s="1" customFormat="1" ht="24.2" customHeight="1">
      <c r="B287" s="133"/>
      <c r="C287" s="134" t="s">
        <v>313</v>
      </c>
      <c r="D287" s="134" t="s">
        <v>141</v>
      </c>
      <c r="E287" s="135" t="s">
        <v>762</v>
      </c>
      <c r="F287" s="136" t="s">
        <v>763</v>
      </c>
      <c r="G287" s="137" t="s">
        <v>401</v>
      </c>
      <c r="H287" s="138">
        <v>17</v>
      </c>
      <c r="I287" s="139"/>
      <c r="J287" s="140">
        <f>ROUND(I287*H287,2)</f>
        <v>0</v>
      </c>
      <c r="K287" s="141"/>
      <c r="L287" s="32"/>
      <c r="M287" s="142" t="s">
        <v>1</v>
      </c>
      <c r="N287" s="143" t="s">
        <v>38</v>
      </c>
      <c r="P287" s="144">
        <f>O287*H287</f>
        <v>0</v>
      </c>
      <c r="Q287" s="144">
        <v>0</v>
      </c>
      <c r="R287" s="144">
        <f>Q287*H287</f>
        <v>0</v>
      </c>
      <c r="S287" s="144">
        <v>0</v>
      </c>
      <c r="T287" s="145">
        <f>S287*H287</f>
        <v>0</v>
      </c>
      <c r="AR287" s="146" t="s">
        <v>145</v>
      </c>
      <c r="AT287" s="146" t="s">
        <v>141</v>
      </c>
      <c r="AU287" s="146" t="s">
        <v>83</v>
      </c>
      <c r="AY287" s="17" t="s">
        <v>139</v>
      </c>
      <c r="BE287" s="147">
        <f>IF(N287="základní",J287,0)</f>
        <v>0</v>
      </c>
      <c r="BF287" s="147">
        <f>IF(N287="snížená",J287,0)</f>
        <v>0</v>
      </c>
      <c r="BG287" s="147">
        <f>IF(N287="zákl. přenesená",J287,0)</f>
        <v>0</v>
      </c>
      <c r="BH287" s="147">
        <f>IF(N287="sníž. přenesená",J287,0)</f>
        <v>0</v>
      </c>
      <c r="BI287" s="147">
        <f>IF(N287="nulová",J287,0)</f>
        <v>0</v>
      </c>
      <c r="BJ287" s="17" t="s">
        <v>81</v>
      </c>
      <c r="BK287" s="147">
        <f>ROUND(I287*H287,2)</f>
        <v>0</v>
      </c>
      <c r="BL287" s="17" t="s">
        <v>145</v>
      </c>
      <c r="BM287" s="146" t="s">
        <v>428</v>
      </c>
    </row>
    <row r="288" spans="2:65" s="12" customFormat="1">
      <c r="B288" s="148"/>
      <c r="D288" s="149" t="s">
        <v>146</v>
      </c>
      <c r="E288" s="150" t="s">
        <v>1</v>
      </c>
      <c r="F288" s="151" t="s">
        <v>219</v>
      </c>
      <c r="H288" s="152">
        <v>17</v>
      </c>
      <c r="I288" s="153"/>
      <c r="L288" s="148"/>
      <c r="M288" s="154"/>
      <c r="T288" s="155"/>
      <c r="AT288" s="150" t="s">
        <v>146</v>
      </c>
      <c r="AU288" s="150" t="s">
        <v>83</v>
      </c>
      <c r="AV288" s="12" t="s">
        <v>83</v>
      </c>
      <c r="AW288" s="12" t="s">
        <v>30</v>
      </c>
      <c r="AX288" s="12" t="s">
        <v>73</v>
      </c>
      <c r="AY288" s="150" t="s">
        <v>139</v>
      </c>
    </row>
    <row r="289" spans="2:65" s="13" customFormat="1">
      <c r="B289" s="156"/>
      <c r="D289" s="149" t="s">
        <v>146</v>
      </c>
      <c r="E289" s="157" t="s">
        <v>1</v>
      </c>
      <c r="F289" s="158" t="s">
        <v>148</v>
      </c>
      <c r="H289" s="159">
        <v>17</v>
      </c>
      <c r="I289" s="160"/>
      <c r="L289" s="156"/>
      <c r="M289" s="161"/>
      <c r="T289" s="162"/>
      <c r="AT289" s="157" t="s">
        <v>146</v>
      </c>
      <c r="AU289" s="157" t="s">
        <v>83</v>
      </c>
      <c r="AV289" s="13" t="s">
        <v>145</v>
      </c>
      <c r="AW289" s="13" t="s">
        <v>30</v>
      </c>
      <c r="AX289" s="13" t="s">
        <v>81</v>
      </c>
      <c r="AY289" s="157" t="s">
        <v>139</v>
      </c>
    </row>
    <row r="290" spans="2:65" s="1" customFormat="1" ht="16.5" customHeight="1">
      <c r="B290" s="133"/>
      <c r="C290" s="134" t="s">
        <v>447</v>
      </c>
      <c r="D290" s="134" t="s">
        <v>141</v>
      </c>
      <c r="E290" s="135" t="s">
        <v>764</v>
      </c>
      <c r="F290" s="136" t="s">
        <v>765</v>
      </c>
      <c r="G290" s="137" t="s">
        <v>183</v>
      </c>
      <c r="H290" s="138">
        <v>369</v>
      </c>
      <c r="I290" s="139"/>
      <c r="J290" s="140">
        <f>ROUND(I290*H290,2)</f>
        <v>0</v>
      </c>
      <c r="K290" s="141"/>
      <c r="L290" s="32"/>
      <c r="M290" s="142" t="s">
        <v>1</v>
      </c>
      <c r="N290" s="143" t="s">
        <v>38</v>
      </c>
      <c r="P290" s="144">
        <f>O290*H290</f>
        <v>0</v>
      </c>
      <c r="Q290" s="144">
        <v>0</v>
      </c>
      <c r="R290" s="144">
        <f>Q290*H290</f>
        <v>0</v>
      </c>
      <c r="S290" s="144">
        <v>0</v>
      </c>
      <c r="T290" s="145">
        <f>S290*H290</f>
        <v>0</v>
      </c>
      <c r="AR290" s="146" t="s">
        <v>145</v>
      </c>
      <c r="AT290" s="146" t="s">
        <v>141</v>
      </c>
      <c r="AU290" s="146" t="s">
        <v>83</v>
      </c>
      <c r="AY290" s="17" t="s">
        <v>139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7" t="s">
        <v>81</v>
      </c>
      <c r="BK290" s="147">
        <f>ROUND(I290*H290,2)</f>
        <v>0</v>
      </c>
      <c r="BL290" s="17" t="s">
        <v>145</v>
      </c>
      <c r="BM290" s="146" t="s">
        <v>433</v>
      </c>
    </row>
    <row r="291" spans="2:65" s="1" customFormat="1" ht="24.2" customHeight="1">
      <c r="B291" s="133"/>
      <c r="C291" s="134" t="s">
        <v>319</v>
      </c>
      <c r="D291" s="134" t="s">
        <v>141</v>
      </c>
      <c r="E291" s="135" t="s">
        <v>766</v>
      </c>
      <c r="F291" s="136" t="s">
        <v>767</v>
      </c>
      <c r="G291" s="137" t="s">
        <v>183</v>
      </c>
      <c r="H291" s="138">
        <v>369</v>
      </c>
      <c r="I291" s="139"/>
      <c r="J291" s="140">
        <f>ROUND(I291*H291,2)</f>
        <v>0</v>
      </c>
      <c r="K291" s="141"/>
      <c r="L291" s="32"/>
      <c r="M291" s="142" t="s">
        <v>1</v>
      </c>
      <c r="N291" s="143" t="s">
        <v>38</v>
      </c>
      <c r="P291" s="144">
        <f>O291*H291</f>
        <v>0</v>
      </c>
      <c r="Q291" s="144">
        <v>0</v>
      </c>
      <c r="R291" s="144">
        <f>Q291*H291</f>
        <v>0</v>
      </c>
      <c r="S291" s="144">
        <v>0</v>
      </c>
      <c r="T291" s="145">
        <f>S291*H291</f>
        <v>0</v>
      </c>
      <c r="AR291" s="146" t="s">
        <v>145</v>
      </c>
      <c r="AT291" s="146" t="s">
        <v>141</v>
      </c>
      <c r="AU291" s="146" t="s">
        <v>83</v>
      </c>
      <c r="AY291" s="17" t="s">
        <v>139</v>
      </c>
      <c r="BE291" s="147">
        <f>IF(N291="základní",J291,0)</f>
        <v>0</v>
      </c>
      <c r="BF291" s="147">
        <f>IF(N291="snížená",J291,0)</f>
        <v>0</v>
      </c>
      <c r="BG291" s="147">
        <f>IF(N291="zákl. přenesená",J291,0)</f>
        <v>0</v>
      </c>
      <c r="BH291" s="147">
        <f>IF(N291="sníž. přenesená",J291,0)</f>
        <v>0</v>
      </c>
      <c r="BI291" s="147">
        <f>IF(N291="nulová",J291,0)</f>
        <v>0</v>
      </c>
      <c r="BJ291" s="17" t="s">
        <v>81</v>
      </c>
      <c r="BK291" s="147">
        <f>ROUND(I291*H291,2)</f>
        <v>0</v>
      </c>
      <c r="BL291" s="17" t="s">
        <v>145</v>
      </c>
      <c r="BM291" s="146" t="s">
        <v>437</v>
      </c>
    </row>
    <row r="292" spans="2:65" s="12" customFormat="1">
      <c r="B292" s="148"/>
      <c r="D292" s="149" t="s">
        <v>146</v>
      </c>
      <c r="E292" s="150" t="s">
        <v>1</v>
      </c>
      <c r="F292" s="151" t="s">
        <v>768</v>
      </c>
      <c r="H292" s="152">
        <v>369</v>
      </c>
      <c r="I292" s="153"/>
      <c r="L292" s="148"/>
      <c r="M292" s="154"/>
      <c r="T292" s="155"/>
      <c r="AT292" s="150" t="s">
        <v>146</v>
      </c>
      <c r="AU292" s="150" t="s">
        <v>83</v>
      </c>
      <c r="AV292" s="12" t="s">
        <v>83</v>
      </c>
      <c r="AW292" s="12" t="s">
        <v>30</v>
      </c>
      <c r="AX292" s="12" t="s">
        <v>73</v>
      </c>
      <c r="AY292" s="150" t="s">
        <v>139</v>
      </c>
    </row>
    <row r="293" spans="2:65" s="13" customFormat="1">
      <c r="B293" s="156"/>
      <c r="D293" s="149" t="s">
        <v>146</v>
      </c>
      <c r="E293" s="157" t="s">
        <v>1</v>
      </c>
      <c r="F293" s="158" t="s">
        <v>148</v>
      </c>
      <c r="H293" s="159">
        <v>369</v>
      </c>
      <c r="I293" s="160"/>
      <c r="L293" s="156"/>
      <c r="M293" s="161"/>
      <c r="T293" s="162"/>
      <c r="AT293" s="157" t="s">
        <v>146</v>
      </c>
      <c r="AU293" s="157" t="s">
        <v>83</v>
      </c>
      <c r="AV293" s="13" t="s">
        <v>145</v>
      </c>
      <c r="AW293" s="13" t="s">
        <v>30</v>
      </c>
      <c r="AX293" s="13" t="s">
        <v>81</v>
      </c>
      <c r="AY293" s="157" t="s">
        <v>139</v>
      </c>
    </row>
    <row r="294" spans="2:65" s="11" customFormat="1" ht="22.9" customHeight="1">
      <c r="B294" s="121"/>
      <c r="D294" s="122" t="s">
        <v>72</v>
      </c>
      <c r="E294" s="131" t="s">
        <v>538</v>
      </c>
      <c r="F294" s="131" t="s">
        <v>539</v>
      </c>
      <c r="I294" s="124"/>
      <c r="J294" s="132">
        <f>BK294</f>
        <v>0</v>
      </c>
      <c r="L294" s="121"/>
      <c r="M294" s="126"/>
      <c r="P294" s="127">
        <f>SUM(P295:P321)</f>
        <v>0</v>
      </c>
      <c r="R294" s="127">
        <f>SUM(R295:R321)</f>
        <v>0</v>
      </c>
      <c r="T294" s="128">
        <f>SUM(T295:T321)</f>
        <v>0</v>
      </c>
      <c r="AR294" s="122" t="s">
        <v>81</v>
      </c>
      <c r="AT294" s="129" t="s">
        <v>72</v>
      </c>
      <c r="AU294" s="129" t="s">
        <v>81</v>
      </c>
      <c r="AY294" s="122" t="s">
        <v>139</v>
      </c>
      <c r="BK294" s="130">
        <f>SUM(BK295:BK321)</f>
        <v>0</v>
      </c>
    </row>
    <row r="295" spans="2:65" s="1" customFormat="1" ht="24.2" customHeight="1">
      <c r="B295" s="133"/>
      <c r="C295" s="134" t="s">
        <v>454</v>
      </c>
      <c r="D295" s="134" t="s">
        <v>141</v>
      </c>
      <c r="E295" s="135" t="s">
        <v>769</v>
      </c>
      <c r="F295" s="136" t="s">
        <v>770</v>
      </c>
      <c r="G295" s="137" t="s">
        <v>235</v>
      </c>
      <c r="H295" s="138">
        <v>0.7</v>
      </c>
      <c r="I295" s="139"/>
      <c r="J295" s="140">
        <f>ROUND(I295*H295,2)</f>
        <v>0</v>
      </c>
      <c r="K295" s="141"/>
      <c r="L295" s="32"/>
      <c r="M295" s="142" t="s">
        <v>1</v>
      </c>
      <c r="N295" s="143" t="s">
        <v>38</v>
      </c>
      <c r="P295" s="144">
        <f>O295*H295</f>
        <v>0</v>
      </c>
      <c r="Q295" s="144">
        <v>0</v>
      </c>
      <c r="R295" s="144">
        <f>Q295*H295</f>
        <v>0</v>
      </c>
      <c r="S295" s="144">
        <v>0</v>
      </c>
      <c r="T295" s="145">
        <f>S295*H295</f>
        <v>0</v>
      </c>
      <c r="AR295" s="146" t="s">
        <v>145</v>
      </c>
      <c r="AT295" s="146" t="s">
        <v>141</v>
      </c>
      <c r="AU295" s="146" t="s">
        <v>83</v>
      </c>
      <c r="AY295" s="17" t="s">
        <v>139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7" t="s">
        <v>81</v>
      </c>
      <c r="BK295" s="147">
        <f>ROUND(I295*H295,2)</f>
        <v>0</v>
      </c>
      <c r="BL295" s="17" t="s">
        <v>145</v>
      </c>
      <c r="BM295" s="146" t="s">
        <v>442</v>
      </c>
    </row>
    <row r="296" spans="2:65" s="12" customFormat="1">
      <c r="B296" s="148"/>
      <c r="D296" s="149" t="s">
        <v>146</v>
      </c>
      <c r="E296" s="150" t="s">
        <v>1</v>
      </c>
      <c r="F296" s="151" t="s">
        <v>771</v>
      </c>
      <c r="H296" s="152">
        <v>0.7</v>
      </c>
      <c r="I296" s="153"/>
      <c r="L296" s="148"/>
      <c r="M296" s="154"/>
      <c r="T296" s="155"/>
      <c r="AT296" s="150" t="s">
        <v>146</v>
      </c>
      <c r="AU296" s="150" t="s">
        <v>83</v>
      </c>
      <c r="AV296" s="12" t="s">
        <v>83</v>
      </c>
      <c r="AW296" s="12" t="s">
        <v>30</v>
      </c>
      <c r="AX296" s="12" t="s">
        <v>73</v>
      </c>
      <c r="AY296" s="150" t="s">
        <v>139</v>
      </c>
    </row>
    <row r="297" spans="2:65" s="13" customFormat="1">
      <c r="B297" s="156"/>
      <c r="D297" s="149" t="s">
        <v>146</v>
      </c>
      <c r="E297" s="157" t="s">
        <v>1</v>
      </c>
      <c r="F297" s="158" t="s">
        <v>148</v>
      </c>
      <c r="H297" s="159">
        <v>0.7</v>
      </c>
      <c r="I297" s="160"/>
      <c r="L297" s="156"/>
      <c r="M297" s="161"/>
      <c r="T297" s="162"/>
      <c r="AT297" s="157" t="s">
        <v>146</v>
      </c>
      <c r="AU297" s="157" t="s">
        <v>83</v>
      </c>
      <c r="AV297" s="13" t="s">
        <v>145</v>
      </c>
      <c r="AW297" s="13" t="s">
        <v>30</v>
      </c>
      <c r="AX297" s="13" t="s">
        <v>81</v>
      </c>
      <c r="AY297" s="157" t="s">
        <v>139</v>
      </c>
    </row>
    <row r="298" spans="2:65" s="1" customFormat="1" ht="24.2" customHeight="1">
      <c r="B298" s="133"/>
      <c r="C298" s="134" t="s">
        <v>324</v>
      </c>
      <c r="D298" s="134" t="s">
        <v>141</v>
      </c>
      <c r="E298" s="135" t="s">
        <v>772</v>
      </c>
      <c r="F298" s="136" t="s">
        <v>773</v>
      </c>
      <c r="G298" s="137" t="s">
        <v>235</v>
      </c>
      <c r="H298" s="138">
        <v>6.3</v>
      </c>
      <c r="I298" s="139"/>
      <c r="J298" s="140">
        <f>ROUND(I298*H298,2)</f>
        <v>0</v>
      </c>
      <c r="K298" s="141"/>
      <c r="L298" s="32"/>
      <c r="M298" s="142" t="s">
        <v>1</v>
      </c>
      <c r="N298" s="143" t="s">
        <v>38</v>
      </c>
      <c r="P298" s="144">
        <f>O298*H298</f>
        <v>0</v>
      </c>
      <c r="Q298" s="144">
        <v>0</v>
      </c>
      <c r="R298" s="144">
        <f>Q298*H298</f>
        <v>0</v>
      </c>
      <c r="S298" s="144">
        <v>0</v>
      </c>
      <c r="T298" s="145">
        <f>S298*H298</f>
        <v>0</v>
      </c>
      <c r="AR298" s="146" t="s">
        <v>145</v>
      </c>
      <c r="AT298" s="146" t="s">
        <v>141</v>
      </c>
      <c r="AU298" s="146" t="s">
        <v>83</v>
      </c>
      <c r="AY298" s="17" t="s">
        <v>139</v>
      </c>
      <c r="BE298" s="147">
        <f>IF(N298="základní",J298,0)</f>
        <v>0</v>
      </c>
      <c r="BF298" s="147">
        <f>IF(N298="snížená",J298,0)</f>
        <v>0</v>
      </c>
      <c r="BG298" s="147">
        <f>IF(N298="zákl. přenesená",J298,0)</f>
        <v>0</v>
      </c>
      <c r="BH298" s="147">
        <f>IF(N298="sníž. přenesená",J298,0)</f>
        <v>0</v>
      </c>
      <c r="BI298" s="147">
        <f>IF(N298="nulová",J298,0)</f>
        <v>0</v>
      </c>
      <c r="BJ298" s="17" t="s">
        <v>81</v>
      </c>
      <c r="BK298" s="147">
        <f>ROUND(I298*H298,2)</f>
        <v>0</v>
      </c>
      <c r="BL298" s="17" t="s">
        <v>145</v>
      </c>
      <c r="BM298" s="146" t="s">
        <v>446</v>
      </c>
    </row>
    <row r="299" spans="2:65" s="12" customFormat="1">
      <c r="B299" s="148"/>
      <c r="D299" s="149" t="s">
        <v>146</v>
      </c>
      <c r="E299" s="150" t="s">
        <v>1</v>
      </c>
      <c r="F299" s="151" t="s">
        <v>774</v>
      </c>
      <c r="H299" s="152">
        <v>6.3</v>
      </c>
      <c r="I299" s="153"/>
      <c r="L299" s="148"/>
      <c r="M299" s="154"/>
      <c r="T299" s="155"/>
      <c r="AT299" s="150" t="s">
        <v>146</v>
      </c>
      <c r="AU299" s="150" t="s">
        <v>83</v>
      </c>
      <c r="AV299" s="12" t="s">
        <v>83</v>
      </c>
      <c r="AW299" s="12" t="s">
        <v>30</v>
      </c>
      <c r="AX299" s="12" t="s">
        <v>73</v>
      </c>
      <c r="AY299" s="150" t="s">
        <v>139</v>
      </c>
    </row>
    <row r="300" spans="2:65" s="13" customFormat="1">
      <c r="B300" s="156"/>
      <c r="D300" s="149" t="s">
        <v>146</v>
      </c>
      <c r="E300" s="157" t="s">
        <v>1</v>
      </c>
      <c r="F300" s="158" t="s">
        <v>148</v>
      </c>
      <c r="H300" s="159">
        <v>6.3</v>
      </c>
      <c r="I300" s="160"/>
      <c r="L300" s="156"/>
      <c r="M300" s="161"/>
      <c r="T300" s="162"/>
      <c r="AT300" s="157" t="s">
        <v>146</v>
      </c>
      <c r="AU300" s="157" t="s">
        <v>83</v>
      </c>
      <c r="AV300" s="13" t="s">
        <v>145</v>
      </c>
      <c r="AW300" s="13" t="s">
        <v>30</v>
      </c>
      <c r="AX300" s="13" t="s">
        <v>81</v>
      </c>
      <c r="AY300" s="157" t="s">
        <v>139</v>
      </c>
    </row>
    <row r="301" spans="2:65" s="1" customFormat="1" ht="44.25" customHeight="1">
      <c r="B301" s="133"/>
      <c r="C301" s="134" t="s">
        <v>462</v>
      </c>
      <c r="D301" s="134" t="s">
        <v>141</v>
      </c>
      <c r="E301" s="135" t="s">
        <v>775</v>
      </c>
      <c r="F301" s="136" t="s">
        <v>776</v>
      </c>
      <c r="G301" s="137" t="s">
        <v>235</v>
      </c>
      <c r="H301" s="138">
        <v>0.7</v>
      </c>
      <c r="I301" s="139"/>
      <c r="J301" s="140">
        <f>ROUND(I301*H301,2)</f>
        <v>0</v>
      </c>
      <c r="K301" s="141"/>
      <c r="L301" s="32"/>
      <c r="M301" s="142" t="s">
        <v>1</v>
      </c>
      <c r="N301" s="143" t="s">
        <v>38</v>
      </c>
      <c r="P301" s="144">
        <f>O301*H301</f>
        <v>0</v>
      </c>
      <c r="Q301" s="144">
        <v>0</v>
      </c>
      <c r="R301" s="144">
        <f>Q301*H301</f>
        <v>0</v>
      </c>
      <c r="S301" s="144">
        <v>0</v>
      </c>
      <c r="T301" s="145">
        <f>S301*H301</f>
        <v>0</v>
      </c>
      <c r="AR301" s="146" t="s">
        <v>145</v>
      </c>
      <c r="AT301" s="146" t="s">
        <v>141</v>
      </c>
      <c r="AU301" s="146" t="s">
        <v>83</v>
      </c>
      <c r="AY301" s="17" t="s">
        <v>139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7" t="s">
        <v>81</v>
      </c>
      <c r="BK301" s="147">
        <f>ROUND(I301*H301,2)</f>
        <v>0</v>
      </c>
      <c r="BL301" s="17" t="s">
        <v>145</v>
      </c>
      <c r="BM301" s="146" t="s">
        <v>450</v>
      </c>
    </row>
    <row r="302" spans="2:65" s="12" customFormat="1">
      <c r="B302" s="148"/>
      <c r="D302" s="149" t="s">
        <v>146</v>
      </c>
      <c r="E302" s="150" t="s">
        <v>1</v>
      </c>
      <c r="F302" s="151" t="s">
        <v>771</v>
      </c>
      <c r="H302" s="152">
        <v>0.7</v>
      </c>
      <c r="I302" s="153"/>
      <c r="L302" s="148"/>
      <c r="M302" s="154"/>
      <c r="T302" s="155"/>
      <c r="AT302" s="150" t="s">
        <v>146</v>
      </c>
      <c r="AU302" s="150" t="s">
        <v>83</v>
      </c>
      <c r="AV302" s="12" t="s">
        <v>83</v>
      </c>
      <c r="AW302" s="12" t="s">
        <v>30</v>
      </c>
      <c r="AX302" s="12" t="s">
        <v>73</v>
      </c>
      <c r="AY302" s="150" t="s">
        <v>139</v>
      </c>
    </row>
    <row r="303" spans="2:65" s="13" customFormat="1">
      <c r="B303" s="156"/>
      <c r="D303" s="149" t="s">
        <v>146</v>
      </c>
      <c r="E303" s="157" t="s">
        <v>1</v>
      </c>
      <c r="F303" s="158" t="s">
        <v>148</v>
      </c>
      <c r="H303" s="159">
        <v>0.7</v>
      </c>
      <c r="I303" s="160"/>
      <c r="L303" s="156"/>
      <c r="M303" s="161"/>
      <c r="T303" s="162"/>
      <c r="AT303" s="157" t="s">
        <v>146</v>
      </c>
      <c r="AU303" s="157" t="s">
        <v>83</v>
      </c>
      <c r="AV303" s="13" t="s">
        <v>145</v>
      </c>
      <c r="AW303" s="13" t="s">
        <v>30</v>
      </c>
      <c r="AX303" s="13" t="s">
        <v>81</v>
      </c>
      <c r="AY303" s="157" t="s">
        <v>139</v>
      </c>
    </row>
    <row r="304" spans="2:65" s="1" customFormat="1" ht="21.75" customHeight="1">
      <c r="B304" s="133"/>
      <c r="C304" s="134" t="s">
        <v>330</v>
      </c>
      <c r="D304" s="134" t="s">
        <v>141</v>
      </c>
      <c r="E304" s="135" t="s">
        <v>569</v>
      </c>
      <c r="F304" s="136" t="s">
        <v>570</v>
      </c>
      <c r="G304" s="137" t="s">
        <v>235</v>
      </c>
      <c r="H304" s="138">
        <v>91.26</v>
      </c>
      <c r="I304" s="139"/>
      <c r="J304" s="140">
        <f>ROUND(I304*H304,2)</f>
        <v>0</v>
      </c>
      <c r="K304" s="141"/>
      <c r="L304" s="32"/>
      <c r="M304" s="142" t="s">
        <v>1</v>
      </c>
      <c r="N304" s="143" t="s">
        <v>38</v>
      </c>
      <c r="P304" s="144">
        <f>O304*H304</f>
        <v>0</v>
      </c>
      <c r="Q304" s="144">
        <v>0</v>
      </c>
      <c r="R304" s="144">
        <f>Q304*H304</f>
        <v>0</v>
      </c>
      <c r="S304" s="144">
        <v>0</v>
      </c>
      <c r="T304" s="145">
        <f>S304*H304</f>
        <v>0</v>
      </c>
      <c r="AR304" s="146" t="s">
        <v>145</v>
      </c>
      <c r="AT304" s="146" t="s">
        <v>141</v>
      </c>
      <c r="AU304" s="146" t="s">
        <v>83</v>
      </c>
      <c r="AY304" s="17" t="s">
        <v>139</v>
      </c>
      <c r="BE304" s="147">
        <f>IF(N304="základní",J304,0)</f>
        <v>0</v>
      </c>
      <c r="BF304" s="147">
        <f>IF(N304="snížená",J304,0)</f>
        <v>0</v>
      </c>
      <c r="BG304" s="147">
        <f>IF(N304="zákl. přenesená",J304,0)</f>
        <v>0</v>
      </c>
      <c r="BH304" s="147">
        <f>IF(N304="sníž. přenesená",J304,0)</f>
        <v>0</v>
      </c>
      <c r="BI304" s="147">
        <f>IF(N304="nulová",J304,0)</f>
        <v>0</v>
      </c>
      <c r="BJ304" s="17" t="s">
        <v>81</v>
      </c>
      <c r="BK304" s="147">
        <f>ROUND(I304*H304,2)</f>
        <v>0</v>
      </c>
      <c r="BL304" s="17" t="s">
        <v>145</v>
      </c>
      <c r="BM304" s="146" t="s">
        <v>777</v>
      </c>
    </row>
    <row r="305" spans="2:65" s="12" customFormat="1">
      <c r="B305" s="148"/>
      <c r="D305" s="149" t="s">
        <v>146</v>
      </c>
      <c r="E305" s="150" t="s">
        <v>1</v>
      </c>
      <c r="F305" s="151" t="s">
        <v>778</v>
      </c>
      <c r="H305" s="152">
        <v>75.477999999999994</v>
      </c>
      <c r="I305" s="153"/>
      <c r="L305" s="148"/>
      <c r="M305" s="154"/>
      <c r="T305" s="155"/>
      <c r="AT305" s="150" t="s">
        <v>146</v>
      </c>
      <c r="AU305" s="150" t="s">
        <v>83</v>
      </c>
      <c r="AV305" s="12" t="s">
        <v>83</v>
      </c>
      <c r="AW305" s="12" t="s">
        <v>30</v>
      </c>
      <c r="AX305" s="12" t="s">
        <v>73</v>
      </c>
      <c r="AY305" s="150" t="s">
        <v>139</v>
      </c>
    </row>
    <row r="306" spans="2:65" s="12" customFormat="1">
      <c r="B306" s="148"/>
      <c r="D306" s="149" t="s">
        <v>146</v>
      </c>
      <c r="E306" s="150" t="s">
        <v>1</v>
      </c>
      <c r="F306" s="151" t="s">
        <v>779</v>
      </c>
      <c r="H306" s="152">
        <v>15.782</v>
      </c>
      <c r="I306" s="153"/>
      <c r="L306" s="148"/>
      <c r="M306" s="154"/>
      <c r="T306" s="155"/>
      <c r="AT306" s="150" t="s">
        <v>146</v>
      </c>
      <c r="AU306" s="150" t="s">
        <v>83</v>
      </c>
      <c r="AV306" s="12" t="s">
        <v>83</v>
      </c>
      <c r="AW306" s="12" t="s">
        <v>30</v>
      </c>
      <c r="AX306" s="12" t="s">
        <v>73</v>
      </c>
      <c r="AY306" s="150" t="s">
        <v>139</v>
      </c>
    </row>
    <row r="307" spans="2:65" s="13" customFormat="1">
      <c r="B307" s="156"/>
      <c r="D307" s="149" t="s">
        <v>146</v>
      </c>
      <c r="E307" s="157" t="s">
        <v>1</v>
      </c>
      <c r="F307" s="158" t="s">
        <v>148</v>
      </c>
      <c r="H307" s="159">
        <v>91.26</v>
      </c>
      <c r="I307" s="160"/>
      <c r="L307" s="156"/>
      <c r="M307" s="161"/>
      <c r="T307" s="162"/>
      <c r="AT307" s="157" t="s">
        <v>146</v>
      </c>
      <c r="AU307" s="157" t="s">
        <v>83</v>
      </c>
      <c r="AV307" s="13" t="s">
        <v>145</v>
      </c>
      <c r="AW307" s="13" t="s">
        <v>30</v>
      </c>
      <c r="AX307" s="13" t="s">
        <v>81</v>
      </c>
      <c r="AY307" s="157" t="s">
        <v>139</v>
      </c>
    </row>
    <row r="308" spans="2:65" s="1" customFormat="1" ht="24.2" customHeight="1">
      <c r="B308" s="133"/>
      <c r="C308" s="134" t="s">
        <v>472</v>
      </c>
      <c r="D308" s="134" t="s">
        <v>141</v>
      </c>
      <c r="E308" s="135" t="s">
        <v>575</v>
      </c>
      <c r="F308" s="136" t="s">
        <v>576</v>
      </c>
      <c r="G308" s="137" t="s">
        <v>235</v>
      </c>
      <c r="H308" s="138">
        <v>821.34</v>
      </c>
      <c r="I308" s="139"/>
      <c r="J308" s="140">
        <f>ROUND(I308*H308,2)</f>
        <v>0</v>
      </c>
      <c r="K308" s="141"/>
      <c r="L308" s="32"/>
      <c r="M308" s="142" t="s">
        <v>1</v>
      </c>
      <c r="N308" s="143" t="s">
        <v>38</v>
      </c>
      <c r="P308" s="144">
        <f>O308*H308</f>
        <v>0</v>
      </c>
      <c r="Q308" s="144">
        <v>0</v>
      </c>
      <c r="R308" s="144">
        <f>Q308*H308</f>
        <v>0</v>
      </c>
      <c r="S308" s="144">
        <v>0</v>
      </c>
      <c r="T308" s="145">
        <f>S308*H308</f>
        <v>0</v>
      </c>
      <c r="AR308" s="146" t="s">
        <v>145</v>
      </c>
      <c r="AT308" s="146" t="s">
        <v>141</v>
      </c>
      <c r="AU308" s="146" t="s">
        <v>83</v>
      </c>
      <c r="AY308" s="17" t="s">
        <v>139</v>
      </c>
      <c r="BE308" s="147">
        <f>IF(N308="základní",J308,0)</f>
        <v>0</v>
      </c>
      <c r="BF308" s="147">
        <f>IF(N308="snížená",J308,0)</f>
        <v>0</v>
      </c>
      <c r="BG308" s="147">
        <f>IF(N308="zákl. přenesená",J308,0)</f>
        <v>0</v>
      </c>
      <c r="BH308" s="147">
        <f>IF(N308="sníž. přenesená",J308,0)</f>
        <v>0</v>
      </c>
      <c r="BI308" s="147">
        <f>IF(N308="nulová",J308,0)</f>
        <v>0</v>
      </c>
      <c r="BJ308" s="17" t="s">
        <v>81</v>
      </c>
      <c r="BK308" s="147">
        <f>ROUND(I308*H308,2)</f>
        <v>0</v>
      </c>
      <c r="BL308" s="17" t="s">
        <v>145</v>
      </c>
      <c r="BM308" s="146" t="s">
        <v>780</v>
      </c>
    </row>
    <row r="309" spans="2:65" s="12" customFormat="1">
      <c r="B309" s="148"/>
      <c r="D309" s="149" t="s">
        <v>146</v>
      </c>
      <c r="F309" s="151" t="s">
        <v>781</v>
      </c>
      <c r="H309" s="152">
        <v>821.34</v>
      </c>
      <c r="I309" s="153"/>
      <c r="L309" s="148"/>
      <c r="M309" s="154"/>
      <c r="T309" s="155"/>
      <c r="AT309" s="150" t="s">
        <v>146</v>
      </c>
      <c r="AU309" s="150" t="s">
        <v>83</v>
      </c>
      <c r="AV309" s="12" t="s">
        <v>83</v>
      </c>
      <c r="AW309" s="12" t="s">
        <v>3</v>
      </c>
      <c r="AX309" s="12" t="s">
        <v>81</v>
      </c>
      <c r="AY309" s="150" t="s">
        <v>139</v>
      </c>
    </row>
    <row r="310" spans="2:65" s="1" customFormat="1" ht="21.75" customHeight="1">
      <c r="B310" s="133"/>
      <c r="C310" s="134" t="s">
        <v>334</v>
      </c>
      <c r="D310" s="134" t="s">
        <v>141</v>
      </c>
      <c r="E310" s="135" t="s">
        <v>579</v>
      </c>
      <c r="F310" s="136" t="s">
        <v>580</v>
      </c>
      <c r="G310" s="137" t="s">
        <v>235</v>
      </c>
      <c r="H310" s="138">
        <v>54.207000000000001</v>
      </c>
      <c r="I310" s="139"/>
      <c r="J310" s="140">
        <f>ROUND(I310*H310,2)</f>
        <v>0</v>
      </c>
      <c r="K310" s="141"/>
      <c r="L310" s="32"/>
      <c r="M310" s="142" t="s">
        <v>1</v>
      </c>
      <c r="N310" s="143" t="s">
        <v>38</v>
      </c>
      <c r="P310" s="144">
        <f>O310*H310</f>
        <v>0</v>
      </c>
      <c r="Q310" s="144">
        <v>0</v>
      </c>
      <c r="R310" s="144">
        <f>Q310*H310</f>
        <v>0</v>
      </c>
      <c r="S310" s="144">
        <v>0</v>
      </c>
      <c r="T310" s="145">
        <f>S310*H310</f>
        <v>0</v>
      </c>
      <c r="AR310" s="146" t="s">
        <v>145</v>
      </c>
      <c r="AT310" s="146" t="s">
        <v>141</v>
      </c>
      <c r="AU310" s="146" t="s">
        <v>83</v>
      </c>
      <c r="AY310" s="17" t="s">
        <v>139</v>
      </c>
      <c r="BE310" s="147">
        <f>IF(N310="základní",J310,0)</f>
        <v>0</v>
      </c>
      <c r="BF310" s="147">
        <f>IF(N310="snížená",J310,0)</f>
        <v>0</v>
      </c>
      <c r="BG310" s="147">
        <f>IF(N310="zákl. přenesená",J310,0)</f>
        <v>0</v>
      </c>
      <c r="BH310" s="147">
        <f>IF(N310="sníž. přenesená",J310,0)</f>
        <v>0</v>
      </c>
      <c r="BI310" s="147">
        <f>IF(N310="nulová",J310,0)</f>
        <v>0</v>
      </c>
      <c r="BJ310" s="17" t="s">
        <v>81</v>
      </c>
      <c r="BK310" s="147">
        <f>ROUND(I310*H310,2)</f>
        <v>0</v>
      </c>
      <c r="BL310" s="17" t="s">
        <v>145</v>
      </c>
      <c r="BM310" s="146" t="s">
        <v>782</v>
      </c>
    </row>
    <row r="311" spans="2:65" s="12" customFormat="1">
      <c r="B311" s="148"/>
      <c r="D311" s="149" t="s">
        <v>146</v>
      </c>
      <c r="E311" s="150" t="s">
        <v>1</v>
      </c>
      <c r="F311" s="151" t="s">
        <v>783</v>
      </c>
      <c r="H311" s="152">
        <v>54.207000000000001</v>
      </c>
      <c r="I311" s="153"/>
      <c r="L311" s="148"/>
      <c r="M311" s="154"/>
      <c r="T311" s="155"/>
      <c r="AT311" s="150" t="s">
        <v>146</v>
      </c>
      <c r="AU311" s="150" t="s">
        <v>83</v>
      </c>
      <c r="AV311" s="12" t="s">
        <v>83</v>
      </c>
      <c r="AW311" s="12" t="s">
        <v>30</v>
      </c>
      <c r="AX311" s="12" t="s">
        <v>73</v>
      </c>
      <c r="AY311" s="150" t="s">
        <v>139</v>
      </c>
    </row>
    <row r="312" spans="2:65" s="13" customFormat="1">
      <c r="B312" s="156"/>
      <c r="D312" s="149" t="s">
        <v>146</v>
      </c>
      <c r="E312" s="157" t="s">
        <v>1</v>
      </c>
      <c r="F312" s="158" t="s">
        <v>148</v>
      </c>
      <c r="H312" s="159">
        <v>54.207000000000001</v>
      </c>
      <c r="I312" s="160"/>
      <c r="L312" s="156"/>
      <c r="M312" s="161"/>
      <c r="T312" s="162"/>
      <c r="AT312" s="157" t="s">
        <v>146</v>
      </c>
      <c r="AU312" s="157" t="s">
        <v>83</v>
      </c>
      <c r="AV312" s="13" t="s">
        <v>145</v>
      </c>
      <c r="AW312" s="13" t="s">
        <v>30</v>
      </c>
      <c r="AX312" s="13" t="s">
        <v>81</v>
      </c>
      <c r="AY312" s="157" t="s">
        <v>139</v>
      </c>
    </row>
    <row r="313" spans="2:65" s="1" customFormat="1" ht="24.2" customHeight="1">
      <c r="B313" s="133"/>
      <c r="C313" s="134" t="s">
        <v>479</v>
      </c>
      <c r="D313" s="134" t="s">
        <v>141</v>
      </c>
      <c r="E313" s="135" t="s">
        <v>585</v>
      </c>
      <c r="F313" s="136" t="s">
        <v>586</v>
      </c>
      <c r="G313" s="137" t="s">
        <v>235</v>
      </c>
      <c r="H313" s="138">
        <v>487.863</v>
      </c>
      <c r="I313" s="139"/>
      <c r="J313" s="140">
        <f>ROUND(I313*H313,2)</f>
        <v>0</v>
      </c>
      <c r="K313" s="141"/>
      <c r="L313" s="32"/>
      <c r="M313" s="142" t="s">
        <v>1</v>
      </c>
      <c r="N313" s="143" t="s">
        <v>38</v>
      </c>
      <c r="P313" s="144">
        <f>O313*H313</f>
        <v>0</v>
      </c>
      <c r="Q313" s="144">
        <v>0</v>
      </c>
      <c r="R313" s="144">
        <f>Q313*H313</f>
        <v>0</v>
      </c>
      <c r="S313" s="144">
        <v>0</v>
      </c>
      <c r="T313" s="145">
        <f>S313*H313</f>
        <v>0</v>
      </c>
      <c r="AR313" s="146" t="s">
        <v>145</v>
      </c>
      <c r="AT313" s="146" t="s">
        <v>141</v>
      </c>
      <c r="AU313" s="146" t="s">
        <v>83</v>
      </c>
      <c r="AY313" s="17" t="s">
        <v>139</v>
      </c>
      <c r="BE313" s="147">
        <f>IF(N313="základní",J313,0)</f>
        <v>0</v>
      </c>
      <c r="BF313" s="147">
        <f>IF(N313="snížená",J313,0)</f>
        <v>0</v>
      </c>
      <c r="BG313" s="147">
        <f>IF(N313="zákl. přenesená",J313,0)</f>
        <v>0</v>
      </c>
      <c r="BH313" s="147">
        <f>IF(N313="sníž. přenesená",J313,0)</f>
        <v>0</v>
      </c>
      <c r="BI313" s="147">
        <f>IF(N313="nulová",J313,0)</f>
        <v>0</v>
      </c>
      <c r="BJ313" s="17" t="s">
        <v>81</v>
      </c>
      <c r="BK313" s="147">
        <f>ROUND(I313*H313,2)</f>
        <v>0</v>
      </c>
      <c r="BL313" s="17" t="s">
        <v>145</v>
      </c>
      <c r="BM313" s="146" t="s">
        <v>784</v>
      </c>
    </row>
    <row r="314" spans="2:65" s="12" customFormat="1">
      <c r="B314" s="148"/>
      <c r="D314" s="149" t="s">
        <v>146</v>
      </c>
      <c r="F314" s="151" t="s">
        <v>785</v>
      </c>
      <c r="H314" s="152">
        <v>487.863</v>
      </c>
      <c r="I314" s="153"/>
      <c r="L314" s="148"/>
      <c r="M314" s="154"/>
      <c r="T314" s="155"/>
      <c r="AT314" s="150" t="s">
        <v>146</v>
      </c>
      <c r="AU314" s="150" t="s">
        <v>83</v>
      </c>
      <c r="AV314" s="12" t="s">
        <v>83</v>
      </c>
      <c r="AW314" s="12" t="s">
        <v>3</v>
      </c>
      <c r="AX314" s="12" t="s">
        <v>81</v>
      </c>
      <c r="AY314" s="150" t="s">
        <v>139</v>
      </c>
    </row>
    <row r="315" spans="2:65" s="1" customFormat="1" ht="44.25" customHeight="1">
      <c r="B315" s="133"/>
      <c r="C315" s="134" t="s">
        <v>340</v>
      </c>
      <c r="D315" s="134" t="s">
        <v>141</v>
      </c>
      <c r="E315" s="135" t="s">
        <v>593</v>
      </c>
      <c r="F315" s="136" t="s">
        <v>594</v>
      </c>
      <c r="G315" s="137" t="s">
        <v>235</v>
      </c>
      <c r="H315" s="138">
        <v>75.477999999999994</v>
      </c>
      <c r="I315" s="139"/>
      <c r="J315" s="140">
        <f>ROUND(I315*H315,2)</f>
        <v>0</v>
      </c>
      <c r="K315" s="141"/>
      <c r="L315" s="32"/>
      <c r="M315" s="142" t="s">
        <v>1</v>
      </c>
      <c r="N315" s="143" t="s">
        <v>38</v>
      </c>
      <c r="P315" s="144">
        <f>O315*H315</f>
        <v>0</v>
      </c>
      <c r="Q315" s="144">
        <v>0</v>
      </c>
      <c r="R315" s="144">
        <f>Q315*H315</f>
        <v>0</v>
      </c>
      <c r="S315" s="144">
        <v>0</v>
      </c>
      <c r="T315" s="145">
        <f>S315*H315</f>
        <v>0</v>
      </c>
      <c r="AR315" s="146" t="s">
        <v>145</v>
      </c>
      <c r="AT315" s="146" t="s">
        <v>141</v>
      </c>
      <c r="AU315" s="146" t="s">
        <v>83</v>
      </c>
      <c r="AY315" s="17" t="s">
        <v>139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7" t="s">
        <v>81</v>
      </c>
      <c r="BK315" s="147">
        <f>ROUND(I315*H315,2)</f>
        <v>0</v>
      </c>
      <c r="BL315" s="17" t="s">
        <v>145</v>
      </c>
      <c r="BM315" s="146" t="s">
        <v>786</v>
      </c>
    </row>
    <row r="316" spans="2:65" s="12" customFormat="1">
      <c r="B316" s="148"/>
      <c r="D316" s="149" t="s">
        <v>146</v>
      </c>
      <c r="E316" s="150" t="s">
        <v>1</v>
      </c>
      <c r="F316" s="151" t="s">
        <v>778</v>
      </c>
      <c r="H316" s="152">
        <v>75.477999999999994</v>
      </c>
      <c r="I316" s="153"/>
      <c r="L316" s="148"/>
      <c r="M316" s="154"/>
      <c r="T316" s="155"/>
      <c r="AT316" s="150" t="s">
        <v>146</v>
      </c>
      <c r="AU316" s="150" t="s">
        <v>83</v>
      </c>
      <c r="AV316" s="12" t="s">
        <v>83</v>
      </c>
      <c r="AW316" s="12" t="s">
        <v>30</v>
      </c>
      <c r="AX316" s="12" t="s">
        <v>73</v>
      </c>
      <c r="AY316" s="150" t="s">
        <v>139</v>
      </c>
    </row>
    <row r="317" spans="2:65" s="13" customFormat="1">
      <c r="B317" s="156"/>
      <c r="D317" s="149" t="s">
        <v>146</v>
      </c>
      <c r="E317" s="157" t="s">
        <v>1</v>
      </c>
      <c r="F317" s="158" t="s">
        <v>148</v>
      </c>
      <c r="H317" s="159">
        <v>75.477999999999994</v>
      </c>
      <c r="I317" s="160"/>
      <c r="L317" s="156"/>
      <c r="M317" s="161"/>
      <c r="T317" s="162"/>
      <c r="AT317" s="157" t="s">
        <v>146</v>
      </c>
      <c r="AU317" s="157" t="s">
        <v>83</v>
      </c>
      <c r="AV317" s="13" t="s">
        <v>145</v>
      </c>
      <c r="AW317" s="13" t="s">
        <v>30</v>
      </c>
      <c r="AX317" s="13" t="s">
        <v>81</v>
      </c>
      <c r="AY317" s="157" t="s">
        <v>139</v>
      </c>
    </row>
    <row r="318" spans="2:65" s="1" customFormat="1" ht="44.25" customHeight="1">
      <c r="B318" s="133"/>
      <c r="C318" s="134" t="s">
        <v>487</v>
      </c>
      <c r="D318" s="134" t="s">
        <v>141</v>
      </c>
      <c r="E318" s="135" t="s">
        <v>596</v>
      </c>
      <c r="F318" s="136" t="s">
        <v>597</v>
      </c>
      <c r="G318" s="137" t="s">
        <v>235</v>
      </c>
      <c r="H318" s="138">
        <v>69.989000000000004</v>
      </c>
      <c r="I318" s="139"/>
      <c r="J318" s="140">
        <f>ROUND(I318*H318,2)</f>
        <v>0</v>
      </c>
      <c r="K318" s="141"/>
      <c r="L318" s="32"/>
      <c r="M318" s="142" t="s">
        <v>1</v>
      </c>
      <c r="N318" s="143" t="s">
        <v>38</v>
      </c>
      <c r="P318" s="144">
        <f>O318*H318</f>
        <v>0</v>
      </c>
      <c r="Q318" s="144">
        <v>0</v>
      </c>
      <c r="R318" s="144">
        <f>Q318*H318</f>
        <v>0</v>
      </c>
      <c r="S318" s="144">
        <v>0</v>
      </c>
      <c r="T318" s="145">
        <f>S318*H318</f>
        <v>0</v>
      </c>
      <c r="AR318" s="146" t="s">
        <v>145</v>
      </c>
      <c r="AT318" s="146" t="s">
        <v>141</v>
      </c>
      <c r="AU318" s="146" t="s">
        <v>83</v>
      </c>
      <c r="AY318" s="17" t="s">
        <v>139</v>
      </c>
      <c r="BE318" s="147">
        <f>IF(N318="základní",J318,0)</f>
        <v>0</v>
      </c>
      <c r="BF318" s="147">
        <f>IF(N318="snížená",J318,0)</f>
        <v>0</v>
      </c>
      <c r="BG318" s="147">
        <f>IF(N318="zákl. přenesená",J318,0)</f>
        <v>0</v>
      </c>
      <c r="BH318" s="147">
        <f>IF(N318="sníž. přenesená",J318,0)</f>
        <v>0</v>
      </c>
      <c r="BI318" s="147">
        <f>IF(N318="nulová",J318,0)</f>
        <v>0</v>
      </c>
      <c r="BJ318" s="17" t="s">
        <v>81</v>
      </c>
      <c r="BK318" s="147">
        <f>ROUND(I318*H318,2)</f>
        <v>0</v>
      </c>
      <c r="BL318" s="17" t="s">
        <v>145</v>
      </c>
      <c r="BM318" s="146" t="s">
        <v>787</v>
      </c>
    </row>
    <row r="319" spans="2:65" s="12" customFormat="1">
      <c r="B319" s="148"/>
      <c r="D319" s="149" t="s">
        <v>146</v>
      </c>
      <c r="E319" s="150" t="s">
        <v>1</v>
      </c>
      <c r="F319" s="151" t="s">
        <v>779</v>
      </c>
      <c r="H319" s="152">
        <v>15.782</v>
      </c>
      <c r="I319" s="153"/>
      <c r="L319" s="148"/>
      <c r="M319" s="154"/>
      <c r="T319" s="155"/>
      <c r="AT319" s="150" t="s">
        <v>146</v>
      </c>
      <c r="AU319" s="150" t="s">
        <v>83</v>
      </c>
      <c r="AV319" s="12" t="s">
        <v>83</v>
      </c>
      <c r="AW319" s="12" t="s">
        <v>30</v>
      </c>
      <c r="AX319" s="12" t="s">
        <v>73</v>
      </c>
      <c r="AY319" s="150" t="s">
        <v>139</v>
      </c>
    </row>
    <row r="320" spans="2:65" s="12" customFormat="1">
      <c r="B320" s="148"/>
      <c r="D320" s="149" t="s">
        <v>146</v>
      </c>
      <c r="E320" s="150" t="s">
        <v>1</v>
      </c>
      <c r="F320" s="151" t="s">
        <v>783</v>
      </c>
      <c r="H320" s="152">
        <v>54.207000000000001</v>
      </c>
      <c r="I320" s="153"/>
      <c r="L320" s="148"/>
      <c r="M320" s="154"/>
      <c r="T320" s="155"/>
      <c r="AT320" s="150" t="s">
        <v>146</v>
      </c>
      <c r="AU320" s="150" t="s">
        <v>83</v>
      </c>
      <c r="AV320" s="12" t="s">
        <v>83</v>
      </c>
      <c r="AW320" s="12" t="s">
        <v>30</v>
      </c>
      <c r="AX320" s="12" t="s">
        <v>73</v>
      </c>
      <c r="AY320" s="150" t="s">
        <v>139</v>
      </c>
    </row>
    <row r="321" spans="2:65" s="13" customFormat="1">
      <c r="B321" s="156"/>
      <c r="D321" s="149" t="s">
        <v>146</v>
      </c>
      <c r="E321" s="157" t="s">
        <v>1</v>
      </c>
      <c r="F321" s="158" t="s">
        <v>148</v>
      </c>
      <c r="H321" s="159">
        <v>69.989000000000004</v>
      </c>
      <c r="I321" s="160"/>
      <c r="L321" s="156"/>
      <c r="M321" s="161"/>
      <c r="T321" s="162"/>
      <c r="AT321" s="157" t="s">
        <v>146</v>
      </c>
      <c r="AU321" s="157" t="s">
        <v>83</v>
      </c>
      <c r="AV321" s="13" t="s">
        <v>145</v>
      </c>
      <c r="AW321" s="13" t="s">
        <v>30</v>
      </c>
      <c r="AX321" s="13" t="s">
        <v>81</v>
      </c>
      <c r="AY321" s="157" t="s">
        <v>139</v>
      </c>
    </row>
    <row r="322" spans="2:65" s="11" customFormat="1" ht="22.9" customHeight="1">
      <c r="B322" s="121"/>
      <c r="D322" s="122" t="s">
        <v>72</v>
      </c>
      <c r="E322" s="131" t="s">
        <v>599</v>
      </c>
      <c r="F322" s="131" t="s">
        <v>600</v>
      </c>
      <c r="I322" s="124"/>
      <c r="J322" s="132">
        <f>BK322</f>
        <v>0</v>
      </c>
      <c r="L322" s="121"/>
      <c r="M322" s="126"/>
      <c r="P322" s="127">
        <f>SUM(P323:P324)</f>
        <v>0</v>
      </c>
      <c r="R322" s="127">
        <f>SUM(R323:R324)</f>
        <v>0</v>
      </c>
      <c r="T322" s="128">
        <f>SUM(T323:T324)</f>
        <v>0</v>
      </c>
      <c r="AR322" s="122" t="s">
        <v>81</v>
      </c>
      <c r="AT322" s="129" t="s">
        <v>72</v>
      </c>
      <c r="AU322" s="129" t="s">
        <v>81</v>
      </c>
      <c r="AY322" s="122" t="s">
        <v>139</v>
      </c>
      <c r="BK322" s="130">
        <f>SUM(BK323:BK324)</f>
        <v>0</v>
      </c>
    </row>
    <row r="323" spans="2:65" s="1" customFormat="1" ht="24.2" customHeight="1">
      <c r="B323" s="133"/>
      <c r="C323" s="134" t="s">
        <v>344</v>
      </c>
      <c r="D323" s="134" t="s">
        <v>141</v>
      </c>
      <c r="E323" s="135" t="s">
        <v>788</v>
      </c>
      <c r="F323" s="136" t="s">
        <v>789</v>
      </c>
      <c r="G323" s="137" t="s">
        <v>235</v>
      </c>
      <c r="H323" s="138">
        <v>85.786000000000001</v>
      </c>
      <c r="I323" s="139"/>
      <c r="J323" s="140">
        <f>ROUND(I323*H323,2)</f>
        <v>0</v>
      </c>
      <c r="K323" s="141"/>
      <c r="L323" s="32"/>
      <c r="M323" s="142" t="s">
        <v>1</v>
      </c>
      <c r="N323" s="143" t="s">
        <v>38</v>
      </c>
      <c r="P323" s="144">
        <f>O323*H323</f>
        <v>0</v>
      </c>
      <c r="Q323" s="144">
        <v>0</v>
      </c>
      <c r="R323" s="144">
        <f>Q323*H323</f>
        <v>0</v>
      </c>
      <c r="S323" s="144">
        <v>0</v>
      </c>
      <c r="T323" s="145">
        <f>S323*H323</f>
        <v>0</v>
      </c>
      <c r="AR323" s="146" t="s">
        <v>145</v>
      </c>
      <c r="AT323" s="146" t="s">
        <v>141</v>
      </c>
      <c r="AU323" s="146" t="s">
        <v>83</v>
      </c>
      <c r="AY323" s="17" t="s">
        <v>139</v>
      </c>
      <c r="BE323" s="147">
        <f>IF(N323="základní",J323,0)</f>
        <v>0</v>
      </c>
      <c r="BF323" s="147">
        <f>IF(N323="snížená",J323,0)</f>
        <v>0</v>
      </c>
      <c r="BG323" s="147">
        <f>IF(N323="zákl. přenesená",J323,0)</f>
        <v>0</v>
      </c>
      <c r="BH323" s="147">
        <f>IF(N323="sníž. přenesená",J323,0)</f>
        <v>0</v>
      </c>
      <c r="BI323" s="147">
        <f>IF(N323="nulová",J323,0)</f>
        <v>0</v>
      </c>
      <c r="BJ323" s="17" t="s">
        <v>81</v>
      </c>
      <c r="BK323" s="147">
        <f>ROUND(I323*H323,2)</f>
        <v>0</v>
      </c>
      <c r="BL323" s="17" t="s">
        <v>145</v>
      </c>
      <c r="BM323" s="146" t="s">
        <v>453</v>
      </c>
    </row>
    <row r="324" spans="2:65" s="1" customFormat="1" ht="33" customHeight="1">
      <c r="B324" s="133"/>
      <c r="C324" s="134" t="s">
        <v>496</v>
      </c>
      <c r="D324" s="134" t="s">
        <v>141</v>
      </c>
      <c r="E324" s="135" t="s">
        <v>790</v>
      </c>
      <c r="F324" s="136" t="s">
        <v>791</v>
      </c>
      <c r="G324" s="137" t="s">
        <v>235</v>
      </c>
      <c r="H324" s="138">
        <v>85.786000000000001</v>
      </c>
      <c r="I324" s="139"/>
      <c r="J324" s="140">
        <f>ROUND(I324*H324,2)</f>
        <v>0</v>
      </c>
      <c r="K324" s="141"/>
      <c r="L324" s="32"/>
      <c r="M324" s="180" t="s">
        <v>1</v>
      </c>
      <c r="N324" s="181" t="s">
        <v>38</v>
      </c>
      <c r="O324" s="182"/>
      <c r="P324" s="183">
        <f>O324*H324</f>
        <v>0</v>
      </c>
      <c r="Q324" s="183">
        <v>0</v>
      </c>
      <c r="R324" s="183">
        <f>Q324*H324</f>
        <v>0</v>
      </c>
      <c r="S324" s="183">
        <v>0</v>
      </c>
      <c r="T324" s="184">
        <f>S324*H324</f>
        <v>0</v>
      </c>
      <c r="AR324" s="146" t="s">
        <v>145</v>
      </c>
      <c r="AT324" s="146" t="s">
        <v>141</v>
      </c>
      <c r="AU324" s="146" t="s">
        <v>83</v>
      </c>
      <c r="AY324" s="17" t="s">
        <v>139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7" t="s">
        <v>81</v>
      </c>
      <c r="BK324" s="147">
        <f>ROUND(I324*H324,2)</f>
        <v>0</v>
      </c>
      <c r="BL324" s="17" t="s">
        <v>145</v>
      </c>
      <c r="BM324" s="146" t="s">
        <v>457</v>
      </c>
    </row>
    <row r="325" spans="2:65" s="1" customFormat="1" ht="6.95" customHeight="1">
      <c r="B325" s="44"/>
      <c r="C325" s="45"/>
      <c r="D325" s="45"/>
      <c r="E325" s="45"/>
      <c r="F325" s="45"/>
      <c r="G325" s="45"/>
      <c r="H325" s="45"/>
      <c r="I325" s="45"/>
      <c r="J325" s="45"/>
      <c r="K325" s="45"/>
      <c r="L325" s="32"/>
    </row>
  </sheetData>
  <autoFilter ref="C123:K324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4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109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Králův Dvůr - Průmyslova zóna západ -Technicka vybavenost</v>
      </c>
      <c r="F7" s="236"/>
      <c r="G7" s="236"/>
      <c r="H7" s="236"/>
      <c r="L7" s="20"/>
    </row>
    <row r="8" spans="2:46" s="1" customFormat="1" ht="12" customHeight="1">
      <c r="B8" s="32"/>
      <c r="D8" s="27" t="s">
        <v>110</v>
      </c>
      <c r="L8" s="32"/>
    </row>
    <row r="9" spans="2:46" s="1" customFormat="1" ht="16.5" customHeight="1">
      <c r="B9" s="32"/>
      <c r="E9" s="225" t="s">
        <v>792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14. 2. 2025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11" t="s">
        <v>1</v>
      </c>
      <c r="F27" s="211"/>
      <c r="G27" s="211"/>
      <c r="H27" s="21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ROUND((SUM(BE123:BE348)),  2)</f>
        <v>0</v>
      </c>
      <c r="I33" s="92">
        <v>0.21</v>
      </c>
      <c r="J33" s="91">
        <f>ROUND(((SUM(BE123:BE348))*I33),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ROUND((SUM(BF123:BF348)),  2)</f>
        <v>0</v>
      </c>
      <c r="I34" s="92">
        <v>0.12</v>
      </c>
      <c r="J34" s="91">
        <f>ROUND(((SUM(BF123:BF348))*I34),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ROUND((SUM(BG123:BG348)),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ROUND((SUM(BH123:BH348)),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ROUND((SUM(BI123:BI348)),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Králův Dvůr - Průmyslova zóna západ -Technicka vybavenost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110</v>
      </c>
      <c r="L86" s="32"/>
    </row>
    <row r="87" spans="2:47" s="1" customFormat="1" ht="16.5" customHeight="1">
      <c r="B87" s="32"/>
      <c r="E87" s="225" t="str">
        <f>E9</f>
        <v>302 - SO 302 Dešťová kanalizace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14. 2. 2025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113</v>
      </c>
      <c r="D94" s="93"/>
      <c r="E94" s="93"/>
      <c r="F94" s="93"/>
      <c r="G94" s="93"/>
      <c r="H94" s="93"/>
      <c r="I94" s="93"/>
      <c r="J94" s="102" t="s">
        <v>114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115</v>
      </c>
      <c r="J96" s="66">
        <f>J123</f>
        <v>0</v>
      </c>
      <c r="L96" s="32"/>
      <c r="AU96" s="17" t="s">
        <v>116</v>
      </c>
    </row>
    <row r="97" spans="2:12" s="8" customFormat="1" ht="24.95" customHeight="1">
      <c r="B97" s="104"/>
      <c r="D97" s="105" t="s">
        <v>117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118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119</v>
      </c>
      <c r="E99" s="110"/>
      <c r="F99" s="110"/>
      <c r="G99" s="110"/>
      <c r="H99" s="110"/>
      <c r="I99" s="110"/>
      <c r="J99" s="111">
        <f>J221</f>
        <v>0</v>
      </c>
      <c r="L99" s="108"/>
    </row>
    <row r="100" spans="2:12" s="9" customFormat="1" ht="19.899999999999999" customHeight="1">
      <c r="B100" s="108"/>
      <c r="D100" s="109" t="s">
        <v>793</v>
      </c>
      <c r="E100" s="110"/>
      <c r="F100" s="110"/>
      <c r="G100" s="110"/>
      <c r="H100" s="110"/>
      <c r="I100" s="110"/>
      <c r="J100" s="111">
        <f>J225</f>
        <v>0</v>
      </c>
      <c r="L100" s="108"/>
    </row>
    <row r="101" spans="2:12" s="9" customFormat="1" ht="19.899999999999999" customHeight="1">
      <c r="B101" s="108"/>
      <c r="D101" s="109" t="s">
        <v>606</v>
      </c>
      <c r="E101" s="110"/>
      <c r="F101" s="110"/>
      <c r="G101" s="110"/>
      <c r="H101" s="110"/>
      <c r="I101" s="110"/>
      <c r="J101" s="111">
        <f>J236</f>
        <v>0</v>
      </c>
      <c r="L101" s="108"/>
    </row>
    <row r="102" spans="2:12" s="9" customFormat="1" ht="19.899999999999999" customHeight="1">
      <c r="B102" s="108"/>
      <c r="D102" s="109" t="s">
        <v>607</v>
      </c>
      <c r="E102" s="110"/>
      <c r="F102" s="110"/>
      <c r="G102" s="110"/>
      <c r="H102" s="110"/>
      <c r="I102" s="110"/>
      <c r="J102" s="111">
        <f>J281</f>
        <v>0</v>
      </c>
      <c r="L102" s="108"/>
    </row>
    <row r="103" spans="2:12" s="9" customFormat="1" ht="19.899999999999999" customHeight="1">
      <c r="B103" s="108"/>
      <c r="D103" s="109" t="s">
        <v>123</v>
      </c>
      <c r="E103" s="110"/>
      <c r="F103" s="110"/>
      <c r="G103" s="110"/>
      <c r="H103" s="110"/>
      <c r="I103" s="110"/>
      <c r="J103" s="111">
        <f>J346</f>
        <v>0</v>
      </c>
      <c r="L103" s="108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124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5" t="str">
        <f>E7</f>
        <v>Králův Dvůr - Průmyslova zóna západ -Technicka vybavenost</v>
      </c>
      <c r="F113" s="236"/>
      <c r="G113" s="236"/>
      <c r="H113" s="236"/>
      <c r="L113" s="32"/>
    </row>
    <row r="114" spans="2:65" s="1" customFormat="1" ht="12" customHeight="1">
      <c r="B114" s="32"/>
      <c r="C114" s="27" t="s">
        <v>110</v>
      </c>
      <c r="L114" s="32"/>
    </row>
    <row r="115" spans="2:65" s="1" customFormat="1" ht="16.5" customHeight="1">
      <c r="B115" s="32"/>
      <c r="E115" s="225" t="str">
        <f>E9</f>
        <v>302 - SO 302 Dešťová kanalizace</v>
      </c>
      <c r="F115" s="234"/>
      <c r="G115" s="234"/>
      <c r="H115" s="234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14. 2. 2025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 xml:space="preserve"> </v>
      </c>
      <c r="I119" s="27" t="s">
        <v>29</v>
      </c>
      <c r="J119" s="30" t="str">
        <f>E21</f>
        <v xml:space="preserve"> </v>
      </c>
      <c r="L119" s="32"/>
    </row>
    <row r="120" spans="2:65" s="1" customFormat="1" ht="15.2" customHeight="1">
      <c r="B120" s="32"/>
      <c r="C120" s="27" t="s">
        <v>27</v>
      </c>
      <c r="F120" s="25" t="str">
        <f>IF(E18="","",E18)</f>
        <v>Vyplň údaj</v>
      </c>
      <c r="I120" s="27" t="s">
        <v>31</v>
      </c>
      <c r="J120" s="30" t="str">
        <f>E24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125</v>
      </c>
      <c r="D122" s="114" t="s">
        <v>58</v>
      </c>
      <c r="E122" s="114" t="s">
        <v>54</v>
      </c>
      <c r="F122" s="114" t="s">
        <v>55</v>
      </c>
      <c r="G122" s="114" t="s">
        <v>126</v>
      </c>
      <c r="H122" s="114" t="s">
        <v>127</v>
      </c>
      <c r="I122" s="114" t="s">
        <v>128</v>
      </c>
      <c r="J122" s="115" t="s">
        <v>114</v>
      </c>
      <c r="K122" s="116" t="s">
        <v>129</v>
      </c>
      <c r="L122" s="112"/>
      <c r="M122" s="59" t="s">
        <v>1</v>
      </c>
      <c r="N122" s="60" t="s">
        <v>37</v>
      </c>
      <c r="O122" s="60" t="s">
        <v>130</v>
      </c>
      <c r="P122" s="60" t="s">
        <v>131</v>
      </c>
      <c r="Q122" s="60" t="s">
        <v>132</v>
      </c>
      <c r="R122" s="60" t="s">
        <v>133</v>
      </c>
      <c r="S122" s="60" t="s">
        <v>134</v>
      </c>
      <c r="T122" s="61" t="s">
        <v>135</v>
      </c>
    </row>
    <row r="123" spans="2:65" s="1" customFormat="1" ht="22.9" customHeight="1">
      <c r="B123" s="32"/>
      <c r="C123" s="64" t="s">
        <v>136</v>
      </c>
      <c r="J123" s="117">
        <f>BK123</f>
        <v>0</v>
      </c>
      <c r="L123" s="32"/>
      <c r="M123" s="62"/>
      <c r="N123" s="53"/>
      <c r="O123" s="53"/>
      <c r="P123" s="118">
        <f>P124</f>
        <v>0</v>
      </c>
      <c r="Q123" s="53"/>
      <c r="R123" s="118">
        <f>R124</f>
        <v>0</v>
      </c>
      <c r="S123" s="53"/>
      <c r="T123" s="119">
        <f>T124</f>
        <v>0</v>
      </c>
      <c r="AT123" s="17" t="s">
        <v>72</v>
      </c>
      <c r="AU123" s="17" t="s">
        <v>116</v>
      </c>
      <c r="BK123" s="120">
        <f>BK124</f>
        <v>0</v>
      </c>
    </row>
    <row r="124" spans="2:65" s="11" customFormat="1" ht="25.9" customHeight="1">
      <c r="B124" s="121"/>
      <c r="D124" s="122" t="s">
        <v>72</v>
      </c>
      <c r="E124" s="123" t="s">
        <v>137</v>
      </c>
      <c r="F124" s="123" t="s">
        <v>138</v>
      </c>
      <c r="I124" s="124"/>
      <c r="J124" s="125">
        <f>BK124</f>
        <v>0</v>
      </c>
      <c r="L124" s="121"/>
      <c r="M124" s="126"/>
      <c r="P124" s="127">
        <f>P125+P221+P225+P236+P281+P346</f>
        <v>0</v>
      </c>
      <c r="R124" s="127">
        <f>R125+R221+R225+R236+R281+R346</f>
        <v>0</v>
      </c>
      <c r="T124" s="128">
        <f>T125+T221+T225+T236+T281+T346</f>
        <v>0</v>
      </c>
      <c r="AR124" s="122" t="s">
        <v>81</v>
      </c>
      <c r="AT124" s="129" t="s">
        <v>72</v>
      </c>
      <c r="AU124" s="129" t="s">
        <v>73</v>
      </c>
      <c r="AY124" s="122" t="s">
        <v>139</v>
      </c>
      <c r="BK124" s="130">
        <f>BK125+BK221+BK225+BK236+BK281+BK346</f>
        <v>0</v>
      </c>
    </row>
    <row r="125" spans="2:65" s="11" customFormat="1" ht="22.9" customHeight="1">
      <c r="B125" s="121"/>
      <c r="D125" s="122" t="s">
        <v>72</v>
      </c>
      <c r="E125" s="131" t="s">
        <v>81</v>
      </c>
      <c r="F125" s="131" t="s">
        <v>140</v>
      </c>
      <c r="I125" s="124"/>
      <c r="J125" s="132">
        <f>BK125</f>
        <v>0</v>
      </c>
      <c r="L125" s="121"/>
      <c r="M125" s="126"/>
      <c r="P125" s="127">
        <f>SUM(P126:P220)</f>
        <v>0</v>
      </c>
      <c r="R125" s="127">
        <f>SUM(R126:R220)</f>
        <v>0</v>
      </c>
      <c r="T125" s="128">
        <f>SUM(T126:T220)</f>
        <v>0</v>
      </c>
      <c r="AR125" s="122" t="s">
        <v>81</v>
      </c>
      <c r="AT125" s="129" t="s">
        <v>72</v>
      </c>
      <c r="AU125" s="129" t="s">
        <v>81</v>
      </c>
      <c r="AY125" s="122" t="s">
        <v>139</v>
      </c>
      <c r="BK125" s="130">
        <f>SUM(BK126:BK220)</f>
        <v>0</v>
      </c>
    </row>
    <row r="126" spans="2:65" s="1" customFormat="1" ht="24.2" customHeight="1">
      <c r="B126" s="133"/>
      <c r="C126" s="134" t="s">
        <v>81</v>
      </c>
      <c r="D126" s="134" t="s">
        <v>141</v>
      </c>
      <c r="E126" s="135" t="s">
        <v>616</v>
      </c>
      <c r="F126" s="136" t="s">
        <v>617</v>
      </c>
      <c r="G126" s="137" t="s">
        <v>618</v>
      </c>
      <c r="H126" s="138">
        <v>80</v>
      </c>
      <c r="I126" s="139"/>
      <c r="J126" s="140">
        <f>ROUND(I126*H126,2)</f>
        <v>0</v>
      </c>
      <c r="K126" s="141"/>
      <c r="L126" s="32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145</v>
      </c>
      <c r="AT126" s="146" t="s">
        <v>141</v>
      </c>
      <c r="AU126" s="146" t="s">
        <v>83</v>
      </c>
      <c r="AY126" s="17" t="s">
        <v>139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7" t="s">
        <v>81</v>
      </c>
      <c r="BK126" s="147">
        <f>ROUND(I126*H126,2)</f>
        <v>0</v>
      </c>
      <c r="BL126" s="17" t="s">
        <v>145</v>
      </c>
      <c r="BM126" s="146" t="s">
        <v>83</v>
      </c>
    </row>
    <row r="127" spans="2:65" s="12" customFormat="1">
      <c r="B127" s="148"/>
      <c r="D127" s="149" t="s">
        <v>146</v>
      </c>
      <c r="E127" s="150" t="s">
        <v>1</v>
      </c>
      <c r="F127" s="151" t="s">
        <v>619</v>
      </c>
      <c r="H127" s="152">
        <v>80</v>
      </c>
      <c r="I127" s="153"/>
      <c r="L127" s="148"/>
      <c r="M127" s="154"/>
      <c r="T127" s="155"/>
      <c r="AT127" s="150" t="s">
        <v>146</v>
      </c>
      <c r="AU127" s="150" t="s">
        <v>83</v>
      </c>
      <c r="AV127" s="12" t="s">
        <v>83</v>
      </c>
      <c r="AW127" s="12" t="s">
        <v>30</v>
      </c>
      <c r="AX127" s="12" t="s">
        <v>73</v>
      </c>
      <c r="AY127" s="150" t="s">
        <v>139</v>
      </c>
    </row>
    <row r="128" spans="2:65" s="13" customFormat="1">
      <c r="B128" s="156"/>
      <c r="D128" s="149" t="s">
        <v>146</v>
      </c>
      <c r="E128" s="157" t="s">
        <v>1</v>
      </c>
      <c r="F128" s="158" t="s">
        <v>148</v>
      </c>
      <c r="H128" s="159">
        <v>80</v>
      </c>
      <c r="I128" s="160"/>
      <c r="L128" s="156"/>
      <c r="M128" s="161"/>
      <c r="T128" s="162"/>
      <c r="AT128" s="157" t="s">
        <v>146</v>
      </c>
      <c r="AU128" s="157" t="s">
        <v>83</v>
      </c>
      <c r="AV128" s="13" t="s">
        <v>145</v>
      </c>
      <c r="AW128" s="13" t="s">
        <v>30</v>
      </c>
      <c r="AX128" s="13" t="s">
        <v>81</v>
      </c>
      <c r="AY128" s="157" t="s">
        <v>139</v>
      </c>
    </row>
    <row r="129" spans="2:65" s="1" customFormat="1" ht="24.2" customHeight="1">
      <c r="B129" s="133"/>
      <c r="C129" s="134" t="s">
        <v>83</v>
      </c>
      <c r="D129" s="134" t="s">
        <v>141</v>
      </c>
      <c r="E129" s="135" t="s">
        <v>620</v>
      </c>
      <c r="F129" s="136" t="s">
        <v>621</v>
      </c>
      <c r="G129" s="137" t="s">
        <v>622</v>
      </c>
      <c r="H129" s="138">
        <v>10</v>
      </c>
      <c r="I129" s="139"/>
      <c r="J129" s="140">
        <f>ROUND(I129*H129,2)</f>
        <v>0</v>
      </c>
      <c r="K129" s="141"/>
      <c r="L129" s="32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145</v>
      </c>
      <c r="AT129" s="146" t="s">
        <v>141</v>
      </c>
      <c r="AU129" s="146" t="s">
        <v>83</v>
      </c>
      <c r="AY129" s="17" t="s">
        <v>139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7" t="s">
        <v>81</v>
      </c>
      <c r="BK129" s="147">
        <f>ROUND(I129*H129,2)</f>
        <v>0</v>
      </c>
      <c r="BL129" s="17" t="s">
        <v>145</v>
      </c>
      <c r="BM129" s="146" t="s">
        <v>145</v>
      </c>
    </row>
    <row r="130" spans="2:65" s="1" customFormat="1" ht="33" customHeight="1">
      <c r="B130" s="133"/>
      <c r="C130" s="134" t="s">
        <v>153</v>
      </c>
      <c r="D130" s="134" t="s">
        <v>141</v>
      </c>
      <c r="E130" s="135" t="s">
        <v>794</v>
      </c>
      <c r="F130" s="136" t="s">
        <v>795</v>
      </c>
      <c r="G130" s="137" t="s">
        <v>196</v>
      </c>
      <c r="H130" s="138">
        <v>1394</v>
      </c>
      <c r="I130" s="139"/>
      <c r="J130" s="140">
        <f>ROUND(I130*H130,2)</f>
        <v>0</v>
      </c>
      <c r="K130" s="141"/>
      <c r="L130" s="32"/>
      <c r="M130" s="142" t="s">
        <v>1</v>
      </c>
      <c r="N130" s="143" t="s">
        <v>38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145</v>
      </c>
      <c r="AT130" s="146" t="s">
        <v>141</v>
      </c>
      <c r="AU130" s="146" t="s">
        <v>83</v>
      </c>
      <c r="AY130" s="17" t="s">
        <v>139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7" t="s">
        <v>81</v>
      </c>
      <c r="BK130" s="147">
        <f>ROUND(I130*H130,2)</f>
        <v>0</v>
      </c>
      <c r="BL130" s="17" t="s">
        <v>145</v>
      </c>
      <c r="BM130" s="146" t="s">
        <v>159</v>
      </c>
    </row>
    <row r="131" spans="2:65" s="12" customFormat="1">
      <c r="B131" s="148"/>
      <c r="D131" s="149" t="s">
        <v>146</v>
      </c>
      <c r="E131" s="150" t="s">
        <v>1</v>
      </c>
      <c r="F131" s="151" t="s">
        <v>796</v>
      </c>
      <c r="H131" s="152">
        <v>1394</v>
      </c>
      <c r="I131" s="153"/>
      <c r="L131" s="148"/>
      <c r="M131" s="154"/>
      <c r="T131" s="155"/>
      <c r="AT131" s="150" t="s">
        <v>146</v>
      </c>
      <c r="AU131" s="150" t="s">
        <v>83</v>
      </c>
      <c r="AV131" s="12" t="s">
        <v>83</v>
      </c>
      <c r="AW131" s="12" t="s">
        <v>30</v>
      </c>
      <c r="AX131" s="12" t="s">
        <v>73</v>
      </c>
      <c r="AY131" s="150" t="s">
        <v>139</v>
      </c>
    </row>
    <row r="132" spans="2:65" s="13" customFormat="1">
      <c r="B132" s="156"/>
      <c r="D132" s="149" t="s">
        <v>146</v>
      </c>
      <c r="E132" s="157" t="s">
        <v>1</v>
      </c>
      <c r="F132" s="158" t="s">
        <v>148</v>
      </c>
      <c r="H132" s="159">
        <v>1394</v>
      </c>
      <c r="I132" s="160"/>
      <c r="L132" s="156"/>
      <c r="M132" s="161"/>
      <c r="T132" s="162"/>
      <c r="AT132" s="157" t="s">
        <v>146</v>
      </c>
      <c r="AU132" s="157" t="s">
        <v>83</v>
      </c>
      <c r="AV132" s="13" t="s">
        <v>145</v>
      </c>
      <c r="AW132" s="13" t="s">
        <v>30</v>
      </c>
      <c r="AX132" s="13" t="s">
        <v>81</v>
      </c>
      <c r="AY132" s="157" t="s">
        <v>139</v>
      </c>
    </row>
    <row r="133" spans="2:65" s="1" customFormat="1" ht="33" customHeight="1">
      <c r="B133" s="133"/>
      <c r="C133" s="134" t="s">
        <v>145</v>
      </c>
      <c r="D133" s="134" t="s">
        <v>141</v>
      </c>
      <c r="E133" s="135" t="s">
        <v>797</v>
      </c>
      <c r="F133" s="136" t="s">
        <v>798</v>
      </c>
      <c r="G133" s="137" t="s">
        <v>196</v>
      </c>
      <c r="H133" s="138">
        <v>341.86</v>
      </c>
      <c r="I133" s="139"/>
      <c r="J133" s="140">
        <f>ROUND(I133*H133,2)</f>
        <v>0</v>
      </c>
      <c r="K133" s="141"/>
      <c r="L133" s="32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145</v>
      </c>
      <c r="AT133" s="146" t="s">
        <v>141</v>
      </c>
      <c r="AU133" s="146" t="s">
        <v>83</v>
      </c>
      <c r="AY133" s="17" t="s">
        <v>139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7" t="s">
        <v>81</v>
      </c>
      <c r="BK133" s="147">
        <f>ROUND(I133*H133,2)</f>
        <v>0</v>
      </c>
      <c r="BL133" s="17" t="s">
        <v>145</v>
      </c>
      <c r="BM133" s="146" t="s">
        <v>163</v>
      </c>
    </row>
    <row r="134" spans="2:65" s="14" customFormat="1">
      <c r="B134" s="163"/>
      <c r="D134" s="149" t="s">
        <v>146</v>
      </c>
      <c r="E134" s="164" t="s">
        <v>1</v>
      </c>
      <c r="F134" s="165" t="s">
        <v>625</v>
      </c>
      <c r="H134" s="164" t="s">
        <v>1</v>
      </c>
      <c r="I134" s="166"/>
      <c r="L134" s="163"/>
      <c r="M134" s="167"/>
      <c r="T134" s="168"/>
      <c r="AT134" s="164" t="s">
        <v>146</v>
      </c>
      <c r="AU134" s="164" t="s">
        <v>83</v>
      </c>
      <c r="AV134" s="14" t="s">
        <v>81</v>
      </c>
      <c r="AW134" s="14" t="s">
        <v>30</v>
      </c>
      <c r="AX134" s="14" t="s">
        <v>73</v>
      </c>
      <c r="AY134" s="164" t="s">
        <v>139</v>
      </c>
    </row>
    <row r="135" spans="2:65" s="12" customFormat="1">
      <c r="B135" s="148"/>
      <c r="D135" s="149" t="s">
        <v>146</v>
      </c>
      <c r="E135" s="150" t="s">
        <v>1</v>
      </c>
      <c r="F135" s="151" t="s">
        <v>799</v>
      </c>
      <c r="H135" s="152">
        <v>289.51</v>
      </c>
      <c r="I135" s="153"/>
      <c r="L135" s="148"/>
      <c r="M135" s="154"/>
      <c r="T135" s="155"/>
      <c r="AT135" s="150" t="s">
        <v>146</v>
      </c>
      <c r="AU135" s="150" t="s">
        <v>83</v>
      </c>
      <c r="AV135" s="12" t="s">
        <v>83</v>
      </c>
      <c r="AW135" s="12" t="s">
        <v>30</v>
      </c>
      <c r="AX135" s="12" t="s">
        <v>73</v>
      </c>
      <c r="AY135" s="150" t="s">
        <v>139</v>
      </c>
    </row>
    <row r="136" spans="2:65" s="12" customFormat="1">
      <c r="B136" s="148"/>
      <c r="D136" s="149" t="s">
        <v>146</v>
      </c>
      <c r="E136" s="150" t="s">
        <v>1</v>
      </c>
      <c r="F136" s="151" t="s">
        <v>800</v>
      </c>
      <c r="H136" s="152">
        <v>28.05</v>
      </c>
      <c r="I136" s="153"/>
      <c r="L136" s="148"/>
      <c r="M136" s="154"/>
      <c r="T136" s="155"/>
      <c r="AT136" s="150" t="s">
        <v>146</v>
      </c>
      <c r="AU136" s="150" t="s">
        <v>83</v>
      </c>
      <c r="AV136" s="12" t="s">
        <v>83</v>
      </c>
      <c r="AW136" s="12" t="s">
        <v>30</v>
      </c>
      <c r="AX136" s="12" t="s">
        <v>73</v>
      </c>
      <c r="AY136" s="150" t="s">
        <v>139</v>
      </c>
    </row>
    <row r="137" spans="2:65" s="12" customFormat="1">
      <c r="B137" s="148"/>
      <c r="D137" s="149" t="s">
        <v>146</v>
      </c>
      <c r="E137" s="150" t="s">
        <v>1</v>
      </c>
      <c r="F137" s="151" t="s">
        <v>801</v>
      </c>
      <c r="H137" s="152">
        <v>24.3</v>
      </c>
      <c r="I137" s="153"/>
      <c r="L137" s="148"/>
      <c r="M137" s="154"/>
      <c r="T137" s="155"/>
      <c r="AT137" s="150" t="s">
        <v>146</v>
      </c>
      <c r="AU137" s="150" t="s">
        <v>83</v>
      </c>
      <c r="AV137" s="12" t="s">
        <v>83</v>
      </c>
      <c r="AW137" s="12" t="s">
        <v>30</v>
      </c>
      <c r="AX137" s="12" t="s">
        <v>73</v>
      </c>
      <c r="AY137" s="150" t="s">
        <v>139</v>
      </c>
    </row>
    <row r="138" spans="2:65" s="13" customFormat="1">
      <c r="B138" s="156"/>
      <c r="D138" s="149" t="s">
        <v>146</v>
      </c>
      <c r="E138" s="157" t="s">
        <v>1</v>
      </c>
      <c r="F138" s="158" t="s">
        <v>148</v>
      </c>
      <c r="H138" s="159">
        <v>341.86</v>
      </c>
      <c r="I138" s="160"/>
      <c r="L138" s="156"/>
      <c r="M138" s="161"/>
      <c r="T138" s="162"/>
      <c r="AT138" s="157" t="s">
        <v>146</v>
      </c>
      <c r="AU138" s="157" t="s">
        <v>83</v>
      </c>
      <c r="AV138" s="13" t="s">
        <v>145</v>
      </c>
      <c r="AW138" s="13" t="s">
        <v>30</v>
      </c>
      <c r="AX138" s="13" t="s">
        <v>81</v>
      </c>
      <c r="AY138" s="157" t="s">
        <v>139</v>
      </c>
    </row>
    <row r="139" spans="2:65" s="1" customFormat="1" ht="21.75" customHeight="1">
      <c r="B139" s="133"/>
      <c r="C139" s="134" t="s">
        <v>160</v>
      </c>
      <c r="D139" s="134" t="s">
        <v>141</v>
      </c>
      <c r="E139" s="135" t="s">
        <v>627</v>
      </c>
      <c r="F139" s="136" t="s">
        <v>628</v>
      </c>
      <c r="G139" s="137" t="s">
        <v>144</v>
      </c>
      <c r="H139" s="138">
        <v>51</v>
      </c>
      <c r="I139" s="139"/>
      <c r="J139" s="140">
        <f>ROUND(I139*H139,2)</f>
        <v>0</v>
      </c>
      <c r="K139" s="141"/>
      <c r="L139" s="32"/>
      <c r="M139" s="142" t="s">
        <v>1</v>
      </c>
      <c r="N139" s="143" t="s">
        <v>38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145</v>
      </c>
      <c r="AT139" s="146" t="s">
        <v>141</v>
      </c>
      <c r="AU139" s="146" t="s">
        <v>83</v>
      </c>
      <c r="AY139" s="17" t="s">
        <v>139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7" t="s">
        <v>81</v>
      </c>
      <c r="BK139" s="147">
        <f>ROUND(I139*H139,2)</f>
        <v>0</v>
      </c>
      <c r="BL139" s="17" t="s">
        <v>145</v>
      </c>
      <c r="BM139" s="146" t="s">
        <v>180</v>
      </c>
    </row>
    <row r="140" spans="2:65" s="12" customFormat="1">
      <c r="B140" s="148"/>
      <c r="D140" s="149" t="s">
        <v>146</v>
      </c>
      <c r="E140" s="150" t="s">
        <v>1</v>
      </c>
      <c r="F140" s="151" t="s">
        <v>802</v>
      </c>
      <c r="H140" s="152">
        <v>51</v>
      </c>
      <c r="I140" s="153"/>
      <c r="L140" s="148"/>
      <c r="M140" s="154"/>
      <c r="T140" s="155"/>
      <c r="AT140" s="150" t="s">
        <v>146</v>
      </c>
      <c r="AU140" s="150" t="s">
        <v>83</v>
      </c>
      <c r="AV140" s="12" t="s">
        <v>83</v>
      </c>
      <c r="AW140" s="12" t="s">
        <v>30</v>
      </c>
      <c r="AX140" s="12" t="s">
        <v>73</v>
      </c>
      <c r="AY140" s="150" t="s">
        <v>139</v>
      </c>
    </row>
    <row r="141" spans="2:65" s="13" customFormat="1">
      <c r="B141" s="156"/>
      <c r="D141" s="149" t="s">
        <v>146</v>
      </c>
      <c r="E141" s="157" t="s">
        <v>1</v>
      </c>
      <c r="F141" s="158" t="s">
        <v>148</v>
      </c>
      <c r="H141" s="159">
        <v>51</v>
      </c>
      <c r="I141" s="160"/>
      <c r="L141" s="156"/>
      <c r="M141" s="161"/>
      <c r="T141" s="162"/>
      <c r="AT141" s="157" t="s">
        <v>146</v>
      </c>
      <c r="AU141" s="157" t="s">
        <v>83</v>
      </c>
      <c r="AV141" s="13" t="s">
        <v>145</v>
      </c>
      <c r="AW141" s="13" t="s">
        <v>30</v>
      </c>
      <c r="AX141" s="13" t="s">
        <v>81</v>
      </c>
      <c r="AY141" s="157" t="s">
        <v>139</v>
      </c>
    </row>
    <row r="142" spans="2:65" s="1" customFormat="1" ht="24.2" customHeight="1">
      <c r="B142" s="133"/>
      <c r="C142" s="134" t="s">
        <v>159</v>
      </c>
      <c r="D142" s="134" t="s">
        <v>141</v>
      </c>
      <c r="E142" s="135" t="s">
        <v>803</v>
      </c>
      <c r="F142" s="136" t="s">
        <v>804</v>
      </c>
      <c r="G142" s="137" t="s">
        <v>144</v>
      </c>
      <c r="H142" s="138">
        <v>464.84</v>
      </c>
      <c r="I142" s="139"/>
      <c r="J142" s="140">
        <f>ROUND(I142*H142,2)</f>
        <v>0</v>
      </c>
      <c r="K142" s="141"/>
      <c r="L142" s="32"/>
      <c r="M142" s="142" t="s">
        <v>1</v>
      </c>
      <c r="N142" s="143" t="s">
        <v>38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145</v>
      </c>
      <c r="AT142" s="146" t="s">
        <v>141</v>
      </c>
      <c r="AU142" s="146" t="s">
        <v>83</v>
      </c>
      <c r="AY142" s="17" t="s">
        <v>139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7" t="s">
        <v>81</v>
      </c>
      <c r="BK142" s="147">
        <f>ROUND(I142*H142,2)</f>
        <v>0</v>
      </c>
      <c r="BL142" s="17" t="s">
        <v>145</v>
      </c>
      <c r="BM142" s="146" t="s">
        <v>8</v>
      </c>
    </row>
    <row r="143" spans="2:65" s="12" customFormat="1">
      <c r="B143" s="148"/>
      <c r="D143" s="149" t="s">
        <v>146</v>
      </c>
      <c r="E143" s="150" t="s">
        <v>1</v>
      </c>
      <c r="F143" s="151" t="s">
        <v>805</v>
      </c>
      <c r="H143" s="152">
        <v>445.4</v>
      </c>
      <c r="I143" s="153"/>
      <c r="L143" s="148"/>
      <c r="M143" s="154"/>
      <c r="T143" s="155"/>
      <c r="AT143" s="150" t="s">
        <v>146</v>
      </c>
      <c r="AU143" s="150" t="s">
        <v>83</v>
      </c>
      <c r="AV143" s="12" t="s">
        <v>83</v>
      </c>
      <c r="AW143" s="12" t="s">
        <v>30</v>
      </c>
      <c r="AX143" s="12" t="s">
        <v>73</v>
      </c>
      <c r="AY143" s="150" t="s">
        <v>139</v>
      </c>
    </row>
    <row r="144" spans="2:65" s="12" customFormat="1">
      <c r="B144" s="148"/>
      <c r="D144" s="149" t="s">
        <v>146</v>
      </c>
      <c r="E144" s="150" t="s">
        <v>1</v>
      </c>
      <c r="F144" s="151" t="s">
        <v>806</v>
      </c>
      <c r="H144" s="152">
        <v>19.440000000000001</v>
      </c>
      <c r="I144" s="153"/>
      <c r="L144" s="148"/>
      <c r="M144" s="154"/>
      <c r="T144" s="155"/>
      <c r="AT144" s="150" t="s">
        <v>146</v>
      </c>
      <c r="AU144" s="150" t="s">
        <v>83</v>
      </c>
      <c r="AV144" s="12" t="s">
        <v>83</v>
      </c>
      <c r="AW144" s="12" t="s">
        <v>30</v>
      </c>
      <c r="AX144" s="12" t="s">
        <v>73</v>
      </c>
      <c r="AY144" s="150" t="s">
        <v>139</v>
      </c>
    </row>
    <row r="145" spans="2:65" s="13" customFormat="1">
      <c r="B145" s="156"/>
      <c r="D145" s="149" t="s">
        <v>146</v>
      </c>
      <c r="E145" s="157" t="s">
        <v>1</v>
      </c>
      <c r="F145" s="158" t="s">
        <v>148</v>
      </c>
      <c r="H145" s="159">
        <v>464.84</v>
      </c>
      <c r="I145" s="160"/>
      <c r="L145" s="156"/>
      <c r="M145" s="161"/>
      <c r="T145" s="162"/>
      <c r="AT145" s="157" t="s">
        <v>146</v>
      </c>
      <c r="AU145" s="157" t="s">
        <v>83</v>
      </c>
      <c r="AV145" s="13" t="s">
        <v>145</v>
      </c>
      <c r="AW145" s="13" t="s">
        <v>30</v>
      </c>
      <c r="AX145" s="13" t="s">
        <v>81</v>
      </c>
      <c r="AY145" s="157" t="s">
        <v>139</v>
      </c>
    </row>
    <row r="146" spans="2:65" s="1" customFormat="1" ht="21.75" customHeight="1">
      <c r="B146" s="133"/>
      <c r="C146" s="134" t="s">
        <v>167</v>
      </c>
      <c r="D146" s="134" t="s">
        <v>141</v>
      </c>
      <c r="E146" s="135" t="s">
        <v>630</v>
      </c>
      <c r="F146" s="136" t="s">
        <v>631</v>
      </c>
      <c r="G146" s="137" t="s">
        <v>144</v>
      </c>
      <c r="H146" s="138">
        <v>51</v>
      </c>
      <c r="I146" s="139"/>
      <c r="J146" s="140">
        <f>ROUND(I146*H146,2)</f>
        <v>0</v>
      </c>
      <c r="K146" s="141"/>
      <c r="L146" s="32"/>
      <c r="M146" s="142" t="s">
        <v>1</v>
      </c>
      <c r="N146" s="143" t="s">
        <v>38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145</v>
      </c>
      <c r="AT146" s="146" t="s">
        <v>141</v>
      </c>
      <c r="AU146" s="146" t="s">
        <v>83</v>
      </c>
      <c r="AY146" s="17" t="s">
        <v>139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7" t="s">
        <v>81</v>
      </c>
      <c r="BK146" s="147">
        <f>ROUND(I146*H146,2)</f>
        <v>0</v>
      </c>
      <c r="BL146" s="17" t="s">
        <v>145</v>
      </c>
      <c r="BM146" s="146" t="s">
        <v>191</v>
      </c>
    </row>
    <row r="147" spans="2:65" s="1" customFormat="1" ht="24.2" customHeight="1">
      <c r="B147" s="133"/>
      <c r="C147" s="134" t="s">
        <v>163</v>
      </c>
      <c r="D147" s="134" t="s">
        <v>141</v>
      </c>
      <c r="E147" s="135" t="s">
        <v>807</v>
      </c>
      <c r="F147" s="136" t="s">
        <v>808</v>
      </c>
      <c r="G147" s="137" t="s">
        <v>144</v>
      </c>
      <c r="H147" s="138">
        <v>464.84</v>
      </c>
      <c r="I147" s="139"/>
      <c r="J147" s="140">
        <f>ROUND(I147*H147,2)</f>
        <v>0</v>
      </c>
      <c r="K147" s="141"/>
      <c r="L147" s="32"/>
      <c r="M147" s="142" t="s">
        <v>1</v>
      </c>
      <c r="N147" s="143" t="s">
        <v>38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145</v>
      </c>
      <c r="AT147" s="146" t="s">
        <v>141</v>
      </c>
      <c r="AU147" s="146" t="s">
        <v>83</v>
      </c>
      <c r="AY147" s="17" t="s">
        <v>139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7" t="s">
        <v>81</v>
      </c>
      <c r="BK147" s="147">
        <f>ROUND(I147*H147,2)</f>
        <v>0</v>
      </c>
      <c r="BL147" s="17" t="s">
        <v>145</v>
      </c>
      <c r="BM147" s="146" t="s">
        <v>197</v>
      </c>
    </row>
    <row r="148" spans="2:65" s="1" customFormat="1" ht="37.9" customHeight="1">
      <c r="B148" s="133"/>
      <c r="C148" s="134" t="s">
        <v>175</v>
      </c>
      <c r="D148" s="134" t="s">
        <v>141</v>
      </c>
      <c r="E148" s="135" t="s">
        <v>632</v>
      </c>
      <c r="F148" s="136" t="s">
        <v>633</v>
      </c>
      <c r="G148" s="137" t="s">
        <v>196</v>
      </c>
      <c r="H148" s="138">
        <v>693.94600000000003</v>
      </c>
      <c r="I148" s="139"/>
      <c r="J148" s="140">
        <f>ROUND(I148*H148,2)</f>
        <v>0</v>
      </c>
      <c r="K148" s="141"/>
      <c r="L148" s="32"/>
      <c r="M148" s="142" t="s">
        <v>1</v>
      </c>
      <c r="N148" s="143" t="s">
        <v>38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145</v>
      </c>
      <c r="AT148" s="146" t="s">
        <v>141</v>
      </c>
      <c r="AU148" s="146" t="s">
        <v>83</v>
      </c>
      <c r="AY148" s="17" t="s">
        <v>139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7" t="s">
        <v>81</v>
      </c>
      <c r="BK148" s="147">
        <f>ROUND(I148*H148,2)</f>
        <v>0</v>
      </c>
      <c r="BL148" s="17" t="s">
        <v>145</v>
      </c>
      <c r="BM148" s="146" t="s">
        <v>202</v>
      </c>
    </row>
    <row r="149" spans="2:65" s="14" customFormat="1">
      <c r="B149" s="163"/>
      <c r="D149" s="149" t="s">
        <v>146</v>
      </c>
      <c r="E149" s="164" t="s">
        <v>1</v>
      </c>
      <c r="F149" s="165" t="s">
        <v>625</v>
      </c>
      <c r="H149" s="164" t="s">
        <v>1</v>
      </c>
      <c r="I149" s="166"/>
      <c r="L149" s="163"/>
      <c r="M149" s="167"/>
      <c r="T149" s="168"/>
      <c r="AT149" s="164" t="s">
        <v>146</v>
      </c>
      <c r="AU149" s="164" t="s">
        <v>83</v>
      </c>
      <c r="AV149" s="14" t="s">
        <v>81</v>
      </c>
      <c r="AW149" s="14" t="s">
        <v>30</v>
      </c>
      <c r="AX149" s="14" t="s">
        <v>73</v>
      </c>
      <c r="AY149" s="164" t="s">
        <v>139</v>
      </c>
    </row>
    <row r="150" spans="2:65" s="12" customFormat="1">
      <c r="B150" s="148"/>
      <c r="D150" s="149" t="s">
        <v>146</v>
      </c>
      <c r="E150" s="150" t="s">
        <v>1</v>
      </c>
      <c r="F150" s="151" t="s">
        <v>809</v>
      </c>
      <c r="H150" s="152">
        <v>270.41000000000003</v>
      </c>
      <c r="I150" s="153"/>
      <c r="L150" s="148"/>
      <c r="M150" s="154"/>
      <c r="T150" s="155"/>
      <c r="AT150" s="150" t="s">
        <v>146</v>
      </c>
      <c r="AU150" s="150" t="s">
        <v>83</v>
      </c>
      <c r="AV150" s="12" t="s">
        <v>83</v>
      </c>
      <c r="AW150" s="12" t="s">
        <v>30</v>
      </c>
      <c r="AX150" s="12" t="s">
        <v>73</v>
      </c>
      <c r="AY150" s="150" t="s">
        <v>139</v>
      </c>
    </row>
    <row r="151" spans="2:65" s="12" customFormat="1">
      <c r="B151" s="148"/>
      <c r="D151" s="149" t="s">
        <v>146</v>
      </c>
      <c r="E151" s="150" t="s">
        <v>1</v>
      </c>
      <c r="F151" s="151" t="s">
        <v>810</v>
      </c>
      <c r="H151" s="152">
        <v>109.5</v>
      </c>
      <c r="I151" s="153"/>
      <c r="L151" s="148"/>
      <c r="M151" s="154"/>
      <c r="T151" s="155"/>
      <c r="AT151" s="150" t="s">
        <v>146</v>
      </c>
      <c r="AU151" s="150" t="s">
        <v>83</v>
      </c>
      <c r="AV151" s="12" t="s">
        <v>83</v>
      </c>
      <c r="AW151" s="12" t="s">
        <v>30</v>
      </c>
      <c r="AX151" s="12" t="s">
        <v>73</v>
      </c>
      <c r="AY151" s="150" t="s">
        <v>139</v>
      </c>
    </row>
    <row r="152" spans="2:65" s="12" customFormat="1">
      <c r="B152" s="148"/>
      <c r="D152" s="149" t="s">
        <v>146</v>
      </c>
      <c r="E152" s="150" t="s">
        <v>1</v>
      </c>
      <c r="F152" s="151" t="s">
        <v>811</v>
      </c>
      <c r="H152" s="152">
        <v>41.604999999999997</v>
      </c>
      <c r="I152" s="153"/>
      <c r="L152" s="148"/>
      <c r="M152" s="154"/>
      <c r="T152" s="155"/>
      <c r="AT152" s="150" t="s">
        <v>146</v>
      </c>
      <c r="AU152" s="150" t="s">
        <v>83</v>
      </c>
      <c r="AV152" s="12" t="s">
        <v>83</v>
      </c>
      <c r="AW152" s="12" t="s">
        <v>30</v>
      </c>
      <c r="AX152" s="12" t="s">
        <v>73</v>
      </c>
      <c r="AY152" s="150" t="s">
        <v>139</v>
      </c>
    </row>
    <row r="153" spans="2:65" s="12" customFormat="1">
      <c r="B153" s="148"/>
      <c r="D153" s="149" t="s">
        <v>146</v>
      </c>
      <c r="E153" s="150" t="s">
        <v>1</v>
      </c>
      <c r="F153" s="151" t="s">
        <v>812</v>
      </c>
      <c r="H153" s="152">
        <v>153.79599999999999</v>
      </c>
      <c r="I153" s="153"/>
      <c r="L153" s="148"/>
      <c r="M153" s="154"/>
      <c r="T153" s="155"/>
      <c r="AT153" s="150" t="s">
        <v>146</v>
      </c>
      <c r="AU153" s="150" t="s">
        <v>83</v>
      </c>
      <c r="AV153" s="12" t="s">
        <v>83</v>
      </c>
      <c r="AW153" s="12" t="s">
        <v>30</v>
      </c>
      <c r="AX153" s="12" t="s">
        <v>73</v>
      </c>
      <c r="AY153" s="150" t="s">
        <v>139</v>
      </c>
    </row>
    <row r="154" spans="2:65" s="12" customFormat="1">
      <c r="B154" s="148"/>
      <c r="D154" s="149" t="s">
        <v>146</v>
      </c>
      <c r="E154" s="150" t="s">
        <v>1</v>
      </c>
      <c r="F154" s="151" t="s">
        <v>813</v>
      </c>
      <c r="H154" s="152">
        <v>118.63500000000001</v>
      </c>
      <c r="I154" s="153"/>
      <c r="L154" s="148"/>
      <c r="M154" s="154"/>
      <c r="T154" s="155"/>
      <c r="AT154" s="150" t="s">
        <v>146</v>
      </c>
      <c r="AU154" s="150" t="s">
        <v>83</v>
      </c>
      <c r="AV154" s="12" t="s">
        <v>83</v>
      </c>
      <c r="AW154" s="12" t="s">
        <v>30</v>
      </c>
      <c r="AX154" s="12" t="s">
        <v>73</v>
      </c>
      <c r="AY154" s="150" t="s">
        <v>139</v>
      </c>
    </row>
    <row r="155" spans="2:65" s="13" customFormat="1">
      <c r="B155" s="156"/>
      <c r="D155" s="149" t="s">
        <v>146</v>
      </c>
      <c r="E155" s="157" t="s">
        <v>1</v>
      </c>
      <c r="F155" s="158" t="s">
        <v>148</v>
      </c>
      <c r="H155" s="159">
        <v>693.94600000000003</v>
      </c>
      <c r="I155" s="160"/>
      <c r="L155" s="156"/>
      <c r="M155" s="161"/>
      <c r="T155" s="162"/>
      <c r="AT155" s="157" t="s">
        <v>146</v>
      </c>
      <c r="AU155" s="157" t="s">
        <v>83</v>
      </c>
      <c r="AV155" s="13" t="s">
        <v>145</v>
      </c>
      <c r="AW155" s="13" t="s">
        <v>30</v>
      </c>
      <c r="AX155" s="13" t="s">
        <v>81</v>
      </c>
      <c r="AY155" s="157" t="s">
        <v>139</v>
      </c>
    </row>
    <row r="156" spans="2:65" s="1" customFormat="1" ht="37.9" customHeight="1">
      <c r="B156" s="133"/>
      <c r="C156" s="134" t="s">
        <v>180</v>
      </c>
      <c r="D156" s="134" t="s">
        <v>141</v>
      </c>
      <c r="E156" s="135" t="s">
        <v>220</v>
      </c>
      <c r="F156" s="136" t="s">
        <v>221</v>
      </c>
      <c r="G156" s="137" t="s">
        <v>196</v>
      </c>
      <c r="H156" s="138">
        <v>1545.905</v>
      </c>
      <c r="I156" s="139"/>
      <c r="J156" s="140">
        <f>ROUND(I156*H156,2)</f>
        <v>0</v>
      </c>
      <c r="K156" s="141"/>
      <c r="L156" s="32"/>
      <c r="M156" s="142" t="s">
        <v>1</v>
      </c>
      <c r="N156" s="143" t="s">
        <v>38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145</v>
      </c>
      <c r="AT156" s="146" t="s">
        <v>141</v>
      </c>
      <c r="AU156" s="146" t="s">
        <v>83</v>
      </c>
      <c r="AY156" s="17" t="s">
        <v>139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81</v>
      </c>
      <c r="BK156" s="147">
        <f>ROUND(I156*H156,2)</f>
        <v>0</v>
      </c>
      <c r="BL156" s="17" t="s">
        <v>145</v>
      </c>
      <c r="BM156" s="146" t="s">
        <v>207</v>
      </c>
    </row>
    <row r="157" spans="2:65" s="12" customFormat="1" ht="22.5">
      <c r="B157" s="148"/>
      <c r="D157" s="149" t="s">
        <v>146</v>
      </c>
      <c r="E157" s="150" t="s">
        <v>1</v>
      </c>
      <c r="F157" s="151" t="s">
        <v>814</v>
      </c>
      <c r="H157" s="152">
        <v>1545.905</v>
      </c>
      <c r="I157" s="153"/>
      <c r="L157" s="148"/>
      <c r="M157" s="154"/>
      <c r="T157" s="155"/>
      <c r="AT157" s="150" t="s">
        <v>146</v>
      </c>
      <c r="AU157" s="150" t="s">
        <v>83</v>
      </c>
      <c r="AV157" s="12" t="s">
        <v>83</v>
      </c>
      <c r="AW157" s="12" t="s">
        <v>30</v>
      </c>
      <c r="AX157" s="12" t="s">
        <v>73</v>
      </c>
      <c r="AY157" s="150" t="s">
        <v>139</v>
      </c>
    </row>
    <row r="158" spans="2:65" s="13" customFormat="1">
      <c r="B158" s="156"/>
      <c r="D158" s="149" t="s">
        <v>146</v>
      </c>
      <c r="E158" s="157" t="s">
        <v>1</v>
      </c>
      <c r="F158" s="158" t="s">
        <v>148</v>
      </c>
      <c r="H158" s="159">
        <v>1545.905</v>
      </c>
      <c r="I158" s="160"/>
      <c r="L158" s="156"/>
      <c r="M158" s="161"/>
      <c r="T158" s="162"/>
      <c r="AT158" s="157" t="s">
        <v>146</v>
      </c>
      <c r="AU158" s="157" t="s">
        <v>83</v>
      </c>
      <c r="AV158" s="13" t="s">
        <v>145</v>
      </c>
      <c r="AW158" s="13" t="s">
        <v>30</v>
      </c>
      <c r="AX158" s="13" t="s">
        <v>81</v>
      </c>
      <c r="AY158" s="157" t="s">
        <v>139</v>
      </c>
    </row>
    <row r="159" spans="2:65" s="1" customFormat="1" ht="24.2" customHeight="1">
      <c r="B159" s="133"/>
      <c r="C159" s="134" t="s">
        <v>185</v>
      </c>
      <c r="D159" s="134" t="s">
        <v>141</v>
      </c>
      <c r="E159" s="135" t="s">
        <v>643</v>
      </c>
      <c r="F159" s="136" t="s">
        <v>644</v>
      </c>
      <c r="G159" s="137" t="s">
        <v>196</v>
      </c>
      <c r="H159" s="138">
        <v>54.75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38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145</v>
      </c>
      <c r="AT159" s="146" t="s">
        <v>141</v>
      </c>
      <c r="AU159" s="146" t="s">
        <v>83</v>
      </c>
      <c r="AY159" s="17" t="s">
        <v>139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7" t="s">
        <v>81</v>
      </c>
      <c r="BK159" s="147">
        <f>ROUND(I159*H159,2)</f>
        <v>0</v>
      </c>
      <c r="BL159" s="17" t="s">
        <v>145</v>
      </c>
      <c r="BM159" s="146" t="s">
        <v>211</v>
      </c>
    </row>
    <row r="160" spans="2:65" s="12" customFormat="1">
      <c r="B160" s="148"/>
      <c r="D160" s="149" t="s">
        <v>146</v>
      </c>
      <c r="E160" s="150" t="s">
        <v>1</v>
      </c>
      <c r="F160" s="151" t="s">
        <v>815</v>
      </c>
      <c r="H160" s="152">
        <v>54.75</v>
      </c>
      <c r="I160" s="153"/>
      <c r="L160" s="148"/>
      <c r="M160" s="154"/>
      <c r="T160" s="155"/>
      <c r="AT160" s="150" t="s">
        <v>146</v>
      </c>
      <c r="AU160" s="150" t="s">
        <v>83</v>
      </c>
      <c r="AV160" s="12" t="s">
        <v>83</v>
      </c>
      <c r="AW160" s="12" t="s">
        <v>30</v>
      </c>
      <c r="AX160" s="12" t="s">
        <v>73</v>
      </c>
      <c r="AY160" s="150" t="s">
        <v>139</v>
      </c>
    </row>
    <row r="161" spans="2:65" s="13" customFormat="1">
      <c r="B161" s="156"/>
      <c r="D161" s="149" t="s">
        <v>146</v>
      </c>
      <c r="E161" s="157" t="s">
        <v>1</v>
      </c>
      <c r="F161" s="158" t="s">
        <v>148</v>
      </c>
      <c r="H161" s="159">
        <v>54.75</v>
      </c>
      <c r="I161" s="160"/>
      <c r="L161" s="156"/>
      <c r="M161" s="161"/>
      <c r="T161" s="162"/>
      <c r="AT161" s="157" t="s">
        <v>146</v>
      </c>
      <c r="AU161" s="157" t="s">
        <v>83</v>
      </c>
      <c r="AV161" s="13" t="s">
        <v>145</v>
      </c>
      <c r="AW161" s="13" t="s">
        <v>30</v>
      </c>
      <c r="AX161" s="13" t="s">
        <v>81</v>
      </c>
      <c r="AY161" s="157" t="s">
        <v>139</v>
      </c>
    </row>
    <row r="162" spans="2:65" s="1" customFormat="1" ht="33" customHeight="1">
      <c r="B162" s="133"/>
      <c r="C162" s="134" t="s">
        <v>8</v>
      </c>
      <c r="D162" s="134" t="s">
        <v>141</v>
      </c>
      <c r="E162" s="135" t="s">
        <v>233</v>
      </c>
      <c r="F162" s="136" t="s">
        <v>234</v>
      </c>
      <c r="G162" s="137" t="s">
        <v>235</v>
      </c>
      <c r="H162" s="138">
        <v>2782.6289999999999</v>
      </c>
      <c r="I162" s="139"/>
      <c r="J162" s="140">
        <f>ROUND(I162*H162,2)</f>
        <v>0</v>
      </c>
      <c r="K162" s="141"/>
      <c r="L162" s="32"/>
      <c r="M162" s="142" t="s">
        <v>1</v>
      </c>
      <c r="N162" s="143" t="s">
        <v>38</v>
      </c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AR162" s="146" t="s">
        <v>145</v>
      </c>
      <c r="AT162" s="146" t="s">
        <v>141</v>
      </c>
      <c r="AU162" s="146" t="s">
        <v>83</v>
      </c>
      <c r="AY162" s="17" t="s">
        <v>139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7" t="s">
        <v>81</v>
      </c>
      <c r="BK162" s="147">
        <f>ROUND(I162*H162,2)</f>
        <v>0</v>
      </c>
      <c r="BL162" s="17" t="s">
        <v>145</v>
      </c>
      <c r="BM162" s="146" t="s">
        <v>222</v>
      </c>
    </row>
    <row r="163" spans="2:65" s="12" customFormat="1">
      <c r="B163" s="148"/>
      <c r="D163" s="149" t="s">
        <v>146</v>
      </c>
      <c r="E163" s="150" t="s">
        <v>1</v>
      </c>
      <c r="F163" s="151" t="s">
        <v>816</v>
      </c>
      <c r="H163" s="152">
        <v>2782.6289999999999</v>
      </c>
      <c r="I163" s="153"/>
      <c r="L163" s="148"/>
      <c r="M163" s="154"/>
      <c r="T163" s="155"/>
      <c r="AT163" s="150" t="s">
        <v>146</v>
      </c>
      <c r="AU163" s="150" t="s">
        <v>83</v>
      </c>
      <c r="AV163" s="12" t="s">
        <v>83</v>
      </c>
      <c r="AW163" s="12" t="s">
        <v>30</v>
      </c>
      <c r="AX163" s="12" t="s">
        <v>73</v>
      </c>
      <c r="AY163" s="150" t="s">
        <v>139</v>
      </c>
    </row>
    <row r="164" spans="2:65" s="13" customFormat="1">
      <c r="B164" s="156"/>
      <c r="D164" s="149" t="s">
        <v>146</v>
      </c>
      <c r="E164" s="157" t="s">
        <v>1</v>
      </c>
      <c r="F164" s="158" t="s">
        <v>148</v>
      </c>
      <c r="H164" s="159">
        <v>2782.6289999999999</v>
      </c>
      <c r="I164" s="160"/>
      <c r="L164" s="156"/>
      <c r="M164" s="161"/>
      <c r="T164" s="162"/>
      <c r="AT164" s="157" t="s">
        <v>146</v>
      </c>
      <c r="AU164" s="157" t="s">
        <v>83</v>
      </c>
      <c r="AV164" s="13" t="s">
        <v>145</v>
      </c>
      <c r="AW164" s="13" t="s">
        <v>30</v>
      </c>
      <c r="AX164" s="13" t="s">
        <v>81</v>
      </c>
      <c r="AY164" s="157" t="s">
        <v>139</v>
      </c>
    </row>
    <row r="165" spans="2:65" s="1" customFormat="1" ht="16.5" customHeight="1">
      <c r="B165" s="133"/>
      <c r="C165" s="134" t="s">
        <v>193</v>
      </c>
      <c r="D165" s="134" t="s">
        <v>141</v>
      </c>
      <c r="E165" s="135" t="s">
        <v>238</v>
      </c>
      <c r="F165" s="136" t="s">
        <v>239</v>
      </c>
      <c r="G165" s="137" t="s">
        <v>196</v>
      </c>
      <c r="H165" s="138">
        <v>503.99099999999999</v>
      </c>
      <c r="I165" s="139"/>
      <c r="J165" s="140">
        <f>ROUND(I165*H165,2)</f>
        <v>0</v>
      </c>
      <c r="K165" s="141"/>
      <c r="L165" s="32"/>
      <c r="M165" s="142" t="s">
        <v>1</v>
      </c>
      <c r="N165" s="143" t="s">
        <v>38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145</v>
      </c>
      <c r="AT165" s="146" t="s">
        <v>141</v>
      </c>
      <c r="AU165" s="146" t="s">
        <v>83</v>
      </c>
      <c r="AY165" s="17" t="s">
        <v>139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7" t="s">
        <v>81</v>
      </c>
      <c r="BK165" s="147">
        <f>ROUND(I165*H165,2)</f>
        <v>0</v>
      </c>
      <c r="BL165" s="17" t="s">
        <v>145</v>
      </c>
      <c r="BM165" s="146" t="s">
        <v>226</v>
      </c>
    </row>
    <row r="166" spans="2:65" s="12" customFormat="1">
      <c r="B166" s="148"/>
      <c r="D166" s="149" t="s">
        <v>146</v>
      </c>
      <c r="E166" s="150" t="s">
        <v>1</v>
      </c>
      <c r="F166" s="151" t="s">
        <v>817</v>
      </c>
      <c r="H166" s="152">
        <v>135.20500000000001</v>
      </c>
      <c r="I166" s="153"/>
      <c r="L166" s="148"/>
      <c r="M166" s="154"/>
      <c r="T166" s="155"/>
      <c r="AT166" s="150" t="s">
        <v>146</v>
      </c>
      <c r="AU166" s="150" t="s">
        <v>83</v>
      </c>
      <c r="AV166" s="12" t="s">
        <v>83</v>
      </c>
      <c r="AW166" s="12" t="s">
        <v>30</v>
      </c>
      <c r="AX166" s="12" t="s">
        <v>73</v>
      </c>
      <c r="AY166" s="150" t="s">
        <v>139</v>
      </c>
    </row>
    <row r="167" spans="2:65" s="12" customFormat="1">
      <c r="B167" s="148"/>
      <c r="D167" s="149" t="s">
        <v>146</v>
      </c>
      <c r="E167" s="150" t="s">
        <v>1</v>
      </c>
      <c r="F167" s="151" t="s">
        <v>818</v>
      </c>
      <c r="H167" s="152">
        <v>54.75</v>
      </c>
      <c r="I167" s="153"/>
      <c r="L167" s="148"/>
      <c r="M167" s="154"/>
      <c r="T167" s="155"/>
      <c r="AT167" s="150" t="s">
        <v>146</v>
      </c>
      <c r="AU167" s="150" t="s">
        <v>83</v>
      </c>
      <c r="AV167" s="12" t="s">
        <v>83</v>
      </c>
      <c r="AW167" s="12" t="s">
        <v>30</v>
      </c>
      <c r="AX167" s="12" t="s">
        <v>73</v>
      </c>
      <c r="AY167" s="150" t="s">
        <v>139</v>
      </c>
    </row>
    <row r="168" spans="2:65" s="12" customFormat="1">
      <c r="B168" s="148"/>
      <c r="D168" s="149" t="s">
        <v>146</v>
      </c>
      <c r="E168" s="150" t="s">
        <v>1</v>
      </c>
      <c r="F168" s="151" t="s">
        <v>811</v>
      </c>
      <c r="H168" s="152">
        <v>41.604999999999997</v>
      </c>
      <c r="I168" s="153"/>
      <c r="L168" s="148"/>
      <c r="M168" s="154"/>
      <c r="T168" s="155"/>
      <c r="AT168" s="150" t="s">
        <v>146</v>
      </c>
      <c r="AU168" s="150" t="s">
        <v>83</v>
      </c>
      <c r="AV168" s="12" t="s">
        <v>83</v>
      </c>
      <c r="AW168" s="12" t="s">
        <v>30</v>
      </c>
      <c r="AX168" s="12" t="s">
        <v>73</v>
      </c>
      <c r="AY168" s="150" t="s">
        <v>139</v>
      </c>
    </row>
    <row r="169" spans="2:65" s="12" customFormat="1">
      <c r="B169" s="148"/>
      <c r="D169" s="149" t="s">
        <v>146</v>
      </c>
      <c r="E169" s="150" t="s">
        <v>1</v>
      </c>
      <c r="F169" s="151" t="s">
        <v>812</v>
      </c>
      <c r="H169" s="152">
        <v>153.79599999999999</v>
      </c>
      <c r="I169" s="153"/>
      <c r="L169" s="148"/>
      <c r="M169" s="154"/>
      <c r="T169" s="155"/>
      <c r="AT169" s="150" t="s">
        <v>146</v>
      </c>
      <c r="AU169" s="150" t="s">
        <v>83</v>
      </c>
      <c r="AV169" s="12" t="s">
        <v>83</v>
      </c>
      <c r="AW169" s="12" t="s">
        <v>30</v>
      </c>
      <c r="AX169" s="12" t="s">
        <v>73</v>
      </c>
      <c r="AY169" s="150" t="s">
        <v>139</v>
      </c>
    </row>
    <row r="170" spans="2:65" s="12" customFormat="1">
      <c r="B170" s="148"/>
      <c r="D170" s="149" t="s">
        <v>146</v>
      </c>
      <c r="E170" s="150" t="s">
        <v>1</v>
      </c>
      <c r="F170" s="151" t="s">
        <v>813</v>
      </c>
      <c r="H170" s="152">
        <v>118.63500000000001</v>
      </c>
      <c r="I170" s="153"/>
      <c r="L170" s="148"/>
      <c r="M170" s="154"/>
      <c r="T170" s="155"/>
      <c r="AT170" s="150" t="s">
        <v>146</v>
      </c>
      <c r="AU170" s="150" t="s">
        <v>83</v>
      </c>
      <c r="AV170" s="12" t="s">
        <v>83</v>
      </c>
      <c r="AW170" s="12" t="s">
        <v>30</v>
      </c>
      <c r="AX170" s="12" t="s">
        <v>73</v>
      </c>
      <c r="AY170" s="150" t="s">
        <v>139</v>
      </c>
    </row>
    <row r="171" spans="2:65" s="13" customFormat="1">
      <c r="B171" s="156"/>
      <c r="D171" s="149" t="s">
        <v>146</v>
      </c>
      <c r="E171" s="157" t="s">
        <v>1</v>
      </c>
      <c r="F171" s="158" t="s">
        <v>148</v>
      </c>
      <c r="H171" s="159">
        <v>503.99099999999999</v>
      </c>
      <c r="I171" s="160"/>
      <c r="L171" s="156"/>
      <c r="M171" s="161"/>
      <c r="T171" s="162"/>
      <c r="AT171" s="157" t="s">
        <v>146</v>
      </c>
      <c r="AU171" s="157" t="s">
        <v>83</v>
      </c>
      <c r="AV171" s="13" t="s">
        <v>145</v>
      </c>
      <c r="AW171" s="13" t="s">
        <v>30</v>
      </c>
      <c r="AX171" s="13" t="s">
        <v>81</v>
      </c>
      <c r="AY171" s="157" t="s">
        <v>139</v>
      </c>
    </row>
    <row r="172" spans="2:65" s="1" customFormat="1" ht="24.2" customHeight="1">
      <c r="B172" s="133"/>
      <c r="C172" s="134" t="s">
        <v>191</v>
      </c>
      <c r="D172" s="134" t="s">
        <v>141</v>
      </c>
      <c r="E172" s="135" t="s">
        <v>639</v>
      </c>
      <c r="F172" s="136" t="s">
        <v>640</v>
      </c>
      <c r="G172" s="137" t="s">
        <v>196</v>
      </c>
      <c r="H172" s="138">
        <v>503.99099999999999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38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145</v>
      </c>
      <c r="AT172" s="146" t="s">
        <v>141</v>
      </c>
      <c r="AU172" s="146" t="s">
        <v>83</v>
      </c>
      <c r="AY172" s="17" t="s">
        <v>139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81</v>
      </c>
      <c r="BK172" s="147">
        <f>ROUND(I172*H172,2)</f>
        <v>0</v>
      </c>
      <c r="BL172" s="17" t="s">
        <v>145</v>
      </c>
      <c r="BM172" s="146" t="s">
        <v>231</v>
      </c>
    </row>
    <row r="173" spans="2:65" s="12" customFormat="1">
      <c r="B173" s="148"/>
      <c r="D173" s="149" t="s">
        <v>146</v>
      </c>
      <c r="E173" s="150" t="s">
        <v>1</v>
      </c>
      <c r="F173" s="151" t="s">
        <v>817</v>
      </c>
      <c r="H173" s="152">
        <v>135.20500000000001</v>
      </c>
      <c r="I173" s="153"/>
      <c r="L173" s="148"/>
      <c r="M173" s="154"/>
      <c r="T173" s="155"/>
      <c r="AT173" s="150" t="s">
        <v>146</v>
      </c>
      <c r="AU173" s="150" t="s">
        <v>83</v>
      </c>
      <c r="AV173" s="12" t="s">
        <v>83</v>
      </c>
      <c r="AW173" s="12" t="s">
        <v>30</v>
      </c>
      <c r="AX173" s="12" t="s">
        <v>73</v>
      </c>
      <c r="AY173" s="150" t="s">
        <v>139</v>
      </c>
    </row>
    <row r="174" spans="2:65" s="12" customFormat="1">
      <c r="B174" s="148"/>
      <c r="D174" s="149" t="s">
        <v>146</v>
      </c>
      <c r="E174" s="150" t="s">
        <v>1</v>
      </c>
      <c r="F174" s="151" t="s">
        <v>818</v>
      </c>
      <c r="H174" s="152">
        <v>54.75</v>
      </c>
      <c r="I174" s="153"/>
      <c r="L174" s="148"/>
      <c r="M174" s="154"/>
      <c r="T174" s="155"/>
      <c r="AT174" s="150" t="s">
        <v>146</v>
      </c>
      <c r="AU174" s="150" t="s">
        <v>83</v>
      </c>
      <c r="AV174" s="12" t="s">
        <v>83</v>
      </c>
      <c r="AW174" s="12" t="s">
        <v>30</v>
      </c>
      <c r="AX174" s="12" t="s">
        <v>73</v>
      </c>
      <c r="AY174" s="150" t="s">
        <v>139</v>
      </c>
    </row>
    <row r="175" spans="2:65" s="12" customFormat="1">
      <c r="B175" s="148"/>
      <c r="D175" s="149" t="s">
        <v>146</v>
      </c>
      <c r="E175" s="150" t="s">
        <v>1</v>
      </c>
      <c r="F175" s="151" t="s">
        <v>811</v>
      </c>
      <c r="H175" s="152">
        <v>41.604999999999997</v>
      </c>
      <c r="I175" s="153"/>
      <c r="L175" s="148"/>
      <c r="M175" s="154"/>
      <c r="T175" s="155"/>
      <c r="AT175" s="150" t="s">
        <v>146</v>
      </c>
      <c r="AU175" s="150" t="s">
        <v>83</v>
      </c>
      <c r="AV175" s="12" t="s">
        <v>83</v>
      </c>
      <c r="AW175" s="12" t="s">
        <v>30</v>
      </c>
      <c r="AX175" s="12" t="s">
        <v>73</v>
      </c>
      <c r="AY175" s="150" t="s">
        <v>139</v>
      </c>
    </row>
    <row r="176" spans="2:65" s="12" customFormat="1">
      <c r="B176" s="148"/>
      <c r="D176" s="149" t="s">
        <v>146</v>
      </c>
      <c r="E176" s="150" t="s">
        <v>1</v>
      </c>
      <c r="F176" s="151" t="s">
        <v>812</v>
      </c>
      <c r="H176" s="152">
        <v>153.79599999999999</v>
      </c>
      <c r="I176" s="153"/>
      <c r="L176" s="148"/>
      <c r="M176" s="154"/>
      <c r="T176" s="155"/>
      <c r="AT176" s="150" t="s">
        <v>146</v>
      </c>
      <c r="AU176" s="150" t="s">
        <v>83</v>
      </c>
      <c r="AV176" s="12" t="s">
        <v>83</v>
      </c>
      <c r="AW176" s="12" t="s">
        <v>30</v>
      </c>
      <c r="AX176" s="12" t="s">
        <v>73</v>
      </c>
      <c r="AY176" s="150" t="s">
        <v>139</v>
      </c>
    </row>
    <row r="177" spans="2:65" s="12" customFormat="1">
      <c r="B177" s="148"/>
      <c r="D177" s="149" t="s">
        <v>146</v>
      </c>
      <c r="E177" s="150" t="s">
        <v>1</v>
      </c>
      <c r="F177" s="151" t="s">
        <v>813</v>
      </c>
      <c r="H177" s="152">
        <v>118.63500000000001</v>
      </c>
      <c r="I177" s="153"/>
      <c r="L177" s="148"/>
      <c r="M177" s="154"/>
      <c r="T177" s="155"/>
      <c r="AT177" s="150" t="s">
        <v>146</v>
      </c>
      <c r="AU177" s="150" t="s">
        <v>83</v>
      </c>
      <c r="AV177" s="12" t="s">
        <v>83</v>
      </c>
      <c r="AW177" s="12" t="s">
        <v>30</v>
      </c>
      <c r="AX177" s="12" t="s">
        <v>73</v>
      </c>
      <c r="AY177" s="150" t="s">
        <v>139</v>
      </c>
    </row>
    <row r="178" spans="2:65" s="13" customFormat="1">
      <c r="B178" s="156"/>
      <c r="D178" s="149" t="s">
        <v>146</v>
      </c>
      <c r="E178" s="157" t="s">
        <v>1</v>
      </c>
      <c r="F178" s="158" t="s">
        <v>148</v>
      </c>
      <c r="H178" s="159">
        <v>503.99099999999999</v>
      </c>
      <c r="I178" s="160"/>
      <c r="L178" s="156"/>
      <c r="M178" s="161"/>
      <c r="T178" s="162"/>
      <c r="AT178" s="157" t="s">
        <v>146</v>
      </c>
      <c r="AU178" s="157" t="s">
        <v>83</v>
      </c>
      <c r="AV178" s="13" t="s">
        <v>145</v>
      </c>
      <c r="AW178" s="13" t="s">
        <v>30</v>
      </c>
      <c r="AX178" s="13" t="s">
        <v>81</v>
      </c>
      <c r="AY178" s="157" t="s">
        <v>139</v>
      </c>
    </row>
    <row r="179" spans="2:65" s="1" customFormat="1" ht="24.2" customHeight="1">
      <c r="B179" s="133"/>
      <c r="C179" s="134" t="s">
        <v>204</v>
      </c>
      <c r="D179" s="134" t="s">
        <v>141</v>
      </c>
      <c r="E179" s="135" t="s">
        <v>647</v>
      </c>
      <c r="F179" s="136" t="s">
        <v>648</v>
      </c>
      <c r="G179" s="137" t="s">
        <v>196</v>
      </c>
      <c r="H179" s="138">
        <v>135.20500000000001</v>
      </c>
      <c r="I179" s="139"/>
      <c r="J179" s="140">
        <f>ROUND(I179*H179,2)</f>
        <v>0</v>
      </c>
      <c r="K179" s="141"/>
      <c r="L179" s="32"/>
      <c r="M179" s="142" t="s">
        <v>1</v>
      </c>
      <c r="N179" s="143" t="s">
        <v>38</v>
      </c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AR179" s="146" t="s">
        <v>145</v>
      </c>
      <c r="AT179" s="146" t="s">
        <v>141</v>
      </c>
      <c r="AU179" s="146" t="s">
        <v>83</v>
      </c>
      <c r="AY179" s="17" t="s">
        <v>139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7" t="s">
        <v>81</v>
      </c>
      <c r="BK179" s="147">
        <f>ROUND(I179*H179,2)</f>
        <v>0</v>
      </c>
      <c r="BL179" s="17" t="s">
        <v>145</v>
      </c>
      <c r="BM179" s="146" t="s">
        <v>236</v>
      </c>
    </row>
    <row r="180" spans="2:65" s="12" customFormat="1">
      <c r="B180" s="148"/>
      <c r="D180" s="149" t="s">
        <v>146</v>
      </c>
      <c r="E180" s="150" t="s">
        <v>1</v>
      </c>
      <c r="F180" s="151" t="s">
        <v>819</v>
      </c>
      <c r="H180" s="152">
        <v>341.86</v>
      </c>
      <c r="I180" s="153"/>
      <c r="L180" s="148"/>
      <c r="M180" s="154"/>
      <c r="T180" s="155"/>
      <c r="AT180" s="150" t="s">
        <v>146</v>
      </c>
      <c r="AU180" s="150" t="s">
        <v>83</v>
      </c>
      <c r="AV180" s="12" t="s">
        <v>83</v>
      </c>
      <c r="AW180" s="12" t="s">
        <v>30</v>
      </c>
      <c r="AX180" s="12" t="s">
        <v>73</v>
      </c>
      <c r="AY180" s="150" t="s">
        <v>139</v>
      </c>
    </row>
    <row r="181" spans="2:65" s="14" customFormat="1">
      <c r="B181" s="163"/>
      <c r="D181" s="149" t="s">
        <v>146</v>
      </c>
      <c r="E181" s="164" t="s">
        <v>1</v>
      </c>
      <c r="F181" s="165" t="s">
        <v>820</v>
      </c>
      <c r="H181" s="164" t="s">
        <v>1</v>
      </c>
      <c r="I181" s="166"/>
      <c r="L181" s="163"/>
      <c r="M181" s="167"/>
      <c r="T181" s="168"/>
      <c r="AT181" s="164" t="s">
        <v>146</v>
      </c>
      <c r="AU181" s="164" t="s">
        <v>83</v>
      </c>
      <c r="AV181" s="14" t="s">
        <v>81</v>
      </c>
      <c r="AW181" s="14" t="s">
        <v>30</v>
      </c>
      <c r="AX181" s="14" t="s">
        <v>73</v>
      </c>
      <c r="AY181" s="164" t="s">
        <v>139</v>
      </c>
    </row>
    <row r="182" spans="2:65" s="12" customFormat="1" ht="33.75">
      <c r="B182" s="148"/>
      <c r="D182" s="149" t="s">
        <v>146</v>
      </c>
      <c r="E182" s="150" t="s">
        <v>1</v>
      </c>
      <c r="F182" s="151" t="s">
        <v>821</v>
      </c>
      <c r="H182" s="152">
        <v>-206.655</v>
      </c>
      <c r="I182" s="153"/>
      <c r="L182" s="148"/>
      <c r="M182" s="154"/>
      <c r="T182" s="155"/>
      <c r="AT182" s="150" t="s">
        <v>146</v>
      </c>
      <c r="AU182" s="150" t="s">
        <v>83</v>
      </c>
      <c r="AV182" s="12" t="s">
        <v>83</v>
      </c>
      <c r="AW182" s="12" t="s">
        <v>30</v>
      </c>
      <c r="AX182" s="12" t="s">
        <v>73</v>
      </c>
      <c r="AY182" s="150" t="s">
        <v>139</v>
      </c>
    </row>
    <row r="183" spans="2:65" s="13" customFormat="1">
      <c r="B183" s="156"/>
      <c r="D183" s="149" t="s">
        <v>146</v>
      </c>
      <c r="E183" s="157" t="s">
        <v>1</v>
      </c>
      <c r="F183" s="158" t="s">
        <v>148</v>
      </c>
      <c r="H183" s="159">
        <v>135.20500000000001</v>
      </c>
      <c r="I183" s="160"/>
      <c r="L183" s="156"/>
      <c r="M183" s="161"/>
      <c r="T183" s="162"/>
      <c r="AT183" s="157" t="s">
        <v>146</v>
      </c>
      <c r="AU183" s="157" t="s">
        <v>83</v>
      </c>
      <c r="AV183" s="13" t="s">
        <v>145</v>
      </c>
      <c r="AW183" s="13" t="s">
        <v>30</v>
      </c>
      <c r="AX183" s="13" t="s">
        <v>81</v>
      </c>
      <c r="AY183" s="157" t="s">
        <v>139</v>
      </c>
    </row>
    <row r="184" spans="2:65" s="1" customFormat="1" ht="24.2" customHeight="1">
      <c r="B184" s="133"/>
      <c r="C184" s="134" t="s">
        <v>197</v>
      </c>
      <c r="D184" s="134" t="s">
        <v>141</v>
      </c>
      <c r="E184" s="135" t="s">
        <v>653</v>
      </c>
      <c r="F184" s="136" t="s">
        <v>654</v>
      </c>
      <c r="G184" s="137" t="s">
        <v>196</v>
      </c>
      <c r="H184" s="138">
        <v>153.79599999999999</v>
      </c>
      <c r="I184" s="139"/>
      <c r="J184" s="140">
        <f>ROUND(I184*H184,2)</f>
        <v>0</v>
      </c>
      <c r="K184" s="141"/>
      <c r="L184" s="32"/>
      <c r="M184" s="142" t="s">
        <v>1</v>
      </c>
      <c r="N184" s="143" t="s">
        <v>38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6" t="s">
        <v>145</v>
      </c>
      <c r="AT184" s="146" t="s">
        <v>141</v>
      </c>
      <c r="AU184" s="146" t="s">
        <v>83</v>
      </c>
      <c r="AY184" s="17" t="s">
        <v>139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7" t="s">
        <v>81</v>
      </c>
      <c r="BK184" s="147">
        <f>ROUND(I184*H184,2)</f>
        <v>0</v>
      </c>
      <c r="BL184" s="17" t="s">
        <v>145</v>
      </c>
      <c r="BM184" s="146" t="s">
        <v>240</v>
      </c>
    </row>
    <row r="185" spans="2:65" s="14" customFormat="1">
      <c r="B185" s="163"/>
      <c r="D185" s="149" t="s">
        <v>146</v>
      </c>
      <c r="E185" s="164" t="s">
        <v>1</v>
      </c>
      <c r="F185" s="165" t="s">
        <v>822</v>
      </c>
      <c r="H185" s="164" t="s">
        <v>1</v>
      </c>
      <c r="I185" s="166"/>
      <c r="L185" s="163"/>
      <c r="M185" s="167"/>
      <c r="T185" s="168"/>
      <c r="AT185" s="164" t="s">
        <v>146</v>
      </c>
      <c r="AU185" s="164" t="s">
        <v>83</v>
      </c>
      <c r="AV185" s="14" t="s">
        <v>81</v>
      </c>
      <c r="AW185" s="14" t="s">
        <v>30</v>
      </c>
      <c r="AX185" s="14" t="s">
        <v>73</v>
      </c>
      <c r="AY185" s="164" t="s">
        <v>139</v>
      </c>
    </row>
    <row r="186" spans="2:65" s="12" customFormat="1">
      <c r="B186" s="148"/>
      <c r="D186" s="149" t="s">
        <v>146</v>
      </c>
      <c r="E186" s="150" t="s">
        <v>1</v>
      </c>
      <c r="F186" s="151" t="s">
        <v>823</v>
      </c>
      <c r="H186" s="152">
        <v>10.771000000000001</v>
      </c>
      <c r="I186" s="153"/>
      <c r="L186" s="148"/>
      <c r="M186" s="154"/>
      <c r="T186" s="155"/>
      <c r="AT186" s="150" t="s">
        <v>146</v>
      </c>
      <c r="AU186" s="150" t="s">
        <v>83</v>
      </c>
      <c r="AV186" s="12" t="s">
        <v>83</v>
      </c>
      <c r="AW186" s="12" t="s">
        <v>30</v>
      </c>
      <c r="AX186" s="12" t="s">
        <v>73</v>
      </c>
      <c r="AY186" s="150" t="s">
        <v>139</v>
      </c>
    </row>
    <row r="187" spans="2:65" s="12" customFormat="1">
      <c r="B187" s="148"/>
      <c r="D187" s="149" t="s">
        <v>146</v>
      </c>
      <c r="E187" s="150" t="s">
        <v>1</v>
      </c>
      <c r="F187" s="151" t="s">
        <v>824</v>
      </c>
      <c r="H187" s="152">
        <v>8.58</v>
      </c>
      <c r="I187" s="153"/>
      <c r="L187" s="148"/>
      <c r="M187" s="154"/>
      <c r="T187" s="155"/>
      <c r="AT187" s="150" t="s">
        <v>146</v>
      </c>
      <c r="AU187" s="150" t="s">
        <v>83</v>
      </c>
      <c r="AV187" s="12" t="s">
        <v>83</v>
      </c>
      <c r="AW187" s="12" t="s">
        <v>30</v>
      </c>
      <c r="AX187" s="12" t="s">
        <v>73</v>
      </c>
      <c r="AY187" s="150" t="s">
        <v>139</v>
      </c>
    </row>
    <row r="188" spans="2:65" s="12" customFormat="1">
      <c r="B188" s="148"/>
      <c r="D188" s="149" t="s">
        <v>146</v>
      </c>
      <c r="E188" s="150" t="s">
        <v>1</v>
      </c>
      <c r="F188" s="151" t="s">
        <v>825</v>
      </c>
      <c r="H188" s="152">
        <v>134.44499999999999</v>
      </c>
      <c r="I188" s="153"/>
      <c r="L188" s="148"/>
      <c r="M188" s="154"/>
      <c r="T188" s="155"/>
      <c r="AT188" s="150" t="s">
        <v>146</v>
      </c>
      <c r="AU188" s="150" t="s">
        <v>83</v>
      </c>
      <c r="AV188" s="12" t="s">
        <v>83</v>
      </c>
      <c r="AW188" s="12" t="s">
        <v>30</v>
      </c>
      <c r="AX188" s="12" t="s">
        <v>73</v>
      </c>
      <c r="AY188" s="150" t="s">
        <v>139</v>
      </c>
    </row>
    <row r="189" spans="2:65" s="13" customFormat="1">
      <c r="B189" s="156"/>
      <c r="D189" s="149" t="s">
        <v>146</v>
      </c>
      <c r="E189" s="157" t="s">
        <v>1</v>
      </c>
      <c r="F189" s="158" t="s">
        <v>148</v>
      </c>
      <c r="H189" s="159">
        <v>153.79599999999999</v>
      </c>
      <c r="I189" s="160"/>
      <c r="L189" s="156"/>
      <c r="M189" s="161"/>
      <c r="T189" s="162"/>
      <c r="AT189" s="157" t="s">
        <v>146</v>
      </c>
      <c r="AU189" s="157" t="s">
        <v>83</v>
      </c>
      <c r="AV189" s="13" t="s">
        <v>145</v>
      </c>
      <c r="AW189" s="13" t="s">
        <v>30</v>
      </c>
      <c r="AX189" s="13" t="s">
        <v>81</v>
      </c>
      <c r="AY189" s="157" t="s">
        <v>139</v>
      </c>
    </row>
    <row r="190" spans="2:65" s="1" customFormat="1" ht="16.5" customHeight="1">
      <c r="B190" s="133"/>
      <c r="C190" s="169" t="s">
        <v>219</v>
      </c>
      <c r="D190" s="169" t="s">
        <v>247</v>
      </c>
      <c r="E190" s="170" t="s">
        <v>826</v>
      </c>
      <c r="F190" s="171" t="s">
        <v>827</v>
      </c>
      <c r="G190" s="172" t="s">
        <v>235</v>
      </c>
      <c r="H190" s="173">
        <v>315.91199999999998</v>
      </c>
      <c r="I190" s="174"/>
      <c r="J190" s="175">
        <f>ROUND(I190*H190,2)</f>
        <v>0</v>
      </c>
      <c r="K190" s="176"/>
      <c r="L190" s="177"/>
      <c r="M190" s="178" t="s">
        <v>1</v>
      </c>
      <c r="N190" s="179" t="s">
        <v>38</v>
      </c>
      <c r="P190" s="144">
        <f>O190*H190</f>
        <v>0</v>
      </c>
      <c r="Q190" s="144">
        <v>0</v>
      </c>
      <c r="R190" s="144">
        <f>Q190*H190</f>
        <v>0</v>
      </c>
      <c r="S190" s="144">
        <v>0</v>
      </c>
      <c r="T190" s="145">
        <f>S190*H190</f>
        <v>0</v>
      </c>
      <c r="AR190" s="146" t="s">
        <v>163</v>
      </c>
      <c r="AT190" s="146" t="s">
        <v>247</v>
      </c>
      <c r="AU190" s="146" t="s">
        <v>83</v>
      </c>
      <c r="AY190" s="17" t="s">
        <v>139</v>
      </c>
      <c r="BE190" s="147">
        <f>IF(N190="základní",J190,0)</f>
        <v>0</v>
      </c>
      <c r="BF190" s="147">
        <f>IF(N190="snížená",J190,0)</f>
        <v>0</v>
      </c>
      <c r="BG190" s="147">
        <f>IF(N190="zákl. přenesená",J190,0)</f>
        <v>0</v>
      </c>
      <c r="BH190" s="147">
        <f>IF(N190="sníž. přenesená",J190,0)</f>
        <v>0</v>
      </c>
      <c r="BI190" s="147">
        <f>IF(N190="nulová",J190,0)</f>
        <v>0</v>
      </c>
      <c r="BJ190" s="17" t="s">
        <v>81</v>
      </c>
      <c r="BK190" s="147">
        <f>ROUND(I190*H190,2)</f>
        <v>0</v>
      </c>
      <c r="BL190" s="17" t="s">
        <v>145</v>
      </c>
      <c r="BM190" s="146" t="s">
        <v>244</v>
      </c>
    </row>
    <row r="191" spans="2:65" s="12" customFormat="1">
      <c r="B191" s="148"/>
      <c r="D191" s="149" t="s">
        <v>146</v>
      </c>
      <c r="E191" s="150" t="s">
        <v>1</v>
      </c>
      <c r="F191" s="151" t="s">
        <v>828</v>
      </c>
      <c r="H191" s="152">
        <v>315.91199999999998</v>
      </c>
      <c r="I191" s="153"/>
      <c r="L191" s="148"/>
      <c r="M191" s="154"/>
      <c r="T191" s="155"/>
      <c r="AT191" s="150" t="s">
        <v>146</v>
      </c>
      <c r="AU191" s="150" t="s">
        <v>83</v>
      </c>
      <c r="AV191" s="12" t="s">
        <v>83</v>
      </c>
      <c r="AW191" s="12" t="s">
        <v>30</v>
      </c>
      <c r="AX191" s="12" t="s">
        <v>73</v>
      </c>
      <c r="AY191" s="150" t="s">
        <v>139</v>
      </c>
    </row>
    <row r="192" spans="2:65" s="13" customFormat="1">
      <c r="B192" s="156"/>
      <c r="D192" s="149" t="s">
        <v>146</v>
      </c>
      <c r="E192" s="157" t="s">
        <v>1</v>
      </c>
      <c r="F192" s="158" t="s">
        <v>148</v>
      </c>
      <c r="H192" s="159">
        <v>315.91199999999998</v>
      </c>
      <c r="I192" s="160"/>
      <c r="L192" s="156"/>
      <c r="M192" s="161"/>
      <c r="T192" s="162"/>
      <c r="AT192" s="157" t="s">
        <v>146</v>
      </c>
      <c r="AU192" s="157" t="s">
        <v>83</v>
      </c>
      <c r="AV192" s="13" t="s">
        <v>145</v>
      </c>
      <c r="AW192" s="13" t="s">
        <v>30</v>
      </c>
      <c r="AX192" s="13" t="s">
        <v>81</v>
      </c>
      <c r="AY192" s="157" t="s">
        <v>139</v>
      </c>
    </row>
    <row r="193" spans="2:65" s="1" customFormat="1" ht="33" customHeight="1">
      <c r="B193" s="133"/>
      <c r="C193" s="134" t="s">
        <v>202</v>
      </c>
      <c r="D193" s="134" t="s">
        <v>141</v>
      </c>
      <c r="E193" s="135" t="s">
        <v>829</v>
      </c>
      <c r="F193" s="136" t="s">
        <v>830</v>
      </c>
      <c r="G193" s="137" t="s">
        <v>144</v>
      </c>
      <c r="H193" s="138">
        <v>448.5</v>
      </c>
      <c r="I193" s="139"/>
      <c r="J193" s="140">
        <f>ROUND(I193*H193,2)</f>
        <v>0</v>
      </c>
      <c r="K193" s="141"/>
      <c r="L193" s="32"/>
      <c r="M193" s="142" t="s">
        <v>1</v>
      </c>
      <c r="N193" s="143" t="s">
        <v>38</v>
      </c>
      <c r="P193" s="144">
        <f>O193*H193</f>
        <v>0</v>
      </c>
      <c r="Q193" s="144">
        <v>0</v>
      </c>
      <c r="R193" s="144">
        <f>Q193*H193</f>
        <v>0</v>
      </c>
      <c r="S193" s="144">
        <v>0</v>
      </c>
      <c r="T193" s="145">
        <f>S193*H193</f>
        <v>0</v>
      </c>
      <c r="AR193" s="146" t="s">
        <v>145</v>
      </c>
      <c r="AT193" s="146" t="s">
        <v>141</v>
      </c>
      <c r="AU193" s="146" t="s">
        <v>83</v>
      </c>
      <c r="AY193" s="17" t="s">
        <v>139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7" t="s">
        <v>81</v>
      </c>
      <c r="BK193" s="147">
        <f>ROUND(I193*H193,2)</f>
        <v>0</v>
      </c>
      <c r="BL193" s="17" t="s">
        <v>145</v>
      </c>
      <c r="BM193" s="146" t="s">
        <v>250</v>
      </c>
    </row>
    <row r="194" spans="2:65" s="12" customFormat="1">
      <c r="B194" s="148"/>
      <c r="D194" s="149" t="s">
        <v>146</v>
      </c>
      <c r="E194" s="150" t="s">
        <v>1</v>
      </c>
      <c r="F194" s="151" t="s">
        <v>831</v>
      </c>
      <c r="H194" s="152">
        <v>448.5</v>
      </c>
      <c r="I194" s="153"/>
      <c r="L194" s="148"/>
      <c r="M194" s="154"/>
      <c r="T194" s="155"/>
      <c r="AT194" s="150" t="s">
        <v>146</v>
      </c>
      <c r="AU194" s="150" t="s">
        <v>83</v>
      </c>
      <c r="AV194" s="12" t="s">
        <v>83</v>
      </c>
      <c r="AW194" s="12" t="s">
        <v>30</v>
      </c>
      <c r="AX194" s="12" t="s">
        <v>73</v>
      </c>
      <c r="AY194" s="150" t="s">
        <v>139</v>
      </c>
    </row>
    <row r="195" spans="2:65" s="13" customFormat="1">
      <c r="B195" s="156"/>
      <c r="D195" s="149" t="s">
        <v>146</v>
      </c>
      <c r="E195" s="157" t="s">
        <v>1</v>
      </c>
      <c r="F195" s="158" t="s">
        <v>148</v>
      </c>
      <c r="H195" s="159">
        <v>448.5</v>
      </c>
      <c r="I195" s="160"/>
      <c r="L195" s="156"/>
      <c r="M195" s="161"/>
      <c r="T195" s="162"/>
      <c r="AT195" s="157" t="s">
        <v>146</v>
      </c>
      <c r="AU195" s="157" t="s">
        <v>83</v>
      </c>
      <c r="AV195" s="13" t="s">
        <v>145</v>
      </c>
      <c r="AW195" s="13" t="s">
        <v>30</v>
      </c>
      <c r="AX195" s="13" t="s">
        <v>81</v>
      </c>
      <c r="AY195" s="157" t="s">
        <v>139</v>
      </c>
    </row>
    <row r="196" spans="2:65" s="1" customFormat="1" ht="24.2" customHeight="1">
      <c r="B196" s="133"/>
      <c r="C196" s="134" t="s">
        <v>228</v>
      </c>
      <c r="D196" s="134" t="s">
        <v>141</v>
      </c>
      <c r="E196" s="135" t="s">
        <v>832</v>
      </c>
      <c r="F196" s="136" t="s">
        <v>833</v>
      </c>
      <c r="G196" s="137" t="s">
        <v>144</v>
      </c>
      <c r="H196" s="138">
        <v>448.5</v>
      </c>
      <c r="I196" s="139"/>
      <c r="J196" s="140">
        <f>ROUND(I196*H196,2)</f>
        <v>0</v>
      </c>
      <c r="K196" s="141"/>
      <c r="L196" s="32"/>
      <c r="M196" s="142" t="s">
        <v>1</v>
      </c>
      <c r="N196" s="143" t="s">
        <v>38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145</v>
      </c>
      <c r="AT196" s="146" t="s">
        <v>141</v>
      </c>
      <c r="AU196" s="146" t="s">
        <v>83</v>
      </c>
      <c r="AY196" s="17" t="s">
        <v>139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7" t="s">
        <v>81</v>
      </c>
      <c r="BK196" s="147">
        <f>ROUND(I196*H196,2)</f>
        <v>0</v>
      </c>
      <c r="BL196" s="17" t="s">
        <v>145</v>
      </c>
      <c r="BM196" s="146" t="s">
        <v>254</v>
      </c>
    </row>
    <row r="197" spans="2:65" s="12" customFormat="1">
      <c r="B197" s="148"/>
      <c r="D197" s="149" t="s">
        <v>146</v>
      </c>
      <c r="E197" s="150" t="s">
        <v>1</v>
      </c>
      <c r="F197" s="151" t="s">
        <v>834</v>
      </c>
      <c r="H197" s="152">
        <v>448.5</v>
      </c>
      <c r="I197" s="153"/>
      <c r="L197" s="148"/>
      <c r="M197" s="154"/>
      <c r="T197" s="155"/>
      <c r="AT197" s="150" t="s">
        <v>146</v>
      </c>
      <c r="AU197" s="150" t="s">
        <v>83</v>
      </c>
      <c r="AV197" s="12" t="s">
        <v>83</v>
      </c>
      <c r="AW197" s="12" t="s">
        <v>30</v>
      </c>
      <c r="AX197" s="12" t="s">
        <v>73</v>
      </c>
      <c r="AY197" s="150" t="s">
        <v>139</v>
      </c>
    </row>
    <row r="198" spans="2:65" s="13" customFormat="1">
      <c r="B198" s="156"/>
      <c r="D198" s="149" t="s">
        <v>146</v>
      </c>
      <c r="E198" s="157" t="s">
        <v>1</v>
      </c>
      <c r="F198" s="158" t="s">
        <v>148</v>
      </c>
      <c r="H198" s="159">
        <v>448.5</v>
      </c>
      <c r="I198" s="160"/>
      <c r="L198" s="156"/>
      <c r="M198" s="161"/>
      <c r="T198" s="162"/>
      <c r="AT198" s="157" t="s">
        <v>146</v>
      </c>
      <c r="AU198" s="157" t="s">
        <v>83</v>
      </c>
      <c r="AV198" s="13" t="s">
        <v>145</v>
      </c>
      <c r="AW198" s="13" t="s">
        <v>30</v>
      </c>
      <c r="AX198" s="13" t="s">
        <v>81</v>
      </c>
      <c r="AY198" s="157" t="s">
        <v>139</v>
      </c>
    </row>
    <row r="199" spans="2:65" s="1" customFormat="1" ht="16.5" customHeight="1">
      <c r="B199" s="133"/>
      <c r="C199" s="169" t="s">
        <v>207</v>
      </c>
      <c r="D199" s="169" t="s">
        <v>247</v>
      </c>
      <c r="E199" s="170" t="s">
        <v>835</v>
      </c>
      <c r="F199" s="171" t="s">
        <v>836</v>
      </c>
      <c r="G199" s="172" t="s">
        <v>259</v>
      </c>
      <c r="H199" s="173">
        <v>8.9700000000000006</v>
      </c>
      <c r="I199" s="174"/>
      <c r="J199" s="175">
        <f>ROUND(I199*H199,2)</f>
        <v>0</v>
      </c>
      <c r="K199" s="176"/>
      <c r="L199" s="177"/>
      <c r="M199" s="178" t="s">
        <v>1</v>
      </c>
      <c r="N199" s="179" t="s">
        <v>38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163</v>
      </c>
      <c r="AT199" s="146" t="s">
        <v>247</v>
      </c>
      <c r="AU199" s="146" t="s">
        <v>83</v>
      </c>
      <c r="AY199" s="17" t="s">
        <v>139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7" t="s">
        <v>81</v>
      </c>
      <c r="BK199" s="147">
        <f>ROUND(I199*H199,2)</f>
        <v>0</v>
      </c>
      <c r="BL199" s="17" t="s">
        <v>145</v>
      </c>
      <c r="BM199" s="146" t="s">
        <v>260</v>
      </c>
    </row>
    <row r="200" spans="2:65" s="12" customFormat="1">
      <c r="B200" s="148"/>
      <c r="D200" s="149" t="s">
        <v>146</v>
      </c>
      <c r="E200" s="150" t="s">
        <v>1</v>
      </c>
      <c r="F200" s="151" t="s">
        <v>837</v>
      </c>
      <c r="H200" s="152">
        <v>8.9700000000000006</v>
      </c>
      <c r="I200" s="153"/>
      <c r="L200" s="148"/>
      <c r="M200" s="154"/>
      <c r="T200" s="155"/>
      <c r="AT200" s="150" t="s">
        <v>146</v>
      </c>
      <c r="AU200" s="150" t="s">
        <v>83</v>
      </c>
      <c r="AV200" s="12" t="s">
        <v>83</v>
      </c>
      <c r="AW200" s="12" t="s">
        <v>30</v>
      </c>
      <c r="AX200" s="12" t="s">
        <v>73</v>
      </c>
      <c r="AY200" s="150" t="s">
        <v>139</v>
      </c>
    </row>
    <row r="201" spans="2:65" s="13" customFormat="1">
      <c r="B201" s="156"/>
      <c r="D201" s="149" t="s">
        <v>146</v>
      </c>
      <c r="E201" s="157" t="s">
        <v>1</v>
      </c>
      <c r="F201" s="158" t="s">
        <v>148</v>
      </c>
      <c r="H201" s="159">
        <v>8.9700000000000006</v>
      </c>
      <c r="I201" s="160"/>
      <c r="L201" s="156"/>
      <c r="M201" s="161"/>
      <c r="T201" s="162"/>
      <c r="AT201" s="157" t="s">
        <v>146</v>
      </c>
      <c r="AU201" s="157" t="s">
        <v>83</v>
      </c>
      <c r="AV201" s="13" t="s">
        <v>145</v>
      </c>
      <c r="AW201" s="13" t="s">
        <v>30</v>
      </c>
      <c r="AX201" s="13" t="s">
        <v>81</v>
      </c>
      <c r="AY201" s="157" t="s">
        <v>139</v>
      </c>
    </row>
    <row r="202" spans="2:65" s="1" customFormat="1" ht="24.2" customHeight="1">
      <c r="B202" s="133"/>
      <c r="C202" s="134" t="s">
        <v>7</v>
      </c>
      <c r="D202" s="134" t="s">
        <v>141</v>
      </c>
      <c r="E202" s="135" t="s">
        <v>838</v>
      </c>
      <c r="F202" s="136" t="s">
        <v>839</v>
      </c>
      <c r="G202" s="137" t="s">
        <v>144</v>
      </c>
      <c r="H202" s="138">
        <v>342.4</v>
      </c>
      <c r="I202" s="139"/>
      <c r="J202" s="140">
        <f>ROUND(I202*H202,2)</f>
        <v>0</v>
      </c>
      <c r="K202" s="141"/>
      <c r="L202" s="32"/>
      <c r="M202" s="142" t="s">
        <v>1</v>
      </c>
      <c r="N202" s="143" t="s">
        <v>38</v>
      </c>
      <c r="P202" s="144">
        <f>O202*H202</f>
        <v>0</v>
      </c>
      <c r="Q202" s="144">
        <v>0</v>
      </c>
      <c r="R202" s="144">
        <f>Q202*H202</f>
        <v>0</v>
      </c>
      <c r="S202" s="144">
        <v>0</v>
      </c>
      <c r="T202" s="145">
        <f>S202*H202</f>
        <v>0</v>
      </c>
      <c r="AR202" s="146" t="s">
        <v>145</v>
      </c>
      <c r="AT202" s="146" t="s">
        <v>141</v>
      </c>
      <c r="AU202" s="146" t="s">
        <v>83</v>
      </c>
      <c r="AY202" s="17" t="s">
        <v>139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7" t="s">
        <v>81</v>
      </c>
      <c r="BK202" s="147">
        <f>ROUND(I202*H202,2)</f>
        <v>0</v>
      </c>
      <c r="BL202" s="17" t="s">
        <v>145</v>
      </c>
      <c r="BM202" s="146" t="s">
        <v>264</v>
      </c>
    </row>
    <row r="203" spans="2:65" s="12" customFormat="1">
      <c r="B203" s="148"/>
      <c r="D203" s="149" t="s">
        <v>146</v>
      </c>
      <c r="E203" s="150" t="s">
        <v>1</v>
      </c>
      <c r="F203" s="151" t="s">
        <v>840</v>
      </c>
      <c r="H203" s="152">
        <v>342.4</v>
      </c>
      <c r="I203" s="153"/>
      <c r="L203" s="148"/>
      <c r="M203" s="154"/>
      <c r="T203" s="155"/>
      <c r="AT203" s="150" t="s">
        <v>146</v>
      </c>
      <c r="AU203" s="150" t="s">
        <v>83</v>
      </c>
      <c r="AV203" s="12" t="s">
        <v>83</v>
      </c>
      <c r="AW203" s="12" t="s">
        <v>30</v>
      </c>
      <c r="AX203" s="12" t="s">
        <v>73</v>
      </c>
      <c r="AY203" s="150" t="s">
        <v>139</v>
      </c>
    </row>
    <row r="204" spans="2:65" s="13" customFormat="1">
      <c r="B204" s="156"/>
      <c r="D204" s="149" t="s">
        <v>146</v>
      </c>
      <c r="E204" s="157" t="s">
        <v>1</v>
      </c>
      <c r="F204" s="158" t="s">
        <v>148</v>
      </c>
      <c r="H204" s="159">
        <v>342.4</v>
      </c>
      <c r="I204" s="160"/>
      <c r="L204" s="156"/>
      <c r="M204" s="161"/>
      <c r="T204" s="162"/>
      <c r="AT204" s="157" t="s">
        <v>146</v>
      </c>
      <c r="AU204" s="157" t="s">
        <v>83</v>
      </c>
      <c r="AV204" s="13" t="s">
        <v>145</v>
      </c>
      <c r="AW204" s="13" t="s">
        <v>30</v>
      </c>
      <c r="AX204" s="13" t="s">
        <v>81</v>
      </c>
      <c r="AY204" s="157" t="s">
        <v>139</v>
      </c>
    </row>
    <row r="205" spans="2:65" s="1" customFormat="1" ht="16.5" customHeight="1">
      <c r="B205" s="133"/>
      <c r="C205" s="169" t="s">
        <v>211</v>
      </c>
      <c r="D205" s="169" t="s">
        <v>247</v>
      </c>
      <c r="E205" s="170" t="s">
        <v>841</v>
      </c>
      <c r="F205" s="171" t="s">
        <v>842</v>
      </c>
      <c r="G205" s="172" t="s">
        <v>259</v>
      </c>
      <c r="H205" s="173">
        <v>6.8479999999999999</v>
      </c>
      <c r="I205" s="174"/>
      <c r="J205" s="175">
        <f>ROUND(I205*H205,2)</f>
        <v>0</v>
      </c>
      <c r="K205" s="176"/>
      <c r="L205" s="177"/>
      <c r="M205" s="178" t="s">
        <v>1</v>
      </c>
      <c r="N205" s="179" t="s">
        <v>38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163</v>
      </c>
      <c r="AT205" s="146" t="s">
        <v>247</v>
      </c>
      <c r="AU205" s="146" t="s">
        <v>83</v>
      </c>
      <c r="AY205" s="17" t="s">
        <v>139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7" t="s">
        <v>81</v>
      </c>
      <c r="BK205" s="147">
        <f>ROUND(I205*H205,2)</f>
        <v>0</v>
      </c>
      <c r="BL205" s="17" t="s">
        <v>145</v>
      </c>
      <c r="BM205" s="146" t="s">
        <v>269</v>
      </c>
    </row>
    <row r="206" spans="2:65" s="12" customFormat="1">
      <c r="B206" s="148"/>
      <c r="D206" s="149" t="s">
        <v>146</v>
      </c>
      <c r="E206" s="150" t="s">
        <v>1</v>
      </c>
      <c r="F206" s="151" t="s">
        <v>843</v>
      </c>
      <c r="H206" s="152">
        <v>6.8479999999999999</v>
      </c>
      <c r="I206" s="153"/>
      <c r="L206" s="148"/>
      <c r="M206" s="154"/>
      <c r="T206" s="155"/>
      <c r="AT206" s="150" t="s">
        <v>146</v>
      </c>
      <c r="AU206" s="150" t="s">
        <v>83</v>
      </c>
      <c r="AV206" s="12" t="s">
        <v>83</v>
      </c>
      <c r="AW206" s="12" t="s">
        <v>30</v>
      </c>
      <c r="AX206" s="12" t="s">
        <v>73</v>
      </c>
      <c r="AY206" s="150" t="s">
        <v>139</v>
      </c>
    </row>
    <row r="207" spans="2:65" s="13" customFormat="1">
      <c r="B207" s="156"/>
      <c r="D207" s="149" t="s">
        <v>146</v>
      </c>
      <c r="E207" s="157" t="s">
        <v>1</v>
      </c>
      <c r="F207" s="158" t="s">
        <v>148</v>
      </c>
      <c r="H207" s="159">
        <v>6.8479999999999999</v>
      </c>
      <c r="I207" s="160"/>
      <c r="L207" s="156"/>
      <c r="M207" s="161"/>
      <c r="T207" s="162"/>
      <c r="AT207" s="157" t="s">
        <v>146</v>
      </c>
      <c r="AU207" s="157" t="s">
        <v>83</v>
      </c>
      <c r="AV207" s="13" t="s">
        <v>145</v>
      </c>
      <c r="AW207" s="13" t="s">
        <v>30</v>
      </c>
      <c r="AX207" s="13" t="s">
        <v>81</v>
      </c>
      <c r="AY207" s="157" t="s">
        <v>139</v>
      </c>
    </row>
    <row r="208" spans="2:65" s="1" customFormat="1" ht="24.2" customHeight="1">
      <c r="B208" s="133"/>
      <c r="C208" s="134" t="s">
        <v>246</v>
      </c>
      <c r="D208" s="134" t="s">
        <v>141</v>
      </c>
      <c r="E208" s="135" t="s">
        <v>844</v>
      </c>
      <c r="F208" s="136" t="s">
        <v>845</v>
      </c>
      <c r="G208" s="137" t="s">
        <v>144</v>
      </c>
      <c r="H208" s="138">
        <v>790.9</v>
      </c>
      <c r="I208" s="139"/>
      <c r="J208" s="140">
        <f>ROUND(I208*H208,2)</f>
        <v>0</v>
      </c>
      <c r="K208" s="141"/>
      <c r="L208" s="32"/>
      <c r="M208" s="142" t="s">
        <v>1</v>
      </c>
      <c r="N208" s="143" t="s">
        <v>38</v>
      </c>
      <c r="P208" s="144">
        <f>O208*H208</f>
        <v>0</v>
      </c>
      <c r="Q208" s="144">
        <v>0</v>
      </c>
      <c r="R208" s="144">
        <f>Q208*H208</f>
        <v>0</v>
      </c>
      <c r="S208" s="144">
        <v>0</v>
      </c>
      <c r="T208" s="145">
        <f>S208*H208</f>
        <v>0</v>
      </c>
      <c r="AR208" s="146" t="s">
        <v>145</v>
      </c>
      <c r="AT208" s="146" t="s">
        <v>141</v>
      </c>
      <c r="AU208" s="146" t="s">
        <v>83</v>
      </c>
      <c r="AY208" s="17" t="s">
        <v>139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7" t="s">
        <v>81</v>
      </c>
      <c r="BK208" s="147">
        <f>ROUND(I208*H208,2)</f>
        <v>0</v>
      </c>
      <c r="BL208" s="17" t="s">
        <v>145</v>
      </c>
      <c r="BM208" s="146" t="s">
        <v>274</v>
      </c>
    </row>
    <row r="209" spans="2:65" s="14" customFormat="1">
      <c r="B209" s="163"/>
      <c r="D209" s="149" t="s">
        <v>146</v>
      </c>
      <c r="E209" s="164" t="s">
        <v>1</v>
      </c>
      <c r="F209" s="165" t="s">
        <v>846</v>
      </c>
      <c r="H209" s="164" t="s">
        <v>1</v>
      </c>
      <c r="I209" s="166"/>
      <c r="L209" s="163"/>
      <c r="M209" s="167"/>
      <c r="T209" s="168"/>
      <c r="AT209" s="164" t="s">
        <v>146</v>
      </c>
      <c r="AU209" s="164" t="s">
        <v>83</v>
      </c>
      <c r="AV209" s="14" t="s">
        <v>81</v>
      </c>
      <c r="AW209" s="14" t="s">
        <v>30</v>
      </c>
      <c r="AX209" s="14" t="s">
        <v>73</v>
      </c>
      <c r="AY209" s="164" t="s">
        <v>139</v>
      </c>
    </row>
    <row r="210" spans="2:65" s="12" customFormat="1">
      <c r="B210" s="148"/>
      <c r="D210" s="149" t="s">
        <v>146</v>
      </c>
      <c r="E210" s="150" t="s">
        <v>1</v>
      </c>
      <c r="F210" s="151" t="s">
        <v>847</v>
      </c>
      <c r="H210" s="152">
        <v>790.9</v>
      </c>
      <c r="I210" s="153"/>
      <c r="L210" s="148"/>
      <c r="M210" s="154"/>
      <c r="T210" s="155"/>
      <c r="AT210" s="150" t="s">
        <v>146</v>
      </c>
      <c r="AU210" s="150" t="s">
        <v>83</v>
      </c>
      <c r="AV210" s="12" t="s">
        <v>83</v>
      </c>
      <c r="AW210" s="12" t="s">
        <v>30</v>
      </c>
      <c r="AX210" s="12" t="s">
        <v>73</v>
      </c>
      <c r="AY210" s="150" t="s">
        <v>139</v>
      </c>
    </row>
    <row r="211" spans="2:65" s="13" customFormat="1">
      <c r="B211" s="156"/>
      <c r="D211" s="149" t="s">
        <v>146</v>
      </c>
      <c r="E211" s="157" t="s">
        <v>1</v>
      </c>
      <c r="F211" s="158" t="s">
        <v>148</v>
      </c>
      <c r="H211" s="159">
        <v>790.9</v>
      </c>
      <c r="I211" s="160"/>
      <c r="L211" s="156"/>
      <c r="M211" s="161"/>
      <c r="T211" s="162"/>
      <c r="AT211" s="157" t="s">
        <v>146</v>
      </c>
      <c r="AU211" s="157" t="s">
        <v>83</v>
      </c>
      <c r="AV211" s="13" t="s">
        <v>145</v>
      </c>
      <c r="AW211" s="13" t="s">
        <v>30</v>
      </c>
      <c r="AX211" s="13" t="s">
        <v>81</v>
      </c>
      <c r="AY211" s="157" t="s">
        <v>139</v>
      </c>
    </row>
    <row r="212" spans="2:65" s="1" customFormat="1" ht="24.2" customHeight="1">
      <c r="B212" s="133"/>
      <c r="C212" s="134" t="s">
        <v>222</v>
      </c>
      <c r="D212" s="134" t="s">
        <v>141</v>
      </c>
      <c r="E212" s="135" t="s">
        <v>848</v>
      </c>
      <c r="F212" s="136" t="s">
        <v>849</v>
      </c>
      <c r="G212" s="137" t="s">
        <v>144</v>
      </c>
      <c r="H212" s="138">
        <v>342.4</v>
      </c>
      <c r="I212" s="139"/>
      <c r="J212" s="140">
        <f>ROUND(I212*H212,2)</f>
        <v>0</v>
      </c>
      <c r="K212" s="141"/>
      <c r="L212" s="32"/>
      <c r="M212" s="142" t="s">
        <v>1</v>
      </c>
      <c r="N212" s="143" t="s">
        <v>38</v>
      </c>
      <c r="P212" s="144">
        <f>O212*H212</f>
        <v>0</v>
      </c>
      <c r="Q212" s="144">
        <v>0</v>
      </c>
      <c r="R212" s="144">
        <f>Q212*H212</f>
        <v>0</v>
      </c>
      <c r="S212" s="144">
        <v>0</v>
      </c>
      <c r="T212" s="145">
        <f>S212*H212</f>
        <v>0</v>
      </c>
      <c r="AR212" s="146" t="s">
        <v>145</v>
      </c>
      <c r="AT212" s="146" t="s">
        <v>141</v>
      </c>
      <c r="AU212" s="146" t="s">
        <v>83</v>
      </c>
      <c r="AY212" s="17" t="s">
        <v>139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7" t="s">
        <v>81</v>
      </c>
      <c r="BK212" s="147">
        <f>ROUND(I212*H212,2)</f>
        <v>0</v>
      </c>
      <c r="BL212" s="17" t="s">
        <v>145</v>
      </c>
      <c r="BM212" s="146" t="s">
        <v>279</v>
      </c>
    </row>
    <row r="213" spans="2:65" s="12" customFormat="1">
      <c r="B213" s="148"/>
      <c r="D213" s="149" t="s">
        <v>146</v>
      </c>
      <c r="E213" s="150" t="s">
        <v>1</v>
      </c>
      <c r="F213" s="151" t="s">
        <v>850</v>
      </c>
      <c r="H213" s="152">
        <v>342.4</v>
      </c>
      <c r="I213" s="153"/>
      <c r="L213" s="148"/>
      <c r="M213" s="154"/>
      <c r="T213" s="155"/>
      <c r="AT213" s="150" t="s">
        <v>146</v>
      </c>
      <c r="AU213" s="150" t="s">
        <v>83</v>
      </c>
      <c r="AV213" s="12" t="s">
        <v>83</v>
      </c>
      <c r="AW213" s="12" t="s">
        <v>30</v>
      </c>
      <c r="AX213" s="12" t="s">
        <v>73</v>
      </c>
      <c r="AY213" s="150" t="s">
        <v>139</v>
      </c>
    </row>
    <row r="214" spans="2:65" s="13" customFormat="1">
      <c r="B214" s="156"/>
      <c r="D214" s="149" t="s">
        <v>146</v>
      </c>
      <c r="E214" s="157" t="s">
        <v>1</v>
      </c>
      <c r="F214" s="158" t="s">
        <v>148</v>
      </c>
      <c r="H214" s="159">
        <v>342.4</v>
      </c>
      <c r="I214" s="160"/>
      <c r="L214" s="156"/>
      <c r="M214" s="161"/>
      <c r="T214" s="162"/>
      <c r="AT214" s="157" t="s">
        <v>146</v>
      </c>
      <c r="AU214" s="157" t="s">
        <v>83</v>
      </c>
      <c r="AV214" s="13" t="s">
        <v>145</v>
      </c>
      <c r="AW214" s="13" t="s">
        <v>30</v>
      </c>
      <c r="AX214" s="13" t="s">
        <v>81</v>
      </c>
      <c r="AY214" s="157" t="s">
        <v>139</v>
      </c>
    </row>
    <row r="215" spans="2:65" s="1" customFormat="1" ht="24.2" customHeight="1">
      <c r="B215" s="133"/>
      <c r="C215" s="134" t="s">
        <v>256</v>
      </c>
      <c r="D215" s="134" t="s">
        <v>141</v>
      </c>
      <c r="E215" s="135" t="s">
        <v>851</v>
      </c>
      <c r="F215" s="136" t="s">
        <v>852</v>
      </c>
      <c r="G215" s="137" t="s">
        <v>144</v>
      </c>
      <c r="H215" s="138">
        <v>342.4</v>
      </c>
      <c r="I215" s="139"/>
      <c r="J215" s="140">
        <f>ROUND(I215*H215,2)</f>
        <v>0</v>
      </c>
      <c r="K215" s="141"/>
      <c r="L215" s="32"/>
      <c r="M215" s="142" t="s">
        <v>1</v>
      </c>
      <c r="N215" s="143" t="s">
        <v>38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145</v>
      </c>
      <c r="AT215" s="146" t="s">
        <v>141</v>
      </c>
      <c r="AU215" s="146" t="s">
        <v>83</v>
      </c>
      <c r="AY215" s="17" t="s">
        <v>139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7" t="s">
        <v>81</v>
      </c>
      <c r="BK215" s="147">
        <f>ROUND(I215*H215,2)</f>
        <v>0</v>
      </c>
      <c r="BL215" s="17" t="s">
        <v>145</v>
      </c>
      <c r="BM215" s="146" t="s">
        <v>283</v>
      </c>
    </row>
    <row r="216" spans="2:65" s="12" customFormat="1">
      <c r="B216" s="148"/>
      <c r="D216" s="149" t="s">
        <v>146</v>
      </c>
      <c r="E216" s="150" t="s">
        <v>1</v>
      </c>
      <c r="F216" s="151" t="s">
        <v>850</v>
      </c>
      <c r="H216" s="152">
        <v>342.4</v>
      </c>
      <c r="I216" s="153"/>
      <c r="L216" s="148"/>
      <c r="M216" s="154"/>
      <c r="T216" s="155"/>
      <c r="AT216" s="150" t="s">
        <v>146</v>
      </c>
      <c r="AU216" s="150" t="s">
        <v>83</v>
      </c>
      <c r="AV216" s="12" t="s">
        <v>83</v>
      </c>
      <c r="AW216" s="12" t="s">
        <v>30</v>
      </c>
      <c r="AX216" s="12" t="s">
        <v>73</v>
      </c>
      <c r="AY216" s="150" t="s">
        <v>139</v>
      </c>
    </row>
    <row r="217" spans="2:65" s="13" customFormat="1">
      <c r="B217" s="156"/>
      <c r="D217" s="149" t="s">
        <v>146</v>
      </c>
      <c r="E217" s="157" t="s">
        <v>1</v>
      </c>
      <c r="F217" s="158" t="s">
        <v>148</v>
      </c>
      <c r="H217" s="159">
        <v>342.4</v>
      </c>
      <c r="I217" s="160"/>
      <c r="L217" s="156"/>
      <c r="M217" s="161"/>
      <c r="T217" s="162"/>
      <c r="AT217" s="157" t="s">
        <v>146</v>
      </c>
      <c r="AU217" s="157" t="s">
        <v>83</v>
      </c>
      <c r="AV217" s="13" t="s">
        <v>145</v>
      </c>
      <c r="AW217" s="13" t="s">
        <v>30</v>
      </c>
      <c r="AX217" s="13" t="s">
        <v>81</v>
      </c>
      <c r="AY217" s="157" t="s">
        <v>139</v>
      </c>
    </row>
    <row r="218" spans="2:65" s="1" customFormat="1" ht="16.5" customHeight="1">
      <c r="B218" s="133"/>
      <c r="C218" s="169" t="s">
        <v>226</v>
      </c>
      <c r="D218" s="169" t="s">
        <v>247</v>
      </c>
      <c r="E218" s="170" t="s">
        <v>853</v>
      </c>
      <c r="F218" s="171" t="s">
        <v>854</v>
      </c>
      <c r="G218" s="172" t="s">
        <v>235</v>
      </c>
      <c r="H218" s="173">
        <v>213.54300000000001</v>
      </c>
      <c r="I218" s="174"/>
      <c r="J218" s="175">
        <f>ROUND(I218*H218,2)</f>
        <v>0</v>
      </c>
      <c r="K218" s="176"/>
      <c r="L218" s="177"/>
      <c r="M218" s="178" t="s">
        <v>1</v>
      </c>
      <c r="N218" s="179" t="s">
        <v>38</v>
      </c>
      <c r="P218" s="144">
        <f>O218*H218</f>
        <v>0</v>
      </c>
      <c r="Q218" s="144">
        <v>0</v>
      </c>
      <c r="R218" s="144">
        <f>Q218*H218</f>
        <v>0</v>
      </c>
      <c r="S218" s="144">
        <v>0</v>
      </c>
      <c r="T218" s="145">
        <f>S218*H218</f>
        <v>0</v>
      </c>
      <c r="AR218" s="146" t="s">
        <v>163</v>
      </c>
      <c r="AT218" s="146" t="s">
        <v>247</v>
      </c>
      <c r="AU218" s="146" t="s">
        <v>83</v>
      </c>
      <c r="AY218" s="17" t="s">
        <v>139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7" t="s">
        <v>81</v>
      </c>
      <c r="BK218" s="147">
        <f>ROUND(I218*H218,2)</f>
        <v>0</v>
      </c>
      <c r="BL218" s="17" t="s">
        <v>145</v>
      </c>
      <c r="BM218" s="146" t="s">
        <v>288</v>
      </c>
    </row>
    <row r="219" spans="2:65" s="12" customFormat="1">
      <c r="B219" s="148"/>
      <c r="D219" s="149" t="s">
        <v>146</v>
      </c>
      <c r="E219" s="150" t="s">
        <v>1</v>
      </c>
      <c r="F219" s="151" t="s">
        <v>855</v>
      </c>
      <c r="H219" s="152">
        <v>213.54300000000001</v>
      </c>
      <c r="I219" s="153"/>
      <c r="L219" s="148"/>
      <c r="M219" s="154"/>
      <c r="T219" s="155"/>
      <c r="AT219" s="150" t="s">
        <v>146</v>
      </c>
      <c r="AU219" s="150" t="s">
        <v>83</v>
      </c>
      <c r="AV219" s="12" t="s">
        <v>83</v>
      </c>
      <c r="AW219" s="12" t="s">
        <v>30</v>
      </c>
      <c r="AX219" s="12" t="s">
        <v>73</v>
      </c>
      <c r="AY219" s="150" t="s">
        <v>139</v>
      </c>
    </row>
    <row r="220" spans="2:65" s="13" customFormat="1">
      <c r="B220" s="156"/>
      <c r="D220" s="149" t="s">
        <v>146</v>
      </c>
      <c r="E220" s="157" t="s">
        <v>1</v>
      </c>
      <c r="F220" s="158" t="s">
        <v>148</v>
      </c>
      <c r="H220" s="159">
        <v>213.54300000000001</v>
      </c>
      <c r="I220" s="160"/>
      <c r="L220" s="156"/>
      <c r="M220" s="161"/>
      <c r="T220" s="162"/>
      <c r="AT220" s="157" t="s">
        <v>146</v>
      </c>
      <c r="AU220" s="157" t="s">
        <v>83</v>
      </c>
      <c r="AV220" s="13" t="s">
        <v>145</v>
      </c>
      <c r="AW220" s="13" t="s">
        <v>30</v>
      </c>
      <c r="AX220" s="13" t="s">
        <v>81</v>
      </c>
      <c r="AY220" s="157" t="s">
        <v>139</v>
      </c>
    </row>
    <row r="221" spans="2:65" s="11" customFormat="1" ht="22.9" customHeight="1">
      <c r="B221" s="121"/>
      <c r="D221" s="122" t="s">
        <v>72</v>
      </c>
      <c r="E221" s="131" t="s">
        <v>83</v>
      </c>
      <c r="F221" s="131" t="s">
        <v>271</v>
      </c>
      <c r="I221" s="124"/>
      <c r="J221" s="132">
        <f>BK221</f>
        <v>0</v>
      </c>
      <c r="L221" s="121"/>
      <c r="M221" s="126"/>
      <c r="P221" s="127">
        <f>SUM(P222:P224)</f>
        <v>0</v>
      </c>
      <c r="R221" s="127">
        <f>SUM(R222:R224)</f>
        <v>0</v>
      </c>
      <c r="T221" s="128">
        <f>SUM(T222:T224)</f>
        <v>0</v>
      </c>
      <c r="AR221" s="122" t="s">
        <v>81</v>
      </c>
      <c r="AT221" s="129" t="s">
        <v>72</v>
      </c>
      <c r="AU221" s="129" t="s">
        <v>81</v>
      </c>
      <c r="AY221" s="122" t="s">
        <v>139</v>
      </c>
      <c r="BK221" s="130">
        <f>SUM(BK222:BK224)</f>
        <v>0</v>
      </c>
    </row>
    <row r="222" spans="2:65" s="1" customFormat="1" ht="37.9" customHeight="1">
      <c r="B222" s="133"/>
      <c r="C222" s="134" t="s">
        <v>266</v>
      </c>
      <c r="D222" s="134" t="s">
        <v>141</v>
      </c>
      <c r="E222" s="135" t="s">
        <v>659</v>
      </c>
      <c r="F222" s="136" t="s">
        <v>660</v>
      </c>
      <c r="G222" s="137" t="s">
        <v>183</v>
      </c>
      <c r="H222" s="138">
        <v>182.22</v>
      </c>
      <c r="I222" s="139"/>
      <c r="J222" s="140">
        <f>ROUND(I222*H222,2)</f>
        <v>0</v>
      </c>
      <c r="K222" s="141"/>
      <c r="L222" s="32"/>
      <c r="M222" s="142" t="s">
        <v>1</v>
      </c>
      <c r="N222" s="143" t="s">
        <v>38</v>
      </c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AR222" s="146" t="s">
        <v>145</v>
      </c>
      <c r="AT222" s="146" t="s">
        <v>141</v>
      </c>
      <c r="AU222" s="146" t="s">
        <v>83</v>
      </c>
      <c r="AY222" s="17" t="s">
        <v>139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7" t="s">
        <v>81</v>
      </c>
      <c r="BK222" s="147">
        <f>ROUND(I222*H222,2)</f>
        <v>0</v>
      </c>
      <c r="BL222" s="17" t="s">
        <v>145</v>
      </c>
      <c r="BM222" s="146" t="s">
        <v>293</v>
      </c>
    </row>
    <row r="223" spans="2:65" s="12" customFormat="1">
      <c r="B223" s="148"/>
      <c r="D223" s="149" t="s">
        <v>146</v>
      </c>
      <c r="E223" s="150" t="s">
        <v>1</v>
      </c>
      <c r="F223" s="151" t="s">
        <v>856</v>
      </c>
      <c r="H223" s="152">
        <v>182.22</v>
      </c>
      <c r="I223" s="153"/>
      <c r="L223" s="148"/>
      <c r="M223" s="154"/>
      <c r="T223" s="155"/>
      <c r="AT223" s="150" t="s">
        <v>146</v>
      </c>
      <c r="AU223" s="150" t="s">
        <v>83</v>
      </c>
      <c r="AV223" s="12" t="s">
        <v>83</v>
      </c>
      <c r="AW223" s="12" t="s">
        <v>30</v>
      </c>
      <c r="AX223" s="12" t="s">
        <v>73</v>
      </c>
      <c r="AY223" s="150" t="s">
        <v>139</v>
      </c>
    </row>
    <row r="224" spans="2:65" s="13" customFormat="1">
      <c r="B224" s="156"/>
      <c r="D224" s="149" t="s">
        <v>146</v>
      </c>
      <c r="E224" s="157" t="s">
        <v>1</v>
      </c>
      <c r="F224" s="158" t="s">
        <v>148</v>
      </c>
      <c r="H224" s="159">
        <v>182.22</v>
      </c>
      <c r="I224" s="160"/>
      <c r="L224" s="156"/>
      <c r="M224" s="161"/>
      <c r="T224" s="162"/>
      <c r="AT224" s="157" t="s">
        <v>146</v>
      </c>
      <c r="AU224" s="157" t="s">
        <v>83</v>
      </c>
      <c r="AV224" s="13" t="s">
        <v>145</v>
      </c>
      <c r="AW224" s="13" t="s">
        <v>30</v>
      </c>
      <c r="AX224" s="13" t="s">
        <v>81</v>
      </c>
      <c r="AY224" s="157" t="s">
        <v>139</v>
      </c>
    </row>
    <row r="225" spans="2:65" s="11" customFormat="1" ht="22.9" customHeight="1">
      <c r="B225" s="121"/>
      <c r="D225" s="122" t="s">
        <v>72</v>
      </c>
      <c r="E225" s="131" t="s">
        <v>153</v>
      </c>
      <c r="F225" s="131" t="s">
        <v>857</v>
      </c>
      <c r="I225" s="124"/>
      <c r="J225" s="132">
        <f>BK225</f>
        <v>0</v>
      </c>
      <c r="L225" s="121"/>
      <c r="M225" s="126"/>
      <c r="P225" s="127">
        <f>SUM(P226:P235)</f>
        <v>0</v>
      </c>
      <c r="R225" s="127">
        <f>SUM(R226:R235)</f>
        <v>0</v>
      </c>
      <c r="T225" s="128">
        <f>SUM(T226:T235)</f>
        <v>0</v>
      </c>
      <c r="AR225" s="122" t="s">
        <v>81</v>
      </c>
      <c r="AT225" s="129" t="s">
        <v>72</v>
      </c>
      <c r="AU225" s="129" t="s">
        <v>81</v>
      </c>
      <c r="AY225" s="122" t="s">
        <v>139</v>
      </c>
      <c r="BK225" s="130">
        <f>SUM(BK226:BK235)</f>
        <v>0</v>
      </c>
    </row>
    <row r="226" spans="2:65" s="1" customFormat="1" ht="24.2" customHeight="1">
      <c r="B226" s="133"/>
      <c r="C226" s="134" t="s">
        <v>231</v>
      </c>
      <c r="D226" s="134" t="s">
        <v>141</v>
      </c>
      <c r="E226" s="135" t="s">
        <v>858</v>
      </c>
      <c r="F226" s="136" t="s">
        <v>859</v>
      </c>
      <c r="G226" s="137" t="s">
        <v>196</v>
      </c>
      <c r="H226" s="138">
        <v>3.5289999999999999</v>
      </c>
      <c r="I226" s="139"/>
      <c r="J226" s="140">
        <f>ROUND(I226*H226,2)</f>
        <v>0</v>
      </c>
      <c r="K226" s="141"/>
      <c r="L226" s="32"/>
      <c r="M226" s="142" t="s">
        <v>1</v>
      </c>
      <c r="N226" s="143" t="s">
        <v>38</v>
      </c>
      <c r="P226" s="144">
        <f>O226*H226</f>
        <v>0</v>
      </c>
      <c r="Q226" s="144">
        <v>0</v>
      </c>
      <c r="R226" s="144">
        <f>Q226*H226</f>
        <v>0</v>
      </c>
      <c r="S226" s="144">
        <v>0</v>
      </c>
      <c r="T226" s="145">
        <f>S226*H226</f>
        <v>0</v>
      </c>
      <c r="AR226" s="146" t="s">
        <v>145</v>
      </c>
      <c r="AT226" s="146" t="s">
        <v>141</v>
      </c>
      <c r="AU226" s="146" t="s">
        <v>83</v>
      </c>
      <c r="AY226" s="17" t="s">
        <v>139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7" t="s">
        <v>81</v>
      </c>
      <c r="BK226" s="147">
        <f>ROUND(I226*H226,2)</f>
        <v>0</v>
      </c>
      <c r="BL226" s="17" t="s">
        <v>145</v>
      </c>
      <c r="BM226" s="146" t="s">
        <v>298</v>
      </c>
    </row>
    <row r="227" spans="2:65" s="14" customFormat="1">
      <c r="B227" s="163"/>
      <c r="D227" s="149" t="s">
        <v>146</v>
      </c>
      <c r="E227" s="164" t="s">
        <v>1</v>
      </c>
      <c r="F227" s="165" t="s">
        <v>625</v>
      </c>
      <c r="H227" s="164" t="s">
        <v>1</v>
      </c>
      <c r="I227" s="166"/>
      <c r="L227" s="163"/>
      <c r="M227" s="167"/>
      <c r="T227" s="168"/>
      <c r="AT227" s="164" t="s">
        <v>146</v>
      </c>
      <c r="AU227" s="164" t="s">
        <v>83</v>
      </c>
      <c r="AV227" s="14" t="s">
        <v>81</v>
      </c>
      <c r="AW227" s="14" t="s">
        <v>30</v>
      </c>
      <c r="AX227" s="14" t="s">
        <v>73</v>
      </c>
      <c r="AY227" s="164" t="s">
        <v>139</v>
      </c>
    </row>
    <row r="228" spans="2:65" s="12" customFormat="1" ht="22.5">
      <c r="B228" s="148"/>
      <c r="D228" s="149" t="s">
        <v>146</v>
      </c>
      <c r="E228" s="150" t="s">
        <v>1</v>
      </c>
      <c r="F228" s="151" t="s">
        <v>860</v>
      </c>
      <c r="H228" s="152">
        <v>1.004</v>
      </c>
      <c r="I228" s="153"/>
      <c r="L228" s="148"/>
      <c r="M228" s="154"/>
      <c r="T228" s="155"/>
      <c r="AT228" s="150" t="s">
        <v>146</v>
      </c>
      <c r="AU228" s="150" t="s">
        <v>83</v>
      </c>
      <c r="AV228" s="12" t="s">
        <v>83</v>
      </c>
      <c r="AW228" s="12" t="s">
        <v>30</v>
      </c>
      <c r="AX228" s="12" t="s">
        <v>73</v>
      </c>
      <c r="AY228" s="150" t="s">
        <v>139</v>
      </c>
    </row>
    <row r="229" spans="2:65" s="12" customFormat="1" ht="33.75">
      <c r="B229" s="148"/>
      <c r="D229" s="149" t="s">
        <v>146</v>
      </c>
      <c r="E229" s="150" t="s">
        <v>1</v>
      </c>
      <c r="F229" s="151" t="s">
        <v>861</v>
      </c>
      <c r="H229" s="152">
        <v>2.5249999999999999</v>
      </c>
      <c r="I229" s="153"/>
      <c r="L229" s="148"/>
      <c r="M229" s="154"/>
      <c r="T229" s="155"/>
      <c r="AT229" s="150" t="s">
        <v>146</v>
      </c>
      <c r="AU229" s="150" t="s">
        <v>83</v>
      </c>
      <c r="AV229" s="12" t="s">
        <v>83</v>
      </c>
      <c r="AW229" s="12" t="s">
        <v>30</v>
      </c>
      <c r="AX229" s="12" t="s">
        <v>73</v>
      </c>
      <c r="AY229" s="150" t="s">
        <v>139</v>
      </c>
    </row>
    <row r="230" spans="2:65" s="13" customFormat="1">
      <c r="B230" s="156"/>
      <c r="D230" s="149" t="s">
        <v>146</v>
      </c>
      <c r="E230" s="157" t="s">
        <v>1</v>
      </c>
      <c r="F230" s="158" t="s">
        <v>148</v>
      </c>
      <c r="H230" s="159">
        <v>3.5289999999999999</v>
      </c>
      <c r="I230" s="160"/>
      <c r="L230" s="156"/>
      <c r="M230" s="161"/>
      <c r="T230" s="162"/>
      <c r="AT230" s="157" t="s">
        <v>146</v>
      </c>
      <c r="AU230" s="157" t="s">
        <v>83</v>
      </c>
      <c r="AV230" s="13" t="s">
        <v>145</v>
      </c>
      <c r="AW230" s="13" t="s">
        <v>30</v>
      </c>
      <c r="AX230" s="13" t="s">
        <v>81</v>
      </c>
      <c r="AY230" s="157" t="s">
        <v>139</v>
      </c>
    </row>
    <row r="231" spans="2:65" s="1" customFormat="1" ht="21.75" customHeight="1">
      <c r="B231" s="133"/>
      <c r="C231" s="134" t="s">
        <v>276</v>
      </c>
      <c r="D231" s="134" t="s">
        <v>141</v>
      </c>
      <c r="E231" s="135" t="s">
        <v>862</v>
      </c>
      <c r="F231" s="136" t="s">
        <v>863</v>
      </c>
      <c r="G231" s="137" t="s">
        <v>183</v>
      </c>
      <c r="H231" s="138">
        <v>182.22</v>
      </c>
      <c r="I231" s="139"/>
      <c r="J231" s="140">
        <f>ROUND(I231*H231,2)</f>
        <v>0</v>
      </c>
      <c r="K231" s="141"/>
      <c r="L231" s="32"/>
      <c r="M231" s="142" t="s">
        <v>1</v>
      </c>
      <c r="N231" s="143" t="s">
        <v>38</v>
      </c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AR231" s="146" t="s">
        <v>145</v>
      </c>
      <c r="AT231" s="146" t="s">
        <v>141</v>
      </c>
      <c r="AU231" s="146" t="s">
        <v>83</v>
      </c>
      <c r="AY231" s="17" t="s">
        <v>139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7" t="s">
        <v>81</v>
      </c>
      <c r="BK231" s="147">
        <f>ROUND(I231*H231,2)</f>
        <v>0</v>
      </c>
      <c r="BL231" s="17" t="s">
        <v>145</v>
      </c>
      <c r="BM231" s="146" t="s">
        <v>302</v>
      </c>
    </row>
    <row r="232" spans="2:65" s="14" customFormat="1">
      <c r="B232" s="163"/>
      <c r="D232" s="149" t="s">
        <v>146</v>
      </c>
      <c r="E232" s="164" t="s">
        <v>1</v>
      </c>
      <c r="F232" s="165" t="s">
        <v>822</v>
      </c>
      <c r="H232" s="164" t="s">
        <v>1</v>
      </c>
      <c r="I232" s="166"/>
      <c r="L232" s="163"/>
      <c r="M232" s="167"/>
      <c r="T232" s="168"/>
      <c r="AT232" s="164" t="s">
        <v>146</v>
      </c>
      <c r="AU232" s="164" t="s">
        <v>83</v>
      </c>
      <c r="AV232" s="14" t="s">
        <v>81</v>
      </c>
      <c r="AW232" s="14" t="s">
        <v>30</v>
      </c>
      <c r="AX232" s="14" t="s">
        <v>73</v>
      </c>
      <c r="AY232" s="164" t="s">
        <v>139</v>
      </c>
    </row>
    <row r="233" spans="2:65" s="12" customFormat="1">
      <c r="B233" s="148"/>
      <c r="D233" s="149" t="s">
        <v>146</v>
      </c>
      <c r="E233" s="150" t="s">
        <v>1</v>
      </c>
      <c r="F233" s="151" t="s">
        <v>864</v>
      </c>
      <c r="H233" s="152">
        <v>15</v>
      </c>
      <c r="I233" s="153"/>
      <c r="L233" s="148"/>
      <c r="M233" s="154"/>
      <c r="T233" s="155"/>
      <c r="AT233" s="150" t="s">
        <v>146</v>
      </c>
      <c r="AU233" s="150" t="s">
        <v>83</v>
      </c>
      <c r="AV233" s="12" t="s">
        <v>83</v>
      </c>
      <c r="AW233" s="12" t="s">
        <v>30</v>
      </c>
      <c r="AX233" s="12" t="s">
        <v>73</v>
      </c>
      <c r="AY233" s="150" t="s">
        <v>139</v>
      </c>
    </row>
    <row r="234" spans="2:65" s="12" customFormat="1">
      <c r="B234" s="148"/>
      <c r="D234" s="149" t="s">
        <v>146</v>
      </c>
      <c r="E234" s="150" t="s">
        <v>1</v>
      </c>
      <c r="F234" s="151" t="s">
        <v>865</v>
      </c>
      <c r="H234" s="152">
        <v>167.22</v>
      </c>
      <c r="I234" s="153"/>
      <c r="L234" s="148"/>
      <c r="M234" s="154"/>
      <c r="T234" s="155"/>
      <c r="AT234" s="150" t="s">
        <v>146</v>
      </c>
      <c r="AU234" s="150" t="s">
        <v>83</v>
      </c>
      <c r="AV234" s="12" t="s">
        <v>83</v>
      </c>
      <c r="AW234" s="12" t="s">
        <v>30</v>
      </c>
      <c r="AX234" s="12" t="s">
        <v>73</v>
      </c>
      <c r="AY234" s="150" t="s">
        <v>139</v>
      </c>
    </row>
    <row r="235" spans="2:65" s="13" customFormat="1">
      <c r="B235" s="156"/>
      <c r="D235" s="149" t="s">
        <v>146</v>
      </c>
      <c r="E235" s="157" t="s">
        <v>1</v>
      </c>
      <c r="F235" s="158" t="s">
        <v>148</v>
      </c>
      <c r="H235" s="159">
        <v>182.22</v>
      </c>
      <c r="I235" s="160"/>
      <c r="L235" s="156"/>
      <c r="M235" s="161"/>
      <c r="T235" s="162"/>
      <c r="AT235" s="157" t="s">
        <v>146</v>
      </c>
      <c r="AU235" s="157" t="s">
        <v>83</v>
      </c>
      <c r="AV235" s="13" t="s">
        <v>145</v>
      </c>
      <c r="AW235" s="13" t="s">
        <v>30</v>
      </c>
      <c r="AX235" s="13" t="s">
        <v>81</v>
      </c>
      <c r="AY235" s="157" t="s">
        <v>139</v>
      </c>
    </row>
    <row r="236" spans="2:65" s="11" customFormat="1" ht="22.9" customHeight="1">
      <c r="B236" s="121"/>
      <c r="D236" s="122" t="s">
        <v>72</v>
      </c>
      <c r="E236" s="131" t="s">
        <v>145</v>
      </c>
      <c r="F236" s="131" t="s">
        <v>661</v>
      </c>
      <c r="I236" s="124"/>
      <c r="J236" s="132">
        <f>BK236</f>
        <v>0</v>
      </c>
      <c r="L236" s="121"/>
      <c r="M236" s="126"/>
      <c r="P236" s="127">
        <f>SUM(P237:P280)</f>
        <v>0</v>
      </c>
      <c r="R236" s="127">
        <f>SUM(R237:R280)</f>
        <v>0</v>
      </c>
      <c r="T236" s="128">
        <f>SUM(T237:T280)</f>
        <v>0</v>
      </c>
      <c r="AR236" s="122" t="s">
        <v>81</v>
      </c>
      <c r="AT236" s="129" t="s">
        <v>72</v>
      </c>
      <c r="AU236" s="129" t="s">
        <v>81</v>
      </c>
      <c r="AY236" s="122" t="s">
        <v>139</v>
      </c>
      <c r="BK236" s="130">
        <f>SUM(BK237:BK280)</f>
        <v>0</v>
      </c>
    </row>
    <row r="237" spans="2:65" s="1" customFormat="1" ht="24.2" customHeight="1">
      <c r="B237" s="133"/>
      <c r="C237" s="134" t="s">
        <v>236</v>
      </c>
      <c r="D237" s="134" t="s">
        <v>141</v>
      </c>
      <c r="E237" s="135" t="s">
        <v>866</v>
      </c>
      <c r="F237" s="136" t="s">
        <v>867</v>
      </c>
      <c r="G237" s="137" t="s">
        <v>144</v>
      </c>
      <c r="H237" s="138">
        <v>5.6040000000000001</v>
      </c>
      <c r="I237" s="139"/>
      <c r="J237" s="140">
        <f>ROUND(I237*H237,2)</f>
        <v>0</v>
      </c>
      <c r="K237" s="141"/>
      <c r="L237" s="32"/>
      <c r="M237" s="142" t="s">
        <v>1</v>
      </c>
      <c r="N237" s="143" t="s">
        <v>38</v>
      </c>
      <c r="P237" s="144">
        <f>O237*H237</f>
        <v>0</v>
      </c>
      <c r="Q237" s="144">
        <v>0</v>
      </c>
      <c r="R237" s="144">
        <f>Q237*H237</f>
        <v>0</v>
      </c>
      <c r="S237" s="144">
        <v>0</v>
      </c>
      <c r="T237" s="145">
        <f>S237*H237</f>
        <v>0</v>
      </c>
      <c r="AR237" s="146" t="s">
        <v>145</v>
      </c>
      <c r="AT237" s="146" t="s">
        <v>141</v>
      </c>
      <c r="AU237" s="146" t="s">
        <v>83</v>
      </c>
      <c r="AY237" s="17" t="s">
        <v>139</v>
      </c>
      <c r="BE237" s="147">
        <f>IF(N237="základní",J237,0)</f>
        <v>0</v>
      </c>
      <c r="BF237" s="147">
        <f>IF(N237="snížená",J237,0)</f>
        <v>0</v>
      </c>
      <c r="BG237" s="147">
        <f>IF(N237="zákl. přenesená",J237,0)</f>
        <v>0</v>
      </c>
      <c r="BH237" s="147">
        <f>IF(N237="sníž. přenesená",J237,0)</f>
        <v>0</v>
      </c>
      <c r="BI237" s="147">
        <f>IF(N237="nulová",J237,0)</f>
        <v>0</v>
      </c>
      <c r="BJ237" s="17" t="s">
        <v>81</v>
      </c>
      <c r="BK237" s="147">
        <f>ROUND(I237*H237,2)</f>
        <v>0</v>
      </c>
      <c r="BL237" s="17" t="s">
        <v>145</v>
      </c>
      <c r="BM237" s="146" t="s">
        <v>308</v>
      </c>
    </row>
    <row r="238" spans="2:65" s="14" customFormat="1">
      <c r="B238" s="163"/>
      <c r="D238" s="149" t="s">
        <v>146</v>
      </c>
      <c r="E238" s="164" t="s">
        <v>1</v>
      </c>
      <c r="F238" s="165" t="s">
        <v>625</v>
      </c>
      <c r="H238" s="164" t="s">
        <v>1</v>
      </c>
      <c r="I238" s="166"/>
      <c r="L238" s="163"/>
      <c r="M238" s="167"/>
      <c r="T238" s="168"/>
      <c r="AT238" s="164" t="s">
        <v>146</v>
      </c>
      <c r="AU238" s="164" t="s">
        <v>83</v>
      </c>
      <c r="AV238" s="14" t="s">
        <v>81</v>
      </c>
      <c r="AW238" s="14" t="s">
        <v>30</v>
      </c>
      <c r="AX238" s="14" t="s">
        <v>73</v>
      </c>
      <c r="AY238" s="164" t="s">
        <v>139</v>
      </c>
    </row>
    <row r="239" spans="2:65" s="14" customFormat="1">
      <c r="B239" s="163"/>
      <c r="D239" s="149" t="s">
        <v>146</v>
      </c>
      <c r="E239" s="164" t="s">
        <v>1</v>
      </c>
      <c r="F239" s="165" t="s">
        <v>868</v>
      </c>
      <c r="H239" s="164" t="s">
        <v>1</v>
      </c>
      <c r="I239" s="166"/>
      <c r="L239" s="163"/>
      <c r="M239" s="167"/>
      <c r="T239" s="168"/>
      <c r="AT239" s="164" t="s">
        <v>146</v>
      </c>
      <c r="AU239" s="164" t="s">
        <v>83</v>
      </c>
      <c r="AV239" s="14" t="s">
        <v>81</v>
      </c>
      <c r="AW239" s="14" t="s">
        <v>30</v>
      </c>
      <c r="AX239" s="14" t="s">
        <v>73</v>
      </c>
      <c r="AY239" s="164" t="s">
        <v>139</v>
      </c>
    </row>
    <row r="240" spans="2:65" s="12" customFormat="1">
      <c r="B240" s="148"/>
      <c r="D240" s="149" t="s">
        <v>146</v>
      </c>
      <c r="E240" s="150" t="s">
        <v>1</v>
      </c>
      <c r="F240" s="151" t="s">
        <v>869</v>
      </c>
      <c r="H240" s="152">
        <v>2.4500000000000002</v>
      </c>
      <c r="I240" s="153"/>
      <c r="L240" s="148"/>
      <c r="M240" s="154"/>
      <c r="T240" s="155"/>
      <c r="AT240" s="150" t="s">
        <v>146</v>
      </c>
      <c r="AU240" s="150" t="s">
        <v>83</v>
      </c>
      <c r="AV240" s="12" t="s">
        <v>83</v>
      </c>
      <c r="AW240" s="12" t="s">
        <v>30</v>
      </c>
      <c r="AX240" s="12" t="s">
        <v>73</v>
      </c>
      <c r="AY240" s="150" t="s">
        <v>139</v>
      </c>
    </row>
    <row r="241" spans="2:65" s="12" customFormat="1">
      <c r="B241" s="148"/>
      <c r="D241" s="149" t="s">
        <v>146</v>
      </c>
      <c r="E241" s="150" t="s">
        <v>1</v>
      </c>
      <c r="F241" s="151" t="s">
        <v>870</v>
      </c>
      <c r="H241" s="152">
        <v>0.94899999999999995</v>
      </c>
      <c r="I241" s="153"/>
      <c r="L241" s="148"/>
      <c r="M241" s="154"/>
      <c r="T241" s="155"/>
      <c r="AT241" s="150" t="s">
        <v>146</v>
      </c>
      <c r="AU241" s="150" t="s">
        <v>83</v>
      </c>
      <c r="AV241" s="12" t="s">
        <v>83</v>
      </c>
      <c r="AW241" s="12" t="s">
        <v>30</v>
      </c>
      <c r="AX241" s="12" t="s">
        <v>73</v>
      </c>
      <c r="AY241" s="150" t="s">
        <v>139</v>
      </c>
    </row>
    <row r="242" spans="2:65" s="12" customFormat="1" ht="22.5">
      <c r="B242" s="148"/>
      <c r="D242" s="149" t="s">
        <v>146</v>
      </c>
      <c r="E242" s="150" t="s">
        <v>1</v>
      </c>
      <c r="F242" s="151" t="s">
        <v>871</v>
      </c>
      <c r="H242" s="152">
        <v>2.2050000000000001</v>
      </c>
      <c r="I242" s="153"/>
      <c r="L242" s="148"/>
      <c r="M242" s="154"/>
      <c r="T242" s="155"/>
      <c r="AT242" s="150" t="s">
        <v>146</v>
      </c>
      <c r="AU242" s="150" t="s">
        <v>83</v>
      </c>
      <c r="AV242" s="12" t="s">
        <v>83</v>
      </c>
      <c r="AW242" s="12" t="s">
        <v>30</v>
      </c>
      <c r="AX242" s="12" t="s">
        <v>73</v>
      </c>
      <c r="AY242" s="150" t="s">
        <v>139</v>
      </c>
    </row>
    <row r="243" spans="2:65" s="13" customFormat="1">
      <c r="B243" s="156"/>
      <c r="D243" s="149" t="s">
        <v>146</v>
      </c>
      <c r="E243" s="157" t="s">
        <v>1</v>
      </c>
      <c r="F243" s="158" t="s">
        <v>148</v>
      </c>
      <c r="H243" s="159">
        <v>5.6040000000000001</v>
      </c>
      <c r="I243" s="160"/>
      <c r="L243" s="156"/>
      <c r="M243" s="161"/>
      <c r="T243" s="162"/>
      <c r="AT243" s="157" t="s">
        <v>146</v>
      </c>
      <c r="AU243" s="157" t="s">
        <v>83</v>
      </c>
      <c r="AV243" s="13" t="s">
        <v>145</v>
      </c>
      <c r="AW243" s="13" t="s">
        <v>30</v>
      </c>
      <c r="AX243" s="13" t="s">
        <v>81</v>
      </c>
      <c r="AY243" s="157" t="s">
        <v>139</v>
      </c>
    </row>
    <row r="244" spans="2:65" s="1" customFormat="1" ht="24.2" customHeight="1">
      <c r="B244" s="133"/>
      <c r="C244" s="134" t="s">
        <v>285</v>
      </c>
      <c r="D244" s="134" t="s">
        <v>141</v>
      </c>
      <c r="E244" s="135" t="s">
        <v>872</v>
      </c>
      <c r="F244" s="136" t="s">
        <v>873</v>
      </c>
      <c r="G244" s="137" t="s">
        <v>144</v>
      </c>
      <c r="H244" s="138">
        <v>3.1539999999999999</v>
      </c>
      <c r="I244" s="139"/>
      <c r="J244" s="140">
        <f>ROUND(I244*H244,2)</f>
        <v>0</v>
      </c>
      <c r="K244" s="141"/>
      <c r="L244" s="32"/>
      <c r="M244" s="142" t="s">
        <v>1</v>
      </c>
      <c r="N244" s="143" t="s">
        <v>38</v>
      </c>
      <c r="P244" s="144">
        <f>O244*H244</f>
        <v>0</v>
      </c>
      <c r="Q244" s="144">
        <v>0</v>
      </c>
      <c r="R244" s="144">
        <f>Q244*H244</f>
        <v>0</v>
      </c>
      <c r="S244" s="144">
        <v>0</v>
      </c>
      <c r="T244" s="145">
        <f>S244*H244</f>
        <v>0</v>
      </c>
      <c r="AR244" s="146" t="s">
        <v>145</v>
      </c>
      <c r="AT244" s="146" t="s">
        <v>141</v>
      </c>
      <c r="AU244" s="146" t="s">
        <v>83</v>
      </c>
      <c r="AY244" s="17" t="s">
        <v>139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7" t="s">
        <v>81</v>
      </c>
      <c r="BK244" s="147">
        <f>ROUND(I244*H244,2)</f>
        <v>0</v>
      </c>
      <c r="BL244" s="17" t="s">
        <v>145</v>
      </c>
      <c r="BM244" s="146" t="s">
        <v>313</v>
      </c>
    </row>
    <row r="245" spans="2:65" s="14" customFormat="1">
      <c r="B245" s="163"/>
      <c r="D245" s="149" t="s">
        <v>146</v>
      </c>
      <c r="E245" s="164" t="s">
        <v>1</v>
      </c>
      <c r="F245" s="165" t="s">
        <v>625</v>
      </c>
      <c r="H245" s="164" t="s">
        <v>1</v>
      </c>
      <c r="I245" s="166"/>
      <c r="L245" s="163"/>
      <c r="M245" s="167"/>
      <c r="T245" s="168"/>
      <c r="AT245" s="164" t="s">
        <v>146</v>
      </c>
      <c r="AU245" s="164" t="s">
        <v>83</v>
      </c>
      <c r="AV245" s="14" t="s">
        <v>81</v>
      </c>
      <c r="AW245" s="14" t="s">
        <v>30</v>
      </c>
      <c r="AX245" s="14" t="s">
        <v>73</v>
      </c>
      <c r="AY245" s="164" t="s">
        <v>139</v>
      </c>
    </row>
    <row r="246" spans="2:65" s="12" customFormat="1">
      <c r="B246" s="148"/>
      <c r="D246" s="149" t="s">
        <v>146</v>
      </c>
      <c r="E246" s="150" t="s">
        <v>1</v>
      </c>
      <c r="F246" s="151" t="s">
        <v>870</v>
      </c>
      <c r="H246" s="152">
        <v>0.94899999999999995</v>
      </c>
      <c r="I246" s="153"/>
      <c r="L246" s="148"/>
      <c r="M246" s="154"/>
      <c r="T246" s="155"/>
      <c r="AT246" s="150" t="s">
        <v>146</v>
      </c>
      <c r="AU246" s="150" t="s">
        <v>83</v>
      </c>
      <c r="AV246" s="12" t="s">
        <v>83</v>
      </c>
      <c r="AW246" s="12" t="s">
        <v>30</v>
      </c>
      <c r="AX246" s="12" t="s">
        <v>73</v>
      </c>
      <c r="AY246" s="150" t="s">
        <v>139</v>
      </c>
    </row>
    <row r="247" spans="2:65" s="12" customFormat="1" ht="22.5">
      <c r="B247" s="148"/>
      <c r="D247" s="149" t="s">
        <v>146</v>
      </c>
      <c r="E247" s="150" t="s">
        <v>1</v>
      </c>
      <c r="F247" s="151" t="s">
        <v>871</v>
      </c>
      <c r="H247" s="152">
        <v>2.2050000000000001</v>
      </c>
      <c r="I247" s="153"/>
      <c r="L247" s="148"/>
      <c r="M247" s="154"/>
      <c r="T247" s="155"/>
      <c r="AT247" s="150" t="s">
        <v>146</v>
      </c>
      <c r="AU247" s="150" t="s">
        <v>83</v>
      </c>
      <c r="AV247" s="12" t="s">
        <v>83</v>
      </c>
      <c r="AW247" s="12" t="s">
        <v>30</v>
      </c>
      <c r="AX247" s="12" t="s">
        <v>73</v>
      </c>
      <c r="AY247" s="150" t="s">
        <v>139</v>
      </c>
    </row>
    <row r="248" spans="2:65" s="13" customFormat="1">
      <c r="B248" s="156"/>
      <c r="D248" s="149" t="s">
        <v>146</v>
      </c>
      <c r="E248" s="157" t="s">
        <v>1</v>
      </c>
      <c r="F248" s="158" t="s">
        <v>148</v>
      </c>
      <c r="H248" s="159">
        <v>3.1539999999999999</v>
      </c>
      <c r="I248" s="160"/>
      <c r="L248" s="156"/>
      <c r="M248" s="161"/>
      <c r="T248" s="162"/>
      <c r="AT248" s="157" t="s">
        <v>146</v>
      </c>
      <c r="AU248" s="157" t="s">
        <v>83</v>
      </c>
      <c r="AV248" s="13" t="s">
        <v>145</v>
      </c>
      <c r="AW248" s="13" t="s">
        <v>30</v>
      </c>
      <c r="AX248" s="13" t="s">
        <v>81</v>
      </c>
      <c r="AY248" s="157" t="s">
        <v>139</v>
      </c>
    </row>
    <row r="249" spans="2:65" s="1" customFormat="1" ht="16.5" customHeight="1">
      <c r="B249" s="133"/>
      <c r="C249" s="134" t="s">
        <v>240</v>
      </c>
      <c r="D249" s="134" t="s">
        <v>141</v>
      </c>
      <c r="E249" s="135" t="s">
        <v>662</v>
      </c>
      <c r="F249" s="136" t="s">
        <v>663</v>
      </c>
      <c r="G249" s="137" t="s">
        <v>196</v>
      </c>
      <c r="H249" s="138">
        <v>41.284999999999997</v>
      </c>
      <c r="I249" s="139"/>
      <c r="J249" s="140">
        <f>ROUND(I249*H249,2)</f>
        <v>0</v>
      </c>
      <c r="K249" s="141"/>
      <c r="L249" s="32"/>
      <c r="M249" s="142" t="s">
        <v>1</v>
      </c>
      <c r="N249" s="143" t="s">
        <v>38</v>
      </c>
      <c r="P249" s="144">
        <f>O249*H249</f>
        <v>0</v>
      </c>
      <c r="Q249" s="144">
        <v>0</v>
      </c>
      <c r="R249" s="144">
        <f>Q249*H249</f>
        <v>0</v>
      </c>
      <c r="S249" s="144">
        <v>0</v>
      </c>
      <c r="T249" s="145">
        <f>S249*H249</f>
        <v>0</v>
      </c>
      <c r="AR249" s="146" t="s">
        <v>145</v>
      </c>
      <c r="AT249" s="146" t="s">
        <v>141</v>
      </c>
      <c r="AU249" s="146" t="s">
        <v>83</v>
      </c>
      <c r="AY249" s="17" t="s">
        <v>139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7" t="s">
        <v>81</v>
      </c>
      <c r="BK249" s="147">
        <f>ROUND(I249*H249,2)</f>
        <v>0</v>
      </c>
      <c r="BL249" s="17" t="s">
        <v>145</v>
      </c>
      <c r="BM249" s="146" t="s">
        <v>319</v>
      </c>
    </row>
    <row r="250" spans="2:65" s="14" customFormat="1">
      <c r="B250" s="163"/>
      <c r="D250" s="149" t="s">
        <v>146</v>
      </c>
      <c r="E250" s="164" t="s">
        <v>1</v>
      </c>
      <c r="F250" s="165" t="s">
        <v>625</v>
      </c>
      <c r="H250" s="164" t="s">
        <v>1</v>
      </c>
      <c r="I250" s="166"/>
      <c r="L250" s="163"/>
      <c r="M250" s="167"/>
      <c r="T250" s="168"/>
      <c r="AT250" s="164" t="s">
        <v>146</v>
      </c>
      <c r="AU250" s="164" t="s">
        <v>83</v>
      </c>
      <c r="AV250" s="14" t="s">
        <v>81</v>
      </c>
      <c r="AW250" s="14" t="s">
        <v>30</v>
      </c>
      <c r="AX250" s="14" t="s">
        <v>73</v>
      </c>
      <c r="AY250" s="164" t="s">
        <v>139</v>
      </c>
    </row>
    <row r="251" spans="2:65" s="12" customFormat="1">
      <c r="B251" s="148"/>
      <c r="D251" s="149" t="s">
        <v>146</v>
      </c>
      <c r="E251" s="150" t="s">
        <v>1</v>
      </c>
      <c r="F251" s="151" t="s">
        <v>874</v>
      </c>
      <c r="H251" s="152">
        <v>4.4880000000000004</v>
      </c>
      <c r="I251" s="153"/>
      <c r="L251" s="148"/>
      <c r="M251" s="154"/>
      <c r="T251" s="155"/>
      <c r="AT251" s="150" t="s">
        <v>146</v>
      </c>
      <c r="AU251" s="150" t="s">
        <v>83</v>
      </c>
      <c r="AV251" s="12" t="s">
        <v>83</v>
      </c>
      <c r="AW251" s="12" t="s">
        <v>30</v>
      </c>
      <c r="AX251" s="12" t="s">
        <v>73</v>
      </c>
      <c r="AY251" s="150" t="s">
        <v>139</v>
      </c>
    </row>
    <row r="252" spans="2:65" s="12" customFormat="1">
      <c r="B252" s="148"/>
      <c r="D252" s="149" t="s">
        <v>146</v>
      </c>
      <c r="E252" s="150" t="s">
        <v>1</v>
      </c>
      <c r="F252" s="151" t="s">
        <v>875</v>
      </c>
      <c r="H252" s="152">
        <v>2.4750000000000001</v>
      </c>
      <c r="I252" s="153"/>
      <c r="L252" s="148"/>
      <c r="M252" s="154"/>
      <c r="T252" s="155"/>
      <c r="AT252" s="150" t="s">
        <v>146</v>
      </c>
      <c r="AU252" s="150" t="s">
        <v>83</v>
      </c>
      <c r="AV252" s="12" t="s">
        <v>83</v>
      </c>
      <c r="AW252" s="12" t="s">
        <v>30</v>
      </c>
      <c r="AX252" s="12" t="s">
        <v>73</v>
      </c>
      <c r="AY252" s="150" t="s">
        <v>139</v>
      </c>
    </row>
    <row r="253" spans="2:65" s="12" customFormat="1">
      <c r="B253" s="148"/>
      <c r="D253" s="149" t="s">
        <v>146</v>
      </c>
      <c r="E253" s="150" t="s">
        <v>1</v>
      </c>
      <c r="F253" s="151" t="s">
        <v>876</v>
      </c>
      <c r="H253" s="152">
        <v>32.607999999999997</v>
      </c>
      <c r="I253" s="153"/>
      <c r="L253" s="148"/>
      <c r="M253" s="154"/>
      <c r="T253" s="155"/>
      <c r="AT253" s="150" t="s">
        <v>146</v>
      </c>
      <c r="AU253" s="150" t="s">
        <v>83</v>
      </c>
      <c r="AV253" s="12" t="s">
        <v>83</v>
      </c>
      <c r="AW253" s="12" t="s">
        <v>30</v>
      </c>
      <c r="AX253" s="12" t="s">
        <v>73</v>
      </c>
      <c r="AY253" s="150" t="s">
        <v>139</v>
      </c>
    </row>
    <row r="254" spans="2:65" s="12" customFormat="1">
      <c r="B254" s="148"/>
      <c r="D254" s="149" t="s">
        <v>146</v>
      </c>
      <c r="E254" s="150" t="s">
        <v>1</v>
      </c>
      <c r="F254" s="151" t="s">
        <v>877</v>
      </c>
      <c r="H254" s="152">
        <v>1.35</v>
      </c>
      <c r="I254" s="153"/>
      <c r="L254" s="148"/>
      <c r="M254" s="154"/>
      <c r="T254" s="155"/>
      <c r="AT254" s="150" t="s">
        <v>146</v>
      </c>
      <c r="AU254" s="150" t="s">
        <v>83</v>
      </c>
      <c r="AV254" s="12" t="s">
        <v>83</v>
      </c>
      <c r="AW254" s="12" t="s">
        <v>30</v>
      </c>
      <c r="AX254" s="12" t="s">
        <v>73</v>
      </c>
      <c r="AY254" s="150" t="s">
        <v>139</v>
      </c>
    </row>
    <row r="255" spans="2:65" s="12" customFormat="1">
      <c r="B255" s="148"/>
      <c r="D255" s="149" t="s">
        <v>146</v>
      </c>
      <c r="E255" s="150" t="s">
        <v>1</v>
      </c>
      <c r="F255" s="151" t="s">
        <v>878</v>
      </c>
      <c r="H255" s="152">
        <v>0.112</v>
      </c>
      <c r="I255" s="153"/>
      <c r="L255" s="148"/>
      <c r="M255" s="154"/>
      <c r="T255" s="155"/>
      <c r="AT255" s="150" t="s">
        <v>146</v>
      </c>
      <c r="AU255" s="150" t="s">
        <v>83</v>
      </c>
      <c r="AV255" s="12" t="s">
        <v>83</v>
      </c>
      <c r="AW255" s="12" t="s">
        <v>30</v>
      </c>
      <c r="AX255" s="12" t="s">
        <v>73</v>
      </c>
      <c r="AY255" s="150" t="s">
        <v>139</v>
      </c>
    </row>
    <row r="256" spans="2:65" s="12" customFormat="1">
      <c r="B256" s="148"/>
      <c r="D256" s="149" t="s">
        <v>146</v>
      </c>
      <c r="E256" s="150" t="s">
        <v>1</v>
      </c>
      <c r="F256" s="151" t="s">
        <v>879</v>
      </c>
      <c r="H256" s="152">
        <v>0.252</v>
      </c>
      <c r="I256" s="153"/>
      <c r="L256" s="148"/>
      <c r="M256" s="154"/>
      <c r="T256" s="155"/>
      <c r="AT256" s="150" t="s">
        <v>146</v>
      </c>
      <c r="AU256" s="150" t="s">
        <v>83</v>
      </c>
      <c r="AV256" s="12" t="s">
        <v>83</v>
      </c>
      <c r="AW256" s="12" t="s">
        <v>30</v>
      </c>
      <c r="AX256" s="12" t="s">
        <v>73</v>
      </c>
      <c r="AY256" s="150" t="s">
        <v>139</v>
      </c>
    </row>
    <row r="257" spans="2:65" s="13" customFormat="1">
      <c r="B257" s="156"/>
      <c r="D257" s="149" t="s">
        <v>146</v>
      </c>
      <c r="E257" s="157" t="s">
        <v>1</v>
      </c>
      <c r="F257" s="158" t="s">
        <v>148</v>
      </c>
      <c r="H257" s="159">
        <v>41.285000000000004</v>
      </c>
      <c r="I257" s="160"/>
      <c r="L257" s="156"/>
      <c r="M257" s="161"/>
      <c r="T257" s="162"/>
      <c r="AT257" s="157" t="s">
        <v>146</v>
      </c>
      <c r="AU257" s="157" t="s">
        <v>83</v>
      </c>
      <c r="AV257" s="13" t="s">
        <v>145</v>
      </c>
      <c r="AW257" s="13" t="s">
        <v>30</v>
      </c>
      <c r="AX257" s="13" t="s">
        <v>81</v>
      </c>
      <c r="AY257" s="157" t="s">
        <v>139</v>
      </c>
    </row>
    <row r="258" spans="2:65" s="1" customFormat="1" ht="24.2" customHeight="1">
      <c r="B258" s="133"/>
      <c r="C258" s="134" t="s">
        <v>295</v>
      </c>
      <c r="D258" s="134" t="s">
        <v>141</v>
      </c>
      <c r="E258" s="135" t="s">
        <v>880</v>
      </c>
      <c r="F258" s="136" t="s">
        <v>881</v>
      </c>
      <c r="G258" s="137" t="s">
        <v>401</v>
      </c>
      <c r="H258" s="138">
        <v>8</v>
      </c>
      <c r="I258" s="139"/>
      <c r="J258" s="140">
        <f>ROUND(I258*H258,2)</f>
        <v>0</v>
      </c>
      <c r="K258" s="141"/>
      <c r="L258" s="32"/>
      <c r="M258" s="142" t="s">
        <v>1</v>
      </c>
      <c r="N258" s="143" t="s">
        <v>38</v>
      </c>
      <c r="P258" s="144">
        <f>O258*H258</f>
        <v>0</v>
      </c>
      <c r="Q258" s="144">
        <v>0</v>
      </c>
      <c r="R258" s="144">
        <f>Q258*H258</f>
        <v>0</v>
      </c>
      <c r="S258" s="144">
        <v>0</v>
      </c>
      <c r="T258" s="145">
        <f>S258*H258</f>
        <v>0</v>
      </c>
      <c r="AR258" s="146" t="s">
        <v>145</v>
      </c>
      <c r="AT258" s="146" t="s">
        <v>141</v>
      </c>
      <c r="AU258" s="146" t="s">
        <v>83</v>
      </c>
      <c r="AY258" s="17" t="s">
        <v>139</v>
      </c>
      <c r="BE258" s="147">
        <f>IF(N258="základní",J258,0)</f>
        <v>0</v>
      </c>
      <c r="BF258" s="147">
        <f>IF(N258="snížená",J258,0)</f>
        <v>0</v>
      </c>
      <c r="BG258" s="147">
        <f>IF(N258="zákl. přenesená",J258,0)</f>
        <v>0</v>
      </c>
      <c r="BH258" s="147">
        <f>IF(N258="sníž. přenesená",J258,0)</f>
        <v>0</v>
      </c>
      <c r="BI258" s="147">
        <f>IF(N258="nulová",J258,0)</f>
        <v>0</v>
      </c>
      <c r="BJ258" s="17" t="s">
        <v>81</v>
      </c>
      <c r="BK258" s="147">
        <f>ROUND(I258*H258,2)</f>
        <v>0</v>
      </c>
      <c r="BL258" s="17" t="s">
        <v>145</v>
      </c>
      <c r="BM258" s="146" t="s">
        <v>324</v>
      </c>
    </row>
    <row r="259" spans="2:65" s="12" customFormat="1">
      <c r="B259" s="148"/>
      <c r="D259" s="149" t="s">
        <v>146</v>
      </c>
      <c r="E259" s="150" t="s">
        <v>1</v>
      </c>
      <c r="F259" s="151" t="s">
        <v>882</v>
      </c>
      <c r="H259" s="152">
        <v>8</v>
      </c>
      <c r="I259" s="153"/>
      <c r="L259" s="148"/>
      <c r="M259" s="154"/>
      <c r="T259" s="155"/>
      <c r="AT259" s="150" t="s">
        <v>146</v>
      </c>
      <c r="AU259" s="150" t="s">
        <v>83</v>
      </c>
      <c r="AV259" s="12" t="s">
        <v>83</v>
      </c>
      <c r="AW259" s="12" t="s">
        <v>30</v>
      </c>
      <c r="AX259" s="12" t="s">
        <v>73</v>
      </c>
      <c r="AY259" s="150" t="s">
        <v>139</v>
      </c>
    </row>
    <row r="260" spans="2:65" s="13" customFormat="1">
      <c r="B260" s="156"/>
      <c r="D260" s="149" t="s">
        <v>146</v>
      </c>
      <c r="E260" s="157" t="s">
        <v>1</v>
      </c>
      <c r="F260" s="158" t="s">
        <v>148</v>
      </c>
      <c r="H260" s="159">
        <v>8</v>
      </c>
      <c r="I260" s="160"/>
      <c r="L260" s="156"/>
      <c r="M260" s="161"/>
      <c r="T260" s="162"/>
      <c r="AT260" s="157" t="s">
        <v>146</v>
      </c>
      <c r="AU260" s="157" t="s">
        <v>83</v>
      </c>
      <c r="AV260" s="13" t="s">
        <v>145</v>
      </c>
      <c r="AW260" s="13" t="s">
        <v>30</v>
      </c>
      <c r="AX260" s="13" t="s">
        <v>81</v>
      </c>
      <c r="AY260" s="157" t="s">
        <v>139</v>
      </c>
    </row>
    <row r="261" spans="2:65" s="1" customFormat="1" ht="24.2" customHeight="1">
      <c r="B261" s="133"/>
      <c r="C261" s="169" t="s">
        <v>244</v>
      </c>
      <c r="D261" s="169" t="s">
        <v>247</v>
      </c>
      <c r="E261" s="170" t="s">
        <v>883</v>
      </c>
      <c r="F261" s="171" t="s">
        <v>884</v>
      </c>
      <c r="G261" s="172" t="s">
        <v>401</v>
      </c>
      <c r="H261" s="173">
        <v>3</v>
      </c>
      <c r="I261" s="174"/>
      <c r="J261" s="175">
        <f>ROUND(I261*H261,2)</f>
        <v>0</v>
      </c>
      <c r="K261" s="176"/>
      <c r="L261" s="177"/>
      <c r="M261" s="178" t="s">
        <v>1</v>
      </c>
      <c r="N261" s="179" t="s">
        <v>38</v>
      </c>
      <c r="P261" s="144">
        <f>O261*H261</f>
        <v>0</v>
      </c>
      <c r="Q261" s="144">
        <v>0</v>
      </c>
      <c r="R261" s="144">
        <f>Q261*H261</f>
        <v>0</v>
      </c>
      <c r="S261" s="144">
        <v>0</v>
      </c>
      <c r="T261" s="145">
        <f>S261*H261</f>
        <v>0</v>
      </c>
      <c r="AR261" s="146" t="s">
        <v>163</v>
      </c>
      <c r="AT261" s="146" t="s">
        <v>247</v>
      </c>
      <c r="AU261" s="146" t="s">
        <v>83</v>
      </c>
      <c r="AY261" s="17" t="s">
        <v>139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7" t="s">
        <v>81</v>
      </c>
      <c r="BK261" s="147">
        <f>ROUND(I261*H261,2)</f>
        <v>0</v>
      </c>
      <c r="BL261" s="17" t="s">
        <v>145</v>
      </c>
      <c r="BM261" s="146" t="s">
        <v>330</v>
      </c>
    </row>
    <row r="262" spans="2:65" s="1" customFormat="1" ht="24.2" customHeight="1">
      <c r="B262" s="133"/>
      <c r="C262" s="169" t="s">
        <v>305</v>
      </c>
      <c r="D262" s="169" t="s">
        <v>247</v>
      </c>
      <c r="E262" s="170" t="s">
        <v>885</v>
      </c>
      <c r="F262" s="171" t="s">
        <v>886</v>
      </c>
      <c r="G262" s="172" t="s">
        <v>401</v>
      </c>
      <c r="H262" s="173">
        <v>2</v>
      </c>
      <c r="I262" s="174"/>
      <c r="J262" s="175">
        <f>ROUND(I262*H262,2)</f>
        <v>0</v>
      </c>
      <c r="K262" s="176"/>
      <c r="L262" s="177"/>
      <c r="M262" s="178" t="s">
        <v>1</v>
      </c>
      <c r="N262" s="179" t="s">
        <v>38</v>
      </c>
      <c r="P262" s="144">
        <f>O262*H262</f>
        <v>0</v>
      </c>
      <c r="Q262" s="144">
        <v>0</v>
      </c>
      <c r="R262" s="144">
        <f>Q262*H262</f>
        <v>0</v>
      </c>
      <c r="S262" s="144">
        <v>0</v>
      </c>
      <c r="T262" s="145">
        <f>S262*H262</f>
        <v>0</v>
      </c>
      <c r="AR262" s="146" t="s">
        <v>163</v>
      </c>
      <c r="AT262" s="146" t="s">
        <v>247</v>
      </c>
      <c r="AU262" s="146" t="s">
        <v>83</v>
      </c>
      <c r="AY262" s="17" t="s">
        <v>139</v>
      </c>
      <c r="BE262" s="147">
        <f>IF(N262="základní",J262,0)</f>
        <v>0</v>
      </c>
      <c r="BF262" s="147">
        <f>IF(N262="snížená",J262,0)</f>
        <v>0</v>
      </c>
      <c r="BG262" s="147">
        <f>IF(N262="zákl. přenesená",J262,0)</f>
        <v>0</v>
      </c>
      <c r="BH262" s="147">
        <f>IF(N262="sníž. přenesená",J262,0)</f>
        <v>0</v>
      </c>
      <c r="BI262" s="147">
        <f>IF(N262="nulová",J262,0)</f>
        <v>0</v>
      </c>
      <c r="BJ262" s="17" t="s">
        <v>81</v>
      </c>
      <c r="BK262" s="147">
        <f>ROUND(I262*H262,2)</f>
        <v>0</v>
      </c>
      <c r="BL262" s="17" t="s">
        <v>145</v>
      </c>
      <c r="BM262" s="146" t="s">
        <v>334</v>
      </c>
    </row>
    <row r="263" spans="2:65" s="1" customFormat="1" ht="24.2" customHeight="1">
      <c r="B263" s="133"/>
      <c r="C263" s="169" t="s">
        <v>250</v>
      </c>
      <c r="D263" s="169" t="s">
        <v>247</v>
      </c>
      <c r="E263" s="170" t="s">
        <v>887</v>
      </c>
      <c r="F263" s="171" t="s">
        <v>888</v>
      </c>
      <c r="G263" s="172" t="s">
        <v>401</v>
      </c>
      <c r="H263" s="173">
        <v>3</v>
      </c>
      <c r="I263" s="174"/>
      <c r="J263" s="175">
        <f>ROUND(I263*H263,2)</f>
        <v>0</v>
      </c>
      <c r="K263" s="176"/>
      <c r="L263" s="177"/>
      <c r="M263" s="178" t="s">
        <v>1</v>
      </c>
      <c r="N263" s="179" t="s">
        <v>38</v>
      </c>
      <c r="P263" s="144">
        <f>O263*H263</f>
        <v>0</v>
      </c>
      <c r="Q263" s="144">
        <v>0</v>
      </c>
      <c r="R263" s="144">
        <f>Q263*H263</f>
        <v>0</v>
      </c>
      <c r="S263" s="144">
        <v>0</v>
      </c>
      <c r="T263" s="145">
        <f>S263*H263</f>
        <v>0</v>
      </c>
      <c r="AR263" s="146" t="s">
        <v>163</v>
      </c>
      <c r="AT263" s="146" t="s">
        <v>247</v>
      </c>
      <c r="AU263" s="146" t="s">
        <v>83</v>
      </c>
      <c r="AY263" s="17" t="s">
        <v>139</v>
      </c>
      <c r="BE263" s="147">
        <f>IF(N263="základní",J263,0)</f>
        <v>0</v>
      </c>
      <c r="BF263" s="147">
        <f>IF(N263="snížená",J263,0)</f>
        <v>0</v>
      </c>
      <c r="BG263" s="147">
        <f>IF(N263="zákl. přenesená",J263,0)</f>
        <v>0</v>
      </c>
      <c r="BH263" s="147">
        <f>IF(N263="sníž. přenesená",J263,0)</f>
        <v>0</v>
      </c>
      <c r="BI263" s="147">
        <f>IF(N263="nulová",J263,0)</f>
        <v>0</v>
      </c>
      <c r="BJ263" s="17" t="s">
        <v>81</v>
      </c>
      <c r="BK263" s="147">
        <f>ROUND(I263*H263,2)</f>
        <v>0</v>
      </c>
      <c r="BL263" s="17" t="s">
        <v>145</v>
      </c>
      <c r="BM263" s="146" t="s">
        <v>340</v>
      </c>
    </row>
    <row r="264" spans="2:65" s="1" customFormat="1" ht="24.2" customHeight="1">
      <c r="B264" s="133"/>
      <c r="C264" s="134" t="s">
        <v>316</v>
      </c>
      <c r="D264" s="134" t="s">
        <v>141</v>
      </c>
      <c r="E264" s="135" t="s">
        <v>889</v>
      </c>
      <c r="F264" s="136" t="s">
        <v>890</v>
      </c>
      <c r="G264" s="137" t="s">
        <v>401</v>
      </c>
      <c r="H264" s="138">
        <v>1</v>
      </c>
      <c r="I264" s="139"/>
      <c r="J264" s="140">
        <f>ROUND(I264*H264,2)</f>
        <v>0</v>
      </c>
      <c r="K264" s="141"/>
      <c r="L264" s="32"/>
      <c r="M264" s="142" t="s">
        <v>1</v>
      </c>
      <c r="N264" s="143" t="s">
        <v>38</v>
      </c>
      <c r="P264" s="144">
        <f>O264*H264</f>
        <v>0</v>
      </c>
      <c r="Q264" s="144">
        <v>0</v>
      </c>
      <c r="R264" s="144">
        <f>Q264*H264</f>
        <v>0</v>
      </c>
      <c r="S264" s="144">
        <v>0</v>
      </c>
      <c r="T264" s="145">
        <f>S264*H264</f>
        <v>0</v>
      </c>
      <c r="AR264" s="146" t="s">
        <v>145</v>
      </c>
      <c r="AT264" s="146" t="s">
        <v>141</v>
      </c>
      <c r="AU264" s="146" t="s">
        <v>83</v>
      </c>
      <c r="AY264" s="17" t="s">
        <v>139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7" t="s">
        <v>81</v>
      </c>
      <c r="BK264" s="147">
        <f>ROUND(I264*H264,2)</f>
        <v>0</v>
      </c>
      <c r="BL264" s="17" t="s">
        <v>145</v>
      </c>
      <c r="BM264" s="146" t="s">
        <v>344</v>
      </c>
    </row>
    <row r="265" spans="2:65" s="12" customFormat="1">
      <c r="B265" s="148"/>
      <c r="D265" s="149" t="s">
        <v>146</v>
      </c>
      <c r="E265" s="150" t="s">
        <v>1</v>
      </c>
      <c r="F265" s="151" t="s">
        <v>740</v>
      </c>
      <c r="H265" s="152">
        <v>1</v>
      </c>
      <c r="I265" s="153"/>
      <c r="L265" s="148"/>
      <c r="M265" s="154"/>
      <c r="T265" s="155"/>
      <c r="AT265" s="150" t="s">
        <v>146</v>
      </c>
      <c r="AU265" s="150" t="s">
        <v>83</v>
      </c>
      <c r="AV265" s="12" t="s">
        <v>83</v>
      </c>
      <c r="AW265" s="12" t="s">
        <v>30</v>
      </c>
      <c r="AX265" s="12" t="s">
        <v>73</v>
      </c>
      <c r="AY265" s="150" t="s">
        <v>139</v>
      </c>
    </row>
    <row r="266" spans="2:65" s="13" customFormat="1">
      <c r="B266" s="156"/>
      <c r="D266" s="149" t="s">
        <v>146</v>
      </c>
      <c r="E266" s="157" t="s">
        <v>1</v>
      </c>
      <c r="F266" s="158" t="s">
        <v>148</v>
      </c>
      <c r="H266" s="159">
        <v>1</v>
      </c>
      <c r="I266" s="160"/>
      <c r="L266" s="156"/>
      <c r="M266" s="161"/>
      <c r="T266" s="162"/>
      <c r="AT266" s="157" t="s">
        <v>146</v>
      </c>
      <c r="AU266" s="157" t="s">
        <v>83</v>
      </c>
      <c r="AV266" s="13" t="s">
        <v>145</v>
      </c>
      <c r="AW266" s="13" t="s">
        <v>30</v>
      </c>
      <c r="AX266" s="13" t="s">
        <v>81</v>
      </c>
      <c r="AY266" s="157" t="s">
        <v>139</v>
      </c>
    </row>
    <row r="267" spans="2:65" s="1" customFormat="1" ht="24.2" customHeight="1">
      <c r="B267" s="133"/>
      <c r="C267" s="169" t="s">
        <v>254</v>
      </c>
      <c r="D267" s="169" t="s">
        <v>247</v>
      </c>
      <c r="E267" s="170" t="s">
        <v>891</v>
      </c>
      <c r="F267" s="171" t="s">
        <v>892</v>
      </c>
      <c r="G267" s="172" t="s">
        <v>401</v>
      </c>
      <c r="H267" s="173">
        <v>1</v>
      </c>
      <c r="I267" s="174"/>
      <c r="J267" s="175">
        <f>ROUND(I267*H267,2)</f>
        <v>0</v>
      </c>
      <c r="K267" s="176"/>
      <c r="L267" s="177"/>
      <c r="M267" s="178" t="s">
        <v>1</v>
      </c>
      <c r="N267" s="179" t="s">
        <v>38</v>
      </c>
      <c r="P267" s="144">
        <f>O267*H267</f>
        <v>0</v>
      </c>
      <c r="Q267" s="144">
        <v>0</v>
      </c>
      <c r="R267" s="144">
        <f>Q267*H267</f>
        <v>0</v>
      </c>
      <c r="S267" s="144">
        <v>0</v>
      </c>
      <c r="T267" s="145">
        <f>S267*H267</f>
        <v>0</v>
      </c>
      <c r="AR267" s="146" t="s">
        <v>163</v>
      </c>
      <c r="AT267" s="146" t="s">
        <v>247</v>
      </c>
      <c r="AU267" s="146" t="s">
        <v>83</v>
      </c>
      <c r="AY267" s="17" t="s">
        <v>139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7" t="s">
        <v>81</v>
      </c>
      <c r="BK267" s="147">
        <f>ROUND(I267*H267,2)</f>
        <v>0</v>
      </c>
      <c r="BL267" s="17" t="s">
        <v>145</v>
      </c>
      <c r="BM267" s="146" t="s">
        <v>350</v>
      </c>
    </row>
    <row r="268" spans="2:65" s="1" customFormat="1" ht="33" customHeight="1">
      <c r="B268" s="133"/>
      <c r="C268" s="134" t="s">
        <v>329</v>
      </c>
      <c r="D268" s="134" t="s">
        <v>141</v>
      </c>
      <c r="E268" s="135" t="s">
        <v>893</v>
      </c>
      <c r="F268" s="136" t="s">
        <v>894</v>
      </c>
      <c r="G268" s="137" t="s">
        <v>196</v>
      </c>
      <c r="H268" s="138">
        <v>2.0249999999999999</v>
      </c>
      <c r="I268" s="139"/>
      <c r="J268" s="140">
        <f>ROUND(I268*H268,2)</f>
        <v>0</v>
      </c>
      <c r="K268" s="141"/>
      <c r="L268" s="32"/>
      <c r="M268" s="142" t="s">
        <v>1</v>
      </c>
      <c r="N268" s="143" t="s">
        <v>38</v>
      </c>
      <c r="P268" s="144">
        <f>O268*H268</f>
        <v>0</v>
      </c>
      <c r="Q268" s="144">
        <v>0</v>
      </c>
      <c r="R268" s="144">
        <f>Q268*H268</f>
        <v>0</v>
      </c>
      <c r="S268" s="144">
        <v>0</v>
      </c>
      <c r="T268" s="145">
        <f>S268*H268</f>
        <v>0</v>
      </c>
      <c r="AR268" s="146" t="s">
        <v>145</v>
      </c>
      <c r="AT268" s="146" t="s">
        <v>141</v>
      </c>
      <c r="AU268" s="146" t="s">
        <v>83</v>
      </c>
      <c r="AY268" s="17" t="s">
        <v>139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7" t="s">
        <v>81</v>
      </c>
      <c r="BK268" s="147">
        <f>ROUND(I268*H268,2)</f>
        <v>0</v>
      </c>
      <c r="BL268" s="17" t="s">
        <v>145</v>
      </c>
      <c r="BM268" s="146" t="s">
        <v>354</v>
      </c>
    </row>
    <row r="269" spans="2:65" s="14" customFormat="1">
      <c r="B269" s="163"/>
      <c r="D269" s="149" t="s">
        <v>146</v>
      </c>
      <c r="E269" s="164" t="s">
        <v>1</v>
      </c>
      <c r="F269" s="165" t="s">
        <v>625</v>
      </c>
      <c r="H269" s="164" t="s">
        <v>1</v>
      </c>
      <c r="I269" s="166"/>
      <c r="L269" s="163"/>
      <c r="M269" s="167"/>
      <c r="T269" s="168"/>
      <c r="AT269" s="164" t="s">
        <v>146</v>
      </c>
      <c r="AU269" s="164" t="s">
        <v>83</v>
      </c>
      <c r="AV269" s="14" t="s">
        <v>81</v>
      </c>
      <c r="AW269" s="14" t="s">
        <v>30</v>
      </c>
      <c r="AX269" s="14" t="s">
        <v>73</v>
      </c>
      <c r="AY269" s="164" t="s">
        <v>139</v>
      </c>
    </row>
    <row r="270" spans="2:65" s="12" customFormat="1">
      <c r="B270" s="148"/>
      <c r="D270" s="149" t="s">
        <v>146</v>
      </c>
      <c r="E270" s="150" t="s">
        <v>1</v>
      </c>
      <c r="F270" s="151" t="s">
        <v>895</v>
      </c>
      <c r="H270" s="152">
        <v>2.0249999999999999</v>
      </c>
      <c r="I270" s="153"/>
      <c r="L270" s="148"/>
      <c r="M270" s="154"/>
      <c r="T270" s="155"/>
      <c r="AT270" s="150" t="s">
        <v>146</v>
      </c>
      <c r="AU270" s="150" t="s">
        <v>83</v>
      </c>
      <c r="AV270" s="12" t="s">
        <v>83</v>
      </c>
      <c r="AW270" s="12" t="s">
        <v>30</v>
      </c>
      <c r="AX270" s="12" t="s">
        <v>73</v>
      </c>
      <c r="AY270" s="150" t="s">
        <v>139</v>
      </c>
    </row>
    <row r="271" spans="2:65" s="13" customFormat="1">
      <c r="B271" s="156"/>
      <c r="D271" s="149" t="s">
        <v>146</v>
      </c>
      <c r="E271" s="157" t="s">
        <v>1</v>
      </c>
      <c r="F271" s="158" t="s">
        <v>148</v>
      </c>
      <c r="H271" s="159">
        <v>2.0249999999999999</v>
      </c>
      <c r="I271" s="160"/>
      <c r="L271" s="156"/>
      <c r="M271" s="161"/>
      <c r="T271" s="162"/>
      <c r="AT271" s="157" t="s">
        <v>146</v>
      </c>
      <c r="AU271" s="157" t="s">
        <v>83</v>
      </c>
      <c r="AV271" s="13" t="s">
        <v>145</v>
      </c>
      <c r="AW271" s="13" t="s">
        <v>30</v>
      </c>
      <c r="AX271" s="13" t="s">
        <v>81</v>
      </c>
      <c r="AY271" s="157" t="s">
        <v>139</v>
      </c>
    </row>
    <row r="272" spans="2:65" s="1" customFormat="1" ht="24.2" customHeight="1">
      <c r="B272" s="133"/>
      <c r="C272" s="134" t="s">
        <v>260</v>
      </c>
      <c r="D272" s="134" t="s">
        <v>141</v>
      </c>
      <c r="E272" s="135" t="s">
        <v>896</v>
      </c>
      <c r="F272" s="136" t="s">
        <v>897</v>
      </c>
      <c r="G272" s="137" t="s">
        <v>196</v>
      </c>
      <c r="H272" s="138">
        <v>0.66100000000000003</v>
      </c>
      <c r="I272" s="139"/>
      <c r="J272" s="140">
        <f>ROUND(I272*H272,2)</f>
        <v>0</v>
      </c>
      <c r="K272" s="141"/>
      <c r="L272" s="32"/>
      <c r="M272" s="142" t="s">
        <v>1</v>
      </c>
      <c r="N272" s="143" t="s">
        <v>38</v>
      </c>
      <c r="P272" s="144">
        <f>O272*H272</f>
        <v>0</v>
      </c>
      <c r="Q272" s="144">
        <v>0</v>
      </c>
      <c r="R272" s="144">
        <f>Q272*H272</f>
        <v>0</v>
      </c>
      <c r="S272" s="144">
        <v>0</v>
      </c>
      <c r="T272" s="145">
        <f>S272*H272</f>
        <v>0</v>
      </c>
      <c r="AR272" s="146" t="s">
        <v>145</v>
      </c>
      <c r="AT272" s="146" t="s">
        <v>141</v>
      </c>
      <c r="AU272" s="146" t="s">
        <v>83</v>
      </c>
      <c r="AY272" s="17" t="s">
        <v>139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7" t="s">
        <v>81</v>
      </c>
      <c r="BK272" s="147">
        <f>ROUND(I272*H272,2)</f>
        <v>0</v>
      </c>
      <c r="BL272" s="17" t="s">
        <v>145</v>
      </c>
      <c r="BM272" s="146" t="s">
        <v>360</v>
      </c>
    </row>
    <row r="273" spans="2:65" s="14" customFormat="1">
      <c r="B273" s="163"/>
      <c r="D273" s="149" t="s">
        <v>146</v>
      </c>
      <c r="E273" s="164" t="s">
        <v>1</v>
      </c>
      <c r="F273" s="165" t="s">
        <v>625</v>
      </c>
      <c r="H273" s="164" t="s">
        <v>1</v>
      </c>
      <c r="I273" s="166"/>
      <c r="L273" s="163"/>
      <c r="M273" s="167"/>
      <c r="T273" s="168"/>
      <c r="AT273" s="164" t="s">
        <v>146</v>
      </c>
      <c r="AU273" s="164" t="s">
        <v>83</v>
      </c>
      <c r="AV273" s="14" t="s">
        <v>81</v>
      </c>
      <c r="AW273" s="14" t="s">
        <v>30</v>
      </c>
      <c r="AX273" s="14" t="s">
        <v>73</v>
      </c>
      <c r="AY273" s="164" t="s">
        <v>139</v>
      </c>
    </row>
    <row r="274" spans="2:65" s="12" customFormat="1">
      <c r="B274" s="148"/>
      <c r="D274" s="149" t="s">
        <v>146</v>
      </c>
      <c r="E274" s="150" t="s">
        <v>1</v>
      </c>
      <c r="F274" s="151" t="s">
        <v>898</v>
      </c>
      <c r="H274" s="152">
        <v>0.66100000000000003</v>
      </c>
      <c r="I274" s="153"/>
      <c r="L274" s="148"/>
      <c r="M274" s="154"/>
      <c r="T274" s="155"/>
      <c r="AT274" s="150" t="s">
        <v>146</v>
      </c>
      <c r="AU274" s="150" t="s">
        <v>83</v>
      </c>
      <c r="AV274" s="12" t="s">
        <v>83</v>
      </c>
      <c r="AW274" s="12" t="s">
        <v>30</v>
      </c>
      <c r="AX274" s="12" t="s">
        <v>73</v>
      </c>
      <c r="AY274" s="150" t="s">
        <v>139</v>
      </c>
    </row>
    <row r="275" spans="2:65" s="13" customFormat="1">
      <c r="B275" s="156"/>
      <c r="D275" s="149" t="s">
        <v>146</v>
      </c>
      <c r="E275" s="157" t="s">
        <v>1</v>
      </c>
      <c r="F275" s="158" t="s">
        <v>148</v>
      </c>
      <c r="H275" s="159">
        <v>0.66100000000000003</v>
      </c>
      <c r="I275" s="160"/>
      <c r="L275" s="156"/>
      <c r="M275" s="161"/>
      <c r="T275" s="162"/>
      <c r="AT275" s="157" t="s">
        <v>146</v>
      </c>
      <c r="AU275" s="157" t="s">
        <v>83</v>
      </c>
      <c r="AV275" s="13" t="s">
        <v>145</v>
      </c>
      <c r="AW275" s="13" t="s">
        <v>30</v>
      </c>
      <c r="AX275" s="13" t="s">
        <v>81</v>
      </c>
      <c r="AY275" s="157" t="s">
        <v>139</v>
      </c>
    </row>
    <row r="276" spans="2:65" s="1" customFormat="1" ht="24.2" customHeight="1">
      <c r="B276" s="133"/>
      <c r="C276" s="134" t="s">
        <v>337</v>
      </c>
      <c r="D276" s="134" t="s">
        <v>141</v>
      </c>
      <c r="E276" s="135" t="s">
        <v>899</v>
      </c>
      <c r="F276" s="136" t="s">
        <v>900</v>
      </c>
      <c r="G276" s="137" t="s">
        <v>144</v>
      </c>
      <c r="H276" s="138">
        <v>3.399</v>
      </c>
      <c r="I276" s="139"/>
      <c r="J276" s="140">
        <f>ROUND(I276*H276,2)</f>
        <v>0</v>
      </c>
      <c r="K276" s="141"/>
      <c r="L276" s="32"/>
      <c r="M276" s="142" t="s">
        <v>1</v>
      </c>
      <c r="N276" s="143" t="s">
        <v>38</v>
      </c>
      <c r="P276" s="144">
        <f>O276*H276</f>
        <v>0</v>
      </c>
      <c r="Q276" s="144">
        <v>0</v>
      </c>
      <c r="R276" s="144">
        <f>Q276*H276</f>
        <v>0</v>
      </c>
      <c r="S276" s="144">
        <v>0</v>
      </c>
      <c r="T276" s="145">
        <f>S276*H276</f>
        <v>0</v>
      </c>
      <c r="AR276" s="146" t="s">
        <v>145</v>
      </c>
      <c r="AT276" s="146" t="s">
        <v>141</v>
      </c>
      <c r="AU276" s="146" t="s">
        <v>83</v>
      </c>
      <c r="AY276" s="17" t="s">
        <v>139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7" t="s">
        <v>81</v>
      </c>
      <c r="BK276" s="147">
        <f>ROUND(I276*H276,2)</f>
        <v>0</v>
      </c>
      <c r="BL276" s="17" t="s">
        <v>145</v>
      </c>
      <c r="BM276" s="146" t="s">
        <v>365</v>
      </c>
    </row>
    <row r="277" spans="2:65" s="14" customFormat="1">
      <c r="B277" s="163"/>
      <c r="D277" s="149" t="s">
        <v>146</v>
      </c>
      <c r="E277" s="164" t="s">
        <v>1</v>
      </c>
      <c r="F277" s="165" t="s">
        <v>625</v>
      </c>
      <c r="H277" s="164" t="s">
        <v>1</v>
      </c>
      <c r="I277" s="166"/>
      <c r="L277" s="163"/>
      <c r="M277" s="167"/>
      <c r="T277" s="168"/>
      <c r="AT277" s="164" t="s">
        <v>146</v>
      </c>
      <c r="AU277" s="164" t="s">
        <v>83</v>
      </c>
      <c r="AV277" s="14" t="s">
        <v>81</v>
      </c>
      <c r="AW277" s="14" t="s">
        <v>30</v>
      </c>
      <c r="AX277" s="14" t="s">
        <v>73</v>
      </c>
      <c r="AY277" s="164" t="s">
        <v>139</v>
      </c>
    </row>
    <row r="278" spans="2:65" s="12" customFormat="1">
      <c r="B278" s="148"/>
      <c r="D278" s="149" t="s">
        <v>146</v>
      </c>
      <c r="E278" s="150" t="s">
        <v>1</v>
      </c>
      <c r="F278" s="151" t="s">
        <v>869</v>
      </c>
      <c r="H278" s="152">
        <v>2.4500000000000002</v>
      </c>
      <c r="I278" s="153"/>
      <c r="L278" s="148"/>
      <c r="M278" s="154"/>
      <c r="T278" s="155"/>
      <c r="AT278" s="150" t="s">
        <v>146</v>
      </c>
      <c r="AU278" s="150" t="s">
        <v>83</v>
      </c>
      <c r="AV278" s="12" t="s">
        <v>83</v>
      </c>
      <c r="AW278" s="12" t="s">
        <v>30</v>
      </c>
      <c r="AX278" s="12" t="s">
        <v>73</v>
      </c>
      <c r="AY278" s="150" t="s">
        <v>139</v>
      </c>
    </row>
    <row r="279" spans="2:65" s="12" customFormat="1">
      <c r="B279" s="148"/>
      <c r="D279" s="149" t="s">
        <v>146</v>
      </c>
      <c r="E279" s="150" t="s">
        <v>1</v>
      </c>
      <c r="F279" s="151" t="s">
        <v>870</v>
      </c>
      <c r="H279" s="152">
        <v>0.94899999999999995</v>
      </c>
      <c r="I279" s="153"/>
      <c r="L279" s="148"/>
      <c r="M279" s="154"/>
      <c r="T279" s="155"/>
      <c r="AT279" s="150" t="s">
        <v>146</v>
      </c>
      <c r="AU279" s="150" t="s">
        <v>83</v>
      </c>
      <c r="AV279" s="12" t="s">
        <v>83</v>
      </c>
      <c r="AW279" s="12" t="s">
        <v>30</v>
      </c>
      <c r="AX279" s="12" t="s">
        <v>73</v>
      </c>
      <c r="AY279" s="150" t="s">
        <v>139</v>
      </c>
    </row>
    <row r="280" spans="2:65" s="13" customFormat="1">
      <c r="B280" s="156"/>
      <c r="D280" s="149" t="s">
        <v>146</v>
      </c>
      <c r="E280" s="157" t="s">
        <v>1</v>
      </c>
      <c r="F280" s="158" t="s">
        <v>148</v>
      </c>
      <c r="H280" s="159">
        <v>3.399</v>
      </c>
      <c r="I280" s="160"/>
      <c r="L280" s="156"/>
      <c r="M280" s="161"/>
      <c r="T280" s="162"/>
      <c r="AT280" s="157" t="s">
        <v>146</v>
      </c>
      <c r="AU280" s="157" t="s">
        <v>83</v>
      </c>
      <c r="AV280" s="13" t="s">
        <v>145</v>
      </c>
      <c r="AW280" s="13" t="s">
        <v>30</v>
      </c>
      <c r="AX280" s="13" t="s">
        <v>81</v>
      </c>
      <c r="AY280" s="157" t="s">
        <v>139</v>
      </c>
    </row>
    <row r="281" spans="2:65" s="11" customFormat="1" ht="22.9" customHeight="1">
      <c r="B281" s="121"/>
      <c r="D281" s="122" t="s">
        <v>72</v>
      </c>
      <c r="E281" s="131" t="s">
        <v>163</v>
      </c>
      <c r="F281" s="131" t="s">
        <v>686</v>
      </c>
      <c r="I281" s="124"/>
      <c r="J281" s="132">
        <f>BK281</f>
        <v>0</v>
      </c>
      <c r="L281" s="121"/>
      <c r="M281" s="126"/>
      <c r="P281" s="127">
        <f>SUM(P282:P345)</f>
        <v>0</v>
      </c>
      <c r="R281" s="127">
        <f>SUM(R282:R345)</f>
        <v>0</v>
      </c>
      <c r="T281" s="128">
        <f>SUM(T282:T345)</f>
        <v>0</v>
      </c>
      <c r="AR281" s="122" t="s">
        <v>81</v>
      </c>
      <c r="AT281" s="129" t="s">
        <v>72</v>
      </c>
      <c r="AU281" s="129" t="s">
        <v>81</v>
      </c>
      <c r="AY281" s="122" t="s">
        <v>139</v>
      </c>
      <c r="BK281" s="130">
        <f>SUM(BK282:BK345)</f>
        <v>0</v>
      </c>
    </row>
    <row r="282" spans="2:65" s="1" customFormat="1" ht="24.2" customHeight="1">
      <c r="B282" s="133"/>
      <c r="C282" s="134" t="s">
        <v>264</v>
      </c>
      <c r="D282" s="134" t="s">
        <v>141</v>
      </c>
      <c r="E282" s="135" t="s">
        <v>901</v>
      </c>
      <c r="F282" s="136" t="s">
        <v>902</v>
      </c>
      <c r="G282" s="137" t="s">
        <v>183</v>
      </c>
      <c r="H282" s="138">
        <v>27.2</v>
      </c>
      <c r="I282" s="139"/>
      <c r="J282" s="140">
        <f>ROUND(I282*H282,2)</f>
        <v>0</v>
      </c>
      <c r="K282" s="141"/>
      <c r="L282" s="32"/>
      <c r="M282" s="142" t="s">
        <v>1</v>
      </c>
      <c r="N282" s="143" t="s">
        <v>38</v>
      </c>
      <c r="P282" s="144">
        <f>O282*H282</f>
        <v>0</v>
      </c>
      <c r="Q282" s="144">
        <v>0</v>
      </c>
      <c r="R282" s="144">
        <f>Q282*H282</f>
        <v>0</v>
      </c>
      <c r="S282" s="144">
        <v>0</v>
      </c>
      <c r="T282" s="145">
        <f>S282*H282</f>
        <v>0</v>
      </c>
      <c r="AR282" s="146" t="s">
        <v>145</v>
      </c>
      <c r="AT282" s="146" t="s">
        <v>141</v>
      </c>
      <c r="AU282" s="146" t="s">
        <v>83</v>
      </c>
      <c r="AY282" s="17" t="s">
        <v>139</v>
      </c>
      <c r="BE282" s="147">
        <f>IF(N282="základní",J282,0)</f>
        <v>0</v>
      </c>
      <c r="BF282" s="147">
        <f>IF(N282="snížená",J282,0)</f>
        <v>0</v>
      </c>
      <c r="BG282" s="147">
        <f>IF(N282="zákl. přenesená",J282,0)</f>
        <v>0</v>
      </c>
      <c r="BH282" s="147">
        <f>IF(N282="sníž. přenesená",J282,0)</f>
        <v>0</v>
      </c>
      <c r="BI282" s="147">
        <f>IF(N282="nulová",J282,0)</f>
        <v>0</v>
      </c>
      <c r="BJ282" s="17" t="s">
        <v>81</v>
      </c>
      <c r="BK282" s="147">
        <f>ROUND(I282*H282,2)</f>
        <v>0</v>
      </c>
      <c r="BL282" s="17" t="s">
        <v>145</v>
      </c>
      <c r="BM282" s="146" t="s">
        <v>371</v>
      </c>
    </row>
    <row r="283" spans="2:65" s="14" customFormat="1">
      <c r="B283" s="163"/>
      <c r="D283" s="149" t="s">
        <v>146</v>
      </c>
      <c r="E283" s="164" t="s">
        <v>1</v>
      </c>
      <c r="F283" s="165" t="s">
        <v>625</v>
      </c>
      <c r="H283" s="164" t="s">
        <v>1</v>
      </c>
      <c r="I283" s="166"/>
      <c r="L283" s="163"/>
      <c r="M283" s="167"/>
      <c r="T283" s="168"/>
      <c r="AT283" s="164" t="s">
        <v>146</v>
      </c>
      <c r="AU283" s="164" t="s">
        <v>83</v>
      </c>
      <c r="AV283" s="14" t="s">
        <v>81</v>
      </c>
      <c r="AW283" s="14" t="s">
        <v>30</v>
      </c>
      <c r="AX283" s="14" t="s">
        <v>73</v>
      </c>
      <c r="AY283" s="164" t="s">
        <v>139</v>
      </c>
    </row>
    <row r="284" spans="2:65" s="12" customFormat="1">
      <c r="B284" s="148"/>
      <c r="D284" s="149" t="s">
        <v>146</v>
      </c>
      <c r="E284" s="150" t="s">
        <v>1</v>
      </c>
      <c r="F284" s="151" t="s">
        <v>903</v>
      </c>
      <c r="H284" s="152">
        <v>27.2</v>
      </c>
      <c r="I284" s="153"/>
      <c r="L284" s="148"/>
      <c r="M284" s="154"/>
      <c r="T284" s="155"/>
      <c r="AT284" s="150" t="s">
        <v>146</v>
      </c>
      <c r="AU284" s="150" t="s">
        <v>83</v>
      </c>
      <c r="AV284" s="12" t="s">
        <v>83</v>
      </c>
      <c r="AW284" s="12" t="s">
        <v>30</v>
      </c>
      <c r="AX284" s="12" t="s">
        <v>73</v>
      </c>
      <c r="AY284" s="150" t="s">
        <v>139</v>
      </c>
    </row>
    <row r="285" spans="2:65" s="13" customFormat="1">
      <c r="B285" s="156"/>
      <c r="D285" s="149" t="s">
        <v>146</v>
      </c>
      <c r="E285" s="157" t="s">
        <v>1</v>
      </c>
      <c r="F285" s="158" t="s">
        <v>148</v>
      </c>
      <c r="H285" s="159">
        <v>27.2</v>
      </c>
      <c r="I285" s="160"/>
      <c r="L285" s="156"/>
      <c r="M285" s="161"/>
      <c r="T285" s="162"/>
      <c r="AT285" s="157" t="s">
        <v>146</v>
      </c>
      <c r="AU285" s="157" t="s">
        <v>83</v>
      </c>
      <c r="AV285" s="13" t="s">
        <v>145</v>
      </c>
      <c r="AW285" s="13" t="s">
        <v>30</v>
      </c>
      <c r="AX285" s="13" t="s">
        <v>81</v>
      </c>
      <c r="AY285" s="157" t="s">
        <v>139</v>
      </c>
    </row>
    <row r="286" spans="2:65" s="1" customFormat="1" ht="24.2" customHeight="1">
      <c r="B286" s="133"/>
      <c r="C286" s="169" t="s">
        <v>347</v>
      </c>
      <c r="D286" s="169" t="s">
        <v>247</v>
      </c>
      <c r="E286" s="170" t="s">
        <v>904</v>
      </c>
      <c r="F286" s="171" t="s">
        <v>905</v>
      </c>
      <c r="G286" s="172" t="s">
        <v>183</v>
      </c>
      <c r="H286" s="173">
        <v>28.015999999999998</v>
      </c>
      <c r="I286" s="174"/>
      <c r="J286" s="175">
        <f>ROUND(I286*H286,2)</f>
        <v>0</v>
      </c>
      <c r="K286" s="176"/>
      <c r="L286" s="177"/>
      <c r="M286" s="178" t="s">
        <v>1</v>
      </c>
      <c r="N286" s="179" t="s">
        <v>38</v>
      </c>
      <c r="P286" s="144">
        <f>O286*H286</f>
        <v>0</v>
      </c>
      <c r="Q286" s="144">
        <v>0</v>
      </c>
      <c r="R286" s="144">
        <f>Q286*H286</f>
        <v>0</v>
      </c>
      <c r="S286" s="144">
        <v>0</v>
      </c>
      <c r="T286" s="145">
        <f>S286*H286</f>
        <v>0</v>
      </c>
      <c r="AR286" s="146" t="s">
        <v>163</v>
      </c>
      <c r="AT286" s="146" t="s">
        <v>247</v>
      </c>
      <c r="AU286" s="146" t="s">
        <v>83</v>
      </c>
      <c r="AY286" s="17" t="s">
        <v>139</v>
      </c>
      <c r="BE286" s="147">
        <f>IF(N286="základní",J286,0)</f>
        <v>0</v>
      </c>
      <c r="BF286" s="147">
        <f>IF(N286="snížená",J286,0)</f>
        <v>0</v>
      </c>
      <c r="BG286" s="147">
        <f>IF(N286="zákl. přenesená",J286,0)</f>
        <v>0</v>
      </c>
      <c r="BH286" s="147">
        <f>IF(N286="sníž. přenesená",J286,0)</f>
        <v>0</v>
      </c>
      <c r="BI286" s="147">
        <f>IF(N286="nulová",J286,0)</f>
        <v>0</v>
      </c>
      <c r="BJ286" s="17" t="s">
        <v>81</v>
      </c>
      <c r="BK286" s="147">
        <f>ROUND(I286*H286,2)</f>
        <v>0</v>
      </c>
      <c r="BL286" s="17" t="s">
        <v>145</v>
      </c>
      <c r="BM286" s="146" t="s">
        <v>376</v>
      </c>
    </row>
    <row r="287" spans="2:65" s="12" customFormat="1">
      <c r="B287" s="148"/>
      <c r="D287" s="149" t="s">
        <v>146</v>
      </c>
      <c r="E287" s="150" t="s">
        <v>1</v>
      </c>
      <c r="F287" s="151" t="s">
        <v>906</v>
      </c>
      <c r="H287" s="152">
        <v>28.015999999999998</v>
      </c>
      <c r="I287" s="153"/>
      <c r="L287" s="148"/>
      <c r="M287" s="154"/>
      <c r="T287" s="155"/>
      <c r="AT287" s="150" t="s">
        <v>146</v>
      </c>
      <c r="AU287" s="150" t="s">
        <v>83</v>
      </c>
      <c r="AV287" s="12" t="s">
        <v>83</v>
      </c>
      <c r="AW287" s="12" t="s">
        <v>30</v>
      </c>
      <c r="AX287" s="12" t="s">
        <v>73</v>
      </c>
      <c r="AY287" s="150" t="s">
        <v>139</v>
      </c>
    </row>
    <row r="288" spans="2:65" s="13" customFormat="1">
      <c r="B288" s="156"/>
      <c r="D288" s="149" t="s">
        <v>146</v>
      </c>
      <c r="E288" s="157" t="s">
        <v>1</v>
      </c>
      <c r="F288" s="158" t="s">
        <v>148</v>
      </c>
      <c r="H288" s="159">
        <v>28.015999999999998</v>
      </c>
      <c r="I288" s="160"/>
      <c r="L288" s="156"/>
      <c r="M288" s="161"/>
      <c r="T288" s="162"/>
      <c r="AT288" s="157" t="s">
        <v>146</v>
      </c>
      <c r="AU288" s="157" t="s">
        <v>83</v>
      </c>
      <c r="AV288" s="13" t="s">
        <v>145</v>
      </c>
      <c r="AW288" s="13" t="s">
        <v>30</v>
      </c>
      <c r="AX288" s="13" t="s">
        <v>81</v>
      </c>
      <c r="AY288" s="157" t="s">
        <v>139</v>
      </c>
    </row>
    <row r="289" spans="2:65" s="1" customFormat="1" ht="24.2" customHeight="1">
      <c r="B289" s="133"/>
      <c r="C289" s="134" t="s">
        <v>269</v>
      </c>
      <c r="D289" s="134" t="s">
        <v>141</v>
      </c>
      <c r="E289" s="135" t="s">
        <v>907</v>
      </c>
      <c r="F289" s="136" t="s">
        <v>908</v>
      </c>
      <c r="G289" s="137" t="s">
        <v>183</v>
      </c>
      <c r="H289" s="138">
        <v>15</v>
      </c>
      <c r="I289" s="139"/>
      <c r="J289" s="140">
        <f>ROUND(I289*H289,2)</f>
        <v>0</v>
      </c>
      <c r="K289" s="141"/>
      <c r="L289" s="32"/>
      <c r="M289" s="142" t="s">
        <v>1</v>
      </c>
      <c r="N289" s="143" t="s">
        <v>38</v>
      </c>
      <c r="P289" s="144">
        <f>O289*H289</f>
        <v>0</v>
      </c>
      <c r="Q289" s="144">
        <v>0</v>
      </c>
      <c r="R289" s="144">
        <f>Q289*H289</f>
        <v>0</v>
      </c>
      <c r="S289" s="144">
        <v>0</v>
      </c>
      <c r="T289" s="145">
        <f>S289*H289</f>
        <v>0</v>
      </c>
      <c r="AR289" s="146" t="s">
        <v>145</v>
      </c>
      <c r="AT289" s="146" t="s">
        <v>141</v>
      </c>
      <c r="AU289" s="146" t="s">
        <v>83</v>
      </c>
      <c r="AY289" s="17" t="s">
        <v>139</v>
      </c>
      <c r="BE289" s="147">
        <f>IF(N289="základní",J289,0)</f>
        <v>0</v>
      </c>
      <c r="BF289" s="147">
        <f>IF(N289="snížená",J289,0)</f>
        <v>0</v>
      </c>
      <c r="BG289" s="147">
        <f>IF(N289="zákl. přenesená",J289,0)</f>
        <v>0</v>
      </c>
      <c r="BH289" s="147">
        <f>IF(N289="sníž. přenesená",J289,0)</f>
        <v>0</v>
      </c>
      <c r="BI289" s="147">
        <f>IF(N289="nulová",J289,0)</f>
        <v>0</v>
      </c>
      <c r="BJ289" s="17" t="s">
        <v>81</v>
      </c>
      <c r="BK289" s="147">
        <f>ROUND(I289*H289,2)</f>
        <v>0</v>
      </c>
      <c r="BL289" s="17" t="s">
        <v>145</v>
      </c>
      <c r="BM289" s="146" t="s">
        <v>381</v>
      </c>
    </row>
    <row r="290" spans="2:65" s="12" customFormat="1">
      <c r="B290" s="148"/>
      <c r="D290" s="149" t="s">
        <v>146</v>
      </c>
      <c r="E290" s="150" t="s">
        <v>1</v>
      </c>
      <c r="F290" s="151" t="s">
        <v>909</v>
      </c>
      <c r="H290" s="152">
        <v>15</v>
      </c>
      <c r="I290" s="153"/>
      <c r="L290" s="148"/>
      <c r="M290" s="154"/>
      <c r="T290" s="155"/>
      <c r="AT290" s="150" t="s">
        <v>146</v>
      </c>
      <c r="AU290" s="150" t="s">
        <v>83</v>
      </c>
      <c r="AV290" s="12" t="s">
        <v>83</v>
      </c>
      <c r="AW290" s="12" t="s">
        <v>30</v>
      </c>
      <c r="AX290" s="12" t="s">
        <v>73</v>
      </c>
      <c r="AY290" s="150" t="s">
        <v>139</v>
      </c>
    </row>
    <row r="291" spans="2:65" s="13" customFormat="1">
      <c r="B291" s="156"/>
      <c r="D291" s="149" t="s">
        <v>146</v>
      </c>
      <c r="E291" s="157" t="s">
        <v>1</v>
      </c>
      <c r="F291" s="158" t="s">
        <v>148</v>
      </c>
      <c r="H291" s="159">
        <v>15</v>
      </c>
      <c r="I291" s="160"/>
      <c r="L291" s="156"/>
      <c r="M291" s="161"/>
      <c r="T291" s="162"/>
      <c r="AT291" s="157" t="s">
        <v>146</v>
      </c>
      <c r="AU291" s="157" t="s">
        <v>83</v>
      </c>
      <c r="AV291" s="13" t="s">
        <v>145</v>
      </c>
      <c r="AW291" s="13" t="s">
        <v>30</v>
      </c>
      <c r="AX291" s="13" t="s">
        <v>81</v>
      </c>
      <c r="AY291" s="157" t="s">
        <v>139</v>
      </c>
    </row>
    <row r="292" spans="2:65" s="1" customFormat="1" ht="24.2" customHeight="1">
      <c r="B292" s="133"/>
      <c r="C292" s="169" t="s">
        <v>357</v>
      </c>
      <c r="D292" s="169" t="s">
        <v>247</v>
      </c>
      <c r="E292" s="170" t="s">
        <v>910</v>
      </c>
      <c r="F292" s="171" t="s">
        <v>911</v>
      </c>
      <c r="G292" s="172" t="s">
        <v>183</v>
      </c>
      <c r="H292" s="173">
        <v>15</v>
      </c>
      <c r="I292" s="174"/>
      <c r="J292" s="175">
        <f>ROUND(I292*H292,2)</f>
        <v>0</v>
      </c>
      <c r="K292" s="176"/>
      <c r="L292" s="177"/>
      <c r="M292" s="178" t="s">
        <v>1</v>
      </c>
      <c r="N292" s="179" t="s">
        <v>38</v>
      </c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5">
        <f>S292*H292</f>
        <v>0</v>
      </c>
      <c r="AR292" s="146" t="s">
        <v>163</v>
      </c>
      <c r="AT292" s="146" t="s">
        <v>247</v>
      </c>
      <c r="AU292" s="146" t="s">
        <v>83</v>
      </c>
      <c r="AY292" s="17" t="s">
        <v>139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7" t="s">
        <v>81</v>
      </c>
      <c r="BK292" s="147">
        <f>ROUND(I292*H292,2)</f>
        <v>0</v>
      </c>
      <c r="BL292" s="17" t="s">
        <v>145</v>
      </c>
      <c r="BM292" s="146" t="s">
        <v>385</v>
      </c>
    </row>
    <row r="293" spans="2:65" s="1" customFormat="1" ht="24.2" customHeight="1">
      <c r="B293" s="133"/>
      <c r="C293" s="134" t="s">
        <v>274</v>
      </c>
      <c r="D293" s="134" t="s">
        <v>141</v>
      </c>
      <c r="E293" s="135" t="s">
        <v>912</v>
      </c>
      <c r="F293" s="136" t="s">
        <v>913</v>
      </c>
      <c r="G293" s="137" t="s">
        <v>183</v>
      </c>
      <c r="H293" s="138">
        <v>167.22</v>
      </c>
      <c r="I293" s="139"/>
      <c r="J293" s="140">
        <f>ROUND(I293*H293,2)</f>
        <v>0</v>
      </c>
      <c r="K293" s="141"/>
      <c r="L293" s="32"/>
      <c r="M293" s="142" t="s">
        <v>1</v>
      </c>
      <c r="N293" s="143" t="s">
        <v>38</v>
      </c>
      <c r="P293" s="144">
        <f>O293*H293</f>
        <v>0</v>
      </c>
      <c r="Q293" s="144">
        <v>0</v>
      </c>
      <c r="R293" s="144">
        <f>Q293*H293</f>
        <v>0</v>
      </c>
      <c r="S293" s="144">
        <v>0</v>
      </c>
      <c r="T293" s="145">
        <f>S293*H293</f>
        <v>0</v>
      </c>
      <c r="AR293" s="146" t="s">
        <v>145</v>
      </c>
      <c r="AT293" s="146" t="s">
        <v>141</v>
      </c>
      <c r="AU293" s="146" t="s">
        <v>83</v>
      </c>
      <c r="AY293" s="17" t="s">
        <v>139</v>
      </c>
      <c r="BE293" s="147">
        <f>IF(N293="základní",J293,0)</f>
        <v>0</v>
      </c>
      <c r="BF293" s="147">
        <f>IF(N293="snížená",J293,0)</f>
        <v>0</v>
      </c>
      <c r="BG293" s="147">
        <f>IF(N293="zákl. přenesená",J293,0)</f>
        <v>0</v>
      </c>
      <c r="BH293" s="147">
        <f>IF(N293="sníž. přenesená",J293,0)</f>
        <v>0</v>
      </c>
      <c r="BI293" s="147">
        <f>IF(N293="nulová",J293,0)</f>
        <v>0</v>
      </c>
      <c r="BJ293" s="17" t="s">
        <v>81</v>
      </c>
      <c r="BK293" s="147">
        <f>ROUND(I293*H293,2)</f>
        <v>0</v>
      </c>
      <c r="BL293" s="17" t="s">
        <v>145</v>
      </c>
      <c r="BM293" s="146" t="s">
        <v>391</v>
      </c>
    </row>
    <row r="294" spans="2:65" s="12" customFormat="1">
      <c r="B294" s="148"/>
      <c r="D294" s="149" t="s">
        <v>146</v>
      </c>
      <c r="E294" s="150" t="s">
        <v>1</v>
      </c>
      <c r="F294" s="151" t="s">
        <v>914</v>
      </c>
      <c r="H294" s="152">
        <v>167.22</v>
      </c>
      <c r="I294" s="153"/>
      <c r="L294" s="148"/>
      <c r="M294" s="154"/>
      <c r="T294" s="155"/>
      <c r="AT294" s="150" t="s">
        <v>146</v>
      </c>
      <c r="AU294" s="150" t="s">
        <v>83</v>
      </c>
      <c r="AV294" s="12" t="s">
        <v>83</v>
      </c>
      <c r="AW294" s="12" t="s">
        <v>30</v>
      </c>
      <c r="AX294" s="12" t="s">
        <v>73</v>
      </c>
      <c r="AY294" s="150" t="s">
        <v>139</v>
      </c>
    </row>
    <row r="295" spans="2:65" s="13" customFormat="1">
      <c r="B295" s="156"/>
      <c r="D295" s="149" t="s">
        <v>146</v>
      </c>
      <c r="E295" s="157" t="s">
        <v>1</v>
      </c>
      <c r="F295" s="158" t="s">
        <v>148</v>
      </c>
      <c r="H295" s="159">
        <v>167.22</v>
      </c>
      <c r="I295" s="160"/>
      <c r="L295" s="156"/>
      <c r="M295" s="161"/>
      <c r="T295" s="162"/>
      <c r="AT295" s="157" t="s">
        <v>146</v>
      </c>
      <c r="AU295" s="157" t="s">
        <v>83</v>
      </c>
      <c r="AV295" s="13" t="s">
        <v>145</v>
      </c>
      <c r="AW295" s="13" t="s">
        <v>30</v>
      </c>
      <c r="AX295" s="13" t="s">
        <v>81</v>
      </c>
      <c r="AY295" s="157" t="s">
        <v>139</v>
      </c>
    </row>
    <row r="296" spans="2:65" s="1" customFormat="1" ht="24.2" customHeight="1">
      <c r="B296" s="133"/>
      <c r="C296" s="169" t="s">
        <v>368</v>
      </c>
      <c r="D296" s="169" t="s">
        <v>247</v>
      </c>
      <c r="E296" s="170" t="s">
        <v>915</v>
      </c>
      <c r="F296" s="171" t="s">
        <v>916</v>
      </c>
      <c r="G296" s="172" t="s">
        <v>183</v>
      </c>
      <c r="H296" s="173">
        <v>167.22</v>
      </c>
      <c r="I296" s="174"/>
      <c r="J296" s="175">
        <f>ROUND(I296*H296,2)</f>
        <v>0</v>
      </c>
      <c r="K296" s="176"/>
      <c r="L296" s="177"/>
      <c r="M296" s="178" t="s">
        <v>1</v>
      </c>
      <c r="N296" s="179" t="s">
        <v>38</v>
      </c>
      <c r="P296" s="144">
        <f>O296*H296</f>
        <v>0</v>
      </c>
      <c r="Q296" s="144">
        <v>0</v>
      </c>
      <c r="R296" s="144">
        <f>Q296*H296</f>
        <v>0</v>
      </c>
      <c r="S296" s="144">
        <v>0</v>
      </c>
      <c r="T296" s="145">
        <f>S296*H296</f>
        <v>0</v>
      </c>
      <c r="AR296" s="146" t="s">
        <v>163</v>
      </c>
      <c r="AT296" s="146" t="s">
        <v>247</v>
      </c>
      <c r="AU296" s="146" t="s">
        <v>83</v>
      </c>
      <c r="AY296" s="17" t="s">
        <v>139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7" t="s">
        <v>81</v>
      </c>
      <c r="BK296" s="147">
        <f>ROUND(I296*H296,2)</f>
        <v>0</v>
      </c>
      <c r="BL296" s="17" t="s">
        <v>145</v>
      </c>
      <c r="BM296" s="146" t="s">
        <v>395</v>
      </c>
    </row>
    <row r="297" spans="2:65" s="1" customFormat="1" ht="33" customHeight="1">
      <c r="B297" s="133"/>
      <c r="C297" s="134" t="s">
        <v>279</v>
      </c>
      <c r="D297" s="134" t="s">
        <v>141</v>
      </c>
      <c r="E297" s="135" t="s">
        <v>917</v>
      </c>
      <c r="F297" s="136" t="s">
        <v>918</v>
      </c>
      <c r="G297" s="137" t="s">
        <v>401</v>
      </c>
      <c r="H297" s="138">
        <v>6</v>
      </c>
      <c r="I297" s="139"/>
      <c r="J297" s="140">
        <f>ROUND(I297*H297,2)</f>
        <v>0</v>
      </c>
      <c r="K297" s="141"/>
      <c r="L297" s="32"/>
      <c r="M297" s="142" t="s">
        <v>1</v>
      </c>
      <c r="N297" s="143" t="s">
        <v>38</v>
      </c>
      <c r="P297" s="144">
        <f>O297*H297</f>
        <v>0</v>
      </c>
      <c r="Q297" s="144">
        <v>0</v>
      </c>
      <c r="R297" s="144">
        <f>Q297*H297</f>
        <v>0</v>
      </c>
      <c r="S297" s="144">
        <v>0</v>
      </c>
      <c r="T297" s="145">
        <f>S297*H297</f>
        <v>0</v>
      </c>
      <c r="AR297" s="146" t="s">
        <v>145</v>
      </c>
      <c r="AT297" s="146" t="s">
        <v>141</v>
      </c>
      <c r="AU297" s="146" t="s">
        <v>83</v>
      </c>
      <c r="AY297" s="17" t="s">
        <v>139</v>
      </c>
      <c r="BE297" s="147">
        <f>IF(N297="základní",J297,0)</f>
        <v>0</v>
      </c>
      <c r="BF297" s="147">
        <f>IF(N297="snížená",J297,0)</f>
        <v>0</v>
      </c>
      <c r="BG297" s="147">
        <f>IF(N297="zákl. přenesená",J297,0)</f>
        <v>0</v>
      </c>
      <c r="BH297" s="147">
        <f>IF(N297="sníž. přenesená",J297,0)</f>
        <v>0</v>
      </c>
      <c r="BI297" s="147">
        <f>IF(N297="nulová",J297,0)</f>
        <v>0</v>
      </c>
      <c r="BJ297" s="17" t="s">
        <v>81</v>
      </c>
      <c r="BK297" s="147">
        <f>ROUND(I297*H297,2)</f>
        <v>0</v>
      </c>
      <c r="BL297" s="17" t="s">
        <v>145</v>
      </c>
      <c r="BM297" s="146" t="s">
        <v>402</v>
      </c>
    </row>
    <row r="298" spans="2:65" s="12" customFormat="1">
      <c r="B298" s="148"/>
      <c r="D298" s="149" t="s">
        <v>146</v>
      </c>
      <c r="E298" s="150" t="s">
        <v>1</v>
      </c>
      <c r="F298" s="151" t="s">
        <v>919</v>
      </c>
      <c r="H298" s="152">
        <v>6</v>
      </c>
      <c r="I298" s="153"/>
      <c r="L298" s="148"/>
      <c r="M298" s="154"/>
      <c r="T298" s="155"/>
      <c r="AT298" s="150" t="s">
        <v>146</v>
      </c>
      <c r="AU298" s="150" t="s">
        <v>83</v>
      </c>
      <c r="AV298" s="12" t="s">
        <v>83</v>
      </c>
      <c r="AW298" s="12" t="s">
        <v>30</v>
      </c>
      <c r="AX298" s="12" t="s">
        <v>73</v>
      </c>
      <c r="AY298" s="150" t="s">
        <v>139</v>
      </c>
    </row>
    <row r="299" spans="2:65" s="13" customFormat="1">
      <c r="B299" s="156"/>
      <c r="D299" s="149" t="s">
        <v>146</v>
      </c>
      <c r="E299" s="157" t="s">
        <v>1</v>
      </c>
      <c r="F299" s="158" t="s">
        <v>148</v>
      </c>
      <c r="H299" s="159">
        <v>6</v>
      </c>
      <c r="I299" s="160"/>
      <c r="L299" s="156"/>
      <c r="M299" s="161"/>
      <c r="T299" s="162"/>
      <c r="AT299" s="157" t="s">
        <v>146</v>
      </c>
      <c r="AU299" s="157" t="s">
        <v>83</v>
      </c>
      <c r="AV299" s="13" t="s">
        <v>145</v>
      </c>
      <c r="AW299" s="13" t="s">
        <v>30</v>
      </c>
      <c r="AX299" s="13" t="s">
        <v>81</v>
      </c>
      <c r="AY299" s="157" t="s">
        <v>139</v>
      </c>
    </row>
    <row r="300" spans="2:65" s="1" customFormat="1" ht="24.2" customHeight="1">
      <c r="B300" s="133"/>
      <c r="C300" s="169" t="s">
        <v>378</v>
      </c>
      <c r="D300" s="169" t="s">
        <v>247</v>
      </c>
      <c r="E300" s="170" t="s">
        <v>920</v>
      </c>
      <c r="F300" s="171" t="s">
        <v>921</v>
      </c>
      <c r="G300" s="172" t="s">
        <v>401</v>
      </c>
      <c r="H300" s="173">
        <v>6</v>
      </c>
      <c r="I300" s="174"/>
      <c r="J300" s="175">
        <f>ROUND(I300*H300,2)</f>
        <v>0</v>
      </c>
      <c r="K300" s="176"/>
      <c r="L300" s="177"/>
      <c r="M300" s="178" t="s">
        <v>1</v>
      </c>
      <c r="N300" s="179" t="s">
        <v>38</v>
      </c>
      <c r="P300" s="144">
        <f>O300*H300</f>
        <v>0</v>
      </c>
      <c r="Q300" s="144">
        <v>0</v>
      </c>
      <c r="R300" s="144">
        <f>Q300*H300</f>
        <v>0</v>
      </c>
      <c r="S300" s="144">
        <v>0</v>
      </c>
      <c r="T300" s="145">
        <f>S300*H300</f>
        <v>0</v>
      </c>
      <c r="AR300" s="146" t="s">
        <v>163</v>
      </c>
      <c r="AT300" s="146" t="s">
        <v>247</v>
      </c>
      <c r="AU300" s="146" t="s">
        <v>83</v>
      </c>
      <c r="AY300" s="17" t="s">
        <v>139</v>
      </c>
      <c r="BE300" s="147">
        <f>IF(N300="základní",J300,0)</f>
        <v>0</v>
      </c>
      <c r="BF300" s="147">
        <f>IF(N300="snížená",J300,0)</f>
        <v>0</v>
      </c>
      <c r="BG300" s="147">
        <f>IF(N300="zákl. přenesená",J300,0)</f>
        <v>0</v>
      </c>
      <c r="BH300" s="147">
        <f>IF(N300="sníž. přenesená",J300,0)</f>
        <v>0</v>
      </c>
      <c r="BI300" s="147">
        <f>IF(N300="nulová",J300,0)</f>
        <v>0</v>
      </c>
      <c r="BJ300" s="17" t="s">
        <v>81</v>
      </c>
      <c r="BK300" s="147">
        <f>ROUND(I300*H300,2)</f>
        <v>0</v>
      </c>
      <c r="BL300" s="17" t="s">
        <v>145</v>
      </c>
      <c r="BM300" s="146" t="s">
        <v>406</v>
      </c>
    </row>
    <row r="301" spans="2:65" s="1" customFormat="1" ht="24.2" customHeight="1">
      <c r="B301" s="133"/>
      <c r="C301" s="134" t="s">
        <v>283</v>
      </c>
      <c r="D301" s="134" t="s">
        <v>141</v>
      </c>
      <c r="E301" s="135" t="s">
        <v>922</v>
      </c>
      <c r="F301" s="136" t="s">
        <v>923</v>
      </c>
      <c r="G301" s="137" t="s">
        <v>924</v>
      </c>
      <c r="H301" s="138">
        <v>6</v>
      </c>
      <c r="I301" s="139"/>
      <c r="J301" s="140">
        <f>ROUND(I301*H301,2)</f>
        <v>0</v>
      </c>
      <c r="K301" s="141"/>
      <c r="L301" s="32"/>
      <c r="M301" s="142" t="s">
        <v>1</v>
      </c>
      <c r="N301" s="143" t="s">
        <v>38</v>
      </c>
      <c r="P301" s="144">
        <f>O301*H301</f>
        <v>0</v>
      </c>
      <c r="Q301" s="144">
        <v>0</v>
      </c>
      <c r="R301" s="144">
        <f>Q301*H301</f>
        <v>0</v>
      </c>
      <c r="S301" s="144">
        <v>0</v>
      </c>
      <c r="T301" s="145">
        <f>S301*H301</f>
        <v>0</v>
      </c>
      <c r="AR301" s="146" t="s">
        <v>145</v>
      </c>
      <c r="AT301" s="146" t="s">
        <v>141</v>
      </c>
      <c r="AU301" s="146" t="s">
        <v>83</v>
      </c>
      <c r="AY301" s="17" t="s">
        <v>139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7" t="s">
        <v>81</v>
      </c>
      <c r="BK301" s="147">
        <f>ROUND(I301*H301,2)</f>
        <v>0</v>
      </c>
      <c r="BL301" s="17" t="s">
        <v>145</v>
      </c>
      <c r="BM301" s="146" t="s">
        <v>413</v>
      </c>
    </row>
    <row r="302" spans="2:65" s="1" customFormat="1" ht="24.2" customHeight="1">
      <c r="B302" s="133"/>
      <c r="C302" s="134" t="s">
        <v>388</v>
      </c>
      <c r="D302" s="134" t="s">
        <v>141</v>
      </c>
      <c r="E302" s="135" t="s">
        <v>925</v>
      </c>
      <c r="F302" s="136" t="s">
        <v>926</v>
      </c>
      <c r="G302" s="137" t="s">
        <v>924</v>
      </c>
      <c r="H302" s="138">
        <v>1</v>
      </c>
      <c r="I302" s="139"/>
      <c r="J302" s="140">
        <f>ROUND(I302*H302,2)</f>
        <v>0</v>
      </c>
      <c r="K302" s="141"/>
      <c r="L302" s="32"/>
      <c r="M302" s="142" t="s">
        <v>1</v>
      </c>
      <c r="N302" s="143" t="s">
        <v>38</v>
      </c>
      <c r="P302" s="144">
        <f>O302*H302</f>
        <v>0</v>
      </c>
      <c r="Q302" s="144">
        <v>0</v>
      </c>
      <c r="R302" s="144">
        <f>Q302*H302</f>
        <v>0</v>
      </c>
      <c r="S302" s="144">
        <v>0</v>
      </c>
      <c r="T302" s="145">
        <f>S302*H302</f>
        <v>0</v>
      </c>
      <c r="AR302" s="146" t="s">
        <v>145</v>
      </c>
      <c r="AT302" s="146" t="s">
        <v>141</v>
      </c>
      <c r="AU302" s="146" t="s">
        <v>83</v>
      </c>
      <c r="AY302" s="17" t="s">
        <v>139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7" t="s">
        <v>81</v>
      </c>
      <c r="BK302" s="147">
        <f>ROUND(I302*H302,2)</f>
        <v>0</v>
      </c>
      <c r="BL302" s="17" t="s">
        <v>145</v>
      </c>
      <c r="BM302" s="146" t="s">
        <v>419</v>
      </c>
    </row>
    <row r="303" spans="2:65" s="1" customFormat="1" ht="24.2" customHeight="1">
      <c r="B303" s="133"/>
      <c r="C303" s="134" t="s">
        <v>288</v>
      </c>
      <c r="D303" s="134" t="s">
        <v>141</v>
      </c>
      <c r="E303" s="135" t="s">
        <v>927</v>
      </c>
      <c r="F303" s="136" t="s">
        <v>928</v>
      </c>
      <c r="G303" s="137" t="s">
        <v>924</v>
      </c>
      <c r="H303" s="138">
        <v>4</v>
      </c>
      <c r="I303" s="139"/>
      <c r="J303" s="140">
        <f>ROUND(I303*H303,2)</f>
        <v>0</v>
      </c>
      <c r="K303" s="141"/>
      <c r="L303" s="32"/>
      <c r="M303" s="142" t="s">
        <v>1</v>
      </c>
      <c r="N303" s="143" t="s">
        <v>38</v>
      </c>
      <c r="P303" s="144">
        <f>O303*H303</f>
        <v>0</v>
      </c>
      <c r="Q303" s="144">
        <v>0</v>
      </c>
      <c r="R303" s="144">
        <f>Q303*H303</f>
        <v>0</v>
      </c>
      <c r="S303" s="144">
        <v>0</v>
      </c>
      <c r="T303" s="145">
        <f>S303*H303</f>
        <v>0</v>
      </c>
      <c r="AR303" s="146" t="s">
        <v>145</v>
      </c>
      <c r="AT303" s="146" t="s">
        <v>141</v>
      </c>
      <c r="AU303" s="146" t="s">
        <v>83</v>
      </c>
      <c r="AY303" s="17" t="s">
        <v>139</v>
      </c>
      <c r="BE303" s="147">
        <f>IF(N303="základní",J303,0)</f>
        <v>0</v>
      </c>
      <c r="BF303" s="147">
        <f>IF(N303="snížená",J303,0)</f>
        <v>0</v>
      </c>
      <c r="BG303" s="147">
        <f>IF(N303="zákl. přenesená",J303,0)</f>
        <v>0</v>
      </c>
      <c r="BH303" s="147">
        <f>IF(N303="sníž. přenesená",J303,0)</f>
        <v>0</v>
      </c>
      <c r="BI303" s="147">
        <f>IF(N303="nulová",J303,0)</f>
        <v>0</v>
      </c>
      <c r="BJ303" s="17" t="s">
        <v>81</v>
      </c>
      <c r="BK303" s="147">
        <f>ROUND(I303*H303,2)</f>
        <v>0</v>
      </c>
      <c r="BL303" s="17" t="s">
        <v>145</v>
      </c>
      <c r="BM303" s="146" t="s">
        <v>424</v>
      </c>
    </row>
    <row r="304" spans="2:65" s="1" customFormat="1" ht="24.2" customHeight="1">
      <c r="B304" s="133"/>
      <c r="C304" s="134" t="s">
        <v>398</v>
      </c>
      <c r="D304" s="134" t="s">
        <v>141</v>
      </c>
      <c r="E304" s="135" t="s">
        <v>929</v>
      </c>
      <c r="F304" s="136" t="s">
        <v>930</v>
      </c>
      <c r="G304" s="137" t="s">
        <v>401</v>
      </c>
      <c r="H304" s="138">
        <v>5</v>
      </c>
      <c r="I304" s="139"/>
      <c r="J304" s="140">
        <f>ROUND(I304*H304,2)</f>
        <v>0</v>
      </c>
      <c r="K304" s="141"/>
      <c r="L304" s="32"/>
      <c r="M304" s="142" t="s">
        <v>1</v>
      </c>
      <c r="N304" s="143" t="s">
        <v>38</v>
      </c>
      <c r="P304" s="144">
        <f>O304*H304</f>
        <v>0</v>
      </c>
      <c r="Q304" s="144">
        <v>0</v>
      </c>
      <c r="R304" s="144">
        <f>Q304*H304</f>
        <v>0</v>
      </c>
      <c r="S304" s="144">
        <v>0</v>
      </c>
      <c r="T304" s="145">
        <f>S304*H304</f>
        <v>0</v>
      </c>
      <c r="AR304" s="146" t="s">
        <v>145</v>
      </c>
      <c r="AT304" s="146" t="s">
        <v>141</v>
      </c>
      <c r="AU304" s="146" t="s">
        <v>83</v>
      </c>
      <c r="AY304" s="17" t="s">
        <v>139</v>
      </c>
      <c r="BE304" s="147">
        <f>IF(N304="základní",J304,0)</f>
        <v>0</v>
      </c>
      <c r="BF304" s="147">
        <f>IF(N304="snížená",J304,0)</f>
        <v>0</v>
      </c>
      <c r="BG304" s="147">
        <f>IF(N304="zákl. přenesená",J304,0)</f>
        <v>0</v>
      </c>
      <c r="BH304" s="147">
        <f>IF(N304="sníž. přenesená",J304,0)</f>
        <v>0</v>
      </c>
      <c r="BI304" s="147">
        <f>IF(N304="nulová",J304,0)</f>
        <v>0</v>
      </c>
      <c r="BJ304" s="17" t="s">
        <v>81</v>
      </c>
      <c r="BK304" s="147">
        <f>ROUND(I304*H304,2)</f>
        <v>0</v>
      </c>
      <c r="BL304" s="17" t="s">
        <v>145</v>
      </c>
      <c r="BM304" s="146" t="s">
        <v>428</v>
      </c>
    </row>
    <row r="305" spans="2:65" s="12" customFormat="1">
      <c r="B305" s="148"/>
      <c r="D305" s="149" t="s">
        <v>146</v>
      </c>
      <c r="E305" s="150" t="s">
        <v>1</v>
      </c>
      <c r="F305" s="151" t="s">
        <v>931</v>
      </c>
      <c r="H305" s="152">
        <v>5</v>
      </c>
      <c r="I305" s="153"/>
      <c r="L305" s="148"/>
      <c r="M305" s="154"/>
      <c r="T305" s="155"/>
      <c r="AT305" s="150" t="s">
        <v>146</v>
      </c>
      <c r="AU305" s="150" t="s">
        <v>83</v>
      </c>
      <c r="AV305" s="12" t="s">
        <v>83</v>
      </c>
      <c r="AW305" s="12" t="s">
        <v>30</v>
      </c>
      <c r="AX305" s="12" t="s">
        <v>73</v>
      </c>
      <c r="AY305" s="150" t="s">
        <v>139</v>
      </c>
    </row>
    <row r="306" spans="2:65" s="13" customFormat="1">
      <c r="B306" s="156"/>
      <c r="D306" s="149" t="s">
        <v>146</v>
      </c>
      <c r="E306" s="157" t="s">
        <v>1</v>
      </c>
      <c r="F306" s="158" t="s">
        <v>148</v>
      </c>
      <c r="H306" s="159">
        <v>5</v>
      </c>
      <c r="I306" s="160"/>
      <c r="L306" s="156"/>
      <c r="M306" s="161"/>
      <c r="T306" s="162"/>
      <c r="AT306" s="157" t="s">
        <v>146</v>
      </c>
      <c r="AU306" s="157" t="s">
        <v>83</v>
      </c>
      <c r="AV306" s="13" t="s">
        <v>145</v>
      </c>
      <c r="AW306" s="13" t="s">
        <v>30</v>
      </c>
      <c r="AX306" s="13" t="s">
        <v>81</v>
      </c>
      <c r="AY306" s="157" t="s">
        <v>139</v>
      </c>
    </row>
    <row r="307" spans="2:65" s="1" customFormat="1" ht="21.75" customHeight="1">
      <c r="B307" s="133"/>
      <c r="C307" s="169" t="s">
        <v>293</v>
      </c>
      <c r="D307" s="169" t="s">
        <v>247</v>
      </c>
      <c r="E307" s="170" t="s">
        <v>932</v>
      </c>
      <c r="F307" s="171" t="s">
        <v>933</v>
      </c>
      <c r="G307" s="172" t="s">
        <v>401</v>
      </c>
      <c r="H307" s="173">
        <v>1</v>
      </c>
      <c r="I307" s="174"/>
      <c r="J307" s="175">
        <f>ROUND(I307*H307,2)</f>
        <v>0</v>
      </c>
      <c r="K307" s="176"/>
      <c r="L307" s="177"/>
      <c r="M307" s="178" t="s">
        <v>1</v>
      </c>
      <c r="N307" s="179" t="s">
        <v>38</v>
      </c>
      <c r="P307" s="144">
        <f>O307*H307</f>
        <v>0</v>
      </c>
      <c r="Q307" s="144">
        <v>0</v>
      </c>
      <c r="R307" s="144">
        <f>Q307*H307</f>
        <v>0</v>
      </c>
      <c r="S307" s="144">
        <v>0</v>
      </c>
      <c r="T307" s="145">
        <f>S307*H307</f>
        <v>0</v>
      </c>
      <c r="AR307" s="146" t="s">
        <v>163</v>
      </c>
      <c r="AT307" s="146" t="s">
        <v>247</v>
      </c>
      <c r="AU307" s="146" t="s">
        <v>83</v>
      </c>
      <c r="AY307" s="17" t="s">
        <v>139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81</v>
      </c>
      <c r="BK307" s="147">
        <f>ROUND(I307*H307,2)</f>
        <v>0</v>
      </c>
      <c r="BL307" s="17" t="s">
        <v>145</v>
      </c>
      <c r="BM307" s="146" t="s">
        <v>433</v>
      </c>
    </row>
    <row r="308" spans="2:65" s="1" customFormat="1" ht="21.75" customHeight="1">
      <c r="B308" s="133"/>
      <c r="C308" s="169" t="s">
        <v>410</v>
      </c>
      <c r="D308" s="169" t="s">
        <v>247</v>
      </c>
      <c r="E308" s="170" t="s">
        <v>934</v>
      </c>
      <c r="F308" s="171" t="s">
        <v>935</v>
      </c>
      <c r="G308" s="172" t="s">
        <v>401</v>
      </c>
      <c r="H308" s="173">
        <v>4</v>
      </c>
      <c r="I308" s="174"/>
      <c r="J308" s="175">
        <f>ROUND(I308*H308,2)</f>
        <v>0</v>
      </c>
      <c r="K308" s="176"/>
      <c r="L308" s="177"/>
      <c r="M308" s="178" t="s">
        <v>1</v>
      </c>
      <c r="N308" s="179" t="s">
        <v>38</v>
      </c>
      <c r="P308" s="144">
        <f>O308*H308</f>
        <v>0</v>
      </c>
      <c r="Q308" s="144">
        <v>0</v>
      </c>
      <c r="R308" s="144">
        <f>Q308*H308</f>
        <v>0</v>
      </c>
      <c r="S308" s="144">
        <v>0</v>
      </c>
      <c r="T308" s="145">
        <f>S308*H308</f>
        <v>0</v>
      </c>
      <c r="AR308" s="146" t="s">
        <v>163</v>
      </c>
      <c r="AT308" s="146" t="s">
        <v>247</v>
      </c>
      <c r="AU308" s="146" t="s">
        <v>83</v>
      </c>
      <c r="AY308" s="17" t="s">
        <v>139</v>
      </c>
      <c r="BE308" s="147">
        <f>IF(N308="základní",J308,0)</f>
        <v>0</v>
      </c>
      <c r="BF308" s="147">
        <f>IF(N308="snížená",J308,0)</f>
        <v>0</v>
      </c>
      <c r="BG308" s="147">
        <f>IF(N308="zákl. přenesená",J308,0)</f>
        <v>0</v>
      </c>
      <c r="BH308" s="147">
        <f>IF(N308="sníž. přenesená",J308,0)</f>
        <v>0</v>
      </c>
      <c r="BI308" s="147">
        <f>IF(N308="nulová",J308,0)</f>
        <v>0</v>
      </c>
      <c r="BJ308" s="17" t="s">
        <v>81</v>
      </c>
      <c r="BK308" s="147">
        <f>ROUND(I308*H308,2)</f>
        <v>0</v>
      </c>
      <c r="BL308" s="17" t="s">
        <v>145</v>
      </c>
      <c r="BM308" s="146" t="s">
        <v>437</v>
      </c>
    </row>
    <row r="309" spans="2:65" s="1" customFormat="1" ht="24.2" customHeight="1">
      <c r="B309" s="133"/>
      <c r="C309" s="169" t="s">
        <v>298</v>
      </c>
      <c r="D309" s="169" t="s">
        <v>247</v>
      </c>
      <c r="E309" s="170" t="s">
        <v>936</v>
      </c>
      <c r="F309" s="171" t="s">
        <v>937</v>
      </c>
      <c r="G309" s="172" t="s">
        <v>401</v>
      </c>
      <c r="H309" s="173">
        <v>11</v>
      </c>
      <c r="I309" s="174"/>
      <c r="J309" s="175">
        <f>ROUND(I309*H309,2)</f>
        <v>0</v>
      </c>
      <c r="K309" s="176"/>
      <c r="L309" s="177"/>
      <c r="M309" s="178" t="s">
        <v>1</v>
      </c>
      <c r="N309" s="179" t="s">
        <v>38</v>
      </c>
      <c r="P309" s="144">
        <f>O309*H309</f>
        <v>0</v>
      </c>
      <c r="Q309" s="144">
        <v>0</v>
      </c>
      <c r="R309" s="144">
        <f>Q309*H309</f>
        <v>0</v>
      </c>
      <c r="S309" s="144">
        <v>0</v>
      </c>
      <c r="T309" s="145">
        <f>S309*H309</f>
        <v>0</v>
      </c>
      <c r="AR309" s="146" t="s">
        <v>163</v>
      </c>
      <c r="AT309" s="146" t="s">
        <v>247</v>
      </c>
      <c r="AU309" s="146" t="s">
        <v>83</v>
      </c>
      <c r="AY309" s="17" t="s">
        <v>139</v>
      </c>
      <c r="BE309" s="147">
        <f>IF(N309="základní",J309,0)</f>
        <v>0</v>
      </c>
      <c r="BF309" s="147">
        <f>IF(N309="snížená",J309,0)</f>
        <v>0</v>
      </c>
      <c r="BG309" s="147">
        <f>IF(N309="zákl. přenesená",J309,0)</f>
        <v>0</v>
      </c>
      <c r="BH309" s="147">
        <f>IF(N309="sníž. přenesená",J309,0)</f>
        <v>0</v>
      </c>
      <c r="BI309" s="147">
        <f>IF(N309="nulová",J309,0)</f>
        <v>0</v>
      </c>
      <c r="BJ309" s="17" t="s">
        <v>81</v>
      </c>
      <c r="BK309" s="147">
        <f>ROUND(I309*H309,2)</f>
        <v>0</v>
      </c>
      <c r="BL309" s="17" t="s">
        <v>145</v>
      </c>
      <c r="BM309" s="146" t="s">
        <v>442</v>
      </c>
    </row>
    <row r="310" spans="2:65" s="1" customFormat="1" ht="24.2" customHeight="1">
      <c r="B310" s="133"/>
      <c r="C310" s="134" t="s">
        <v>421</v>
      </c>
      <c r="D310" s="134" t="s">
        <v>141</v>
      </c>
      <c r="E310" s="135" t="s">
        <v>938</v>
      </c>
      <c r="F310" s="136" t="s">
        <v>939</v>
      </c>
      <c r="G310" s="137" t="s">
        <v>401</v>
      </c>
      <c r="H310" s="138">
        <v>4</v>
      </c>
      <c r="I310" s="139"/>
      <c r="J310" s="140">
        <f>ROUND(I310*H310,2)</f>
        <v>0</v>
      </c>
      <c r="K310" s="141"/>
      <c r="L310" s="32"/>
      <c r="M310" s="142" t="s">
        <v>1</v>
      </c>
      <c r="N310" s="143" t="s">
        <v>38</v>
      </c>
      <c r="P310" s="144">
        <f>O310*H310</f>
        <v>0</v>
      </c>
      <c r="Q310" s="144">
        <v>0</v>
      </c>
      <c r="R310" s="144">
        <f>Q310*H310</f>
        <v>0</v>
      </c>
      <c r="S310" s="144">
        <v>0</v>
      </c>
      <c r="T310" s="145">
        <f>S310*H310</f>
        <v>0</v>
      </c>
      <c r="AR310" s="146" t="s">
        <v>145</v>
      </c>
      <c r="AT310" s="146" t="s">
        <v>141</v>
      </c>
      <c r="AU310" s="146" t="s">
        <v>83</v>
      </c>
      <c r="AY310" s="17" t="s">
        <v>139</v>
      </c>
      <c r="BE310" s="147">
        <f>IF(N310="základní",J310,0)</f>
        <v>0</v>
      </c>
      <c r="BF310" s="147">
        <f>IF(N310="snížená",J310,0)</f>
        <v>0</v>
      </c>
      <c r="BG310" s="147">
        <f>IF(N310="zákl. přenesená",J310,0)</f>
        <v>0</v>
      </c>
      <c r="BH310" s="147">
        <f>IF(N310="sníž. přenesená",J310,0)</f>
        <v>0</v>
      </c>
      <c r="BI310" s="147">
        <f>IF(N310="nulová",J310,0)</f>
        <v>0</v>
      </c>
      <c r="BJ310" s="17" t="s">
        <v>81</v>
      </c>
      <c r="BK310" s="147">
        <f>ROUND(I310*H310,2)</f>
        <v>0</v>
      </c>
      <c r="BL310" s="17" t="s">
        <v>145</v>
      </c>
      <c r="BM310" s="146" t="s">
        <v>446</v>
      </c>
    </row>
    <row r="311" spans="2:65" s="12" customFormat="1">
      <c r="B311" s="148"/>
      <c r="D311" s="149" t="s">
        <v>146</v>
      </c>
      <c r="E311" s="150" t="s">
        <v>1</v>
      </c>
      <c r="F311" s="151" t="s">
        <v>703</v>
      </c>
      <c r="H311" s="152">
        <v>4</v>
      </c>
      <c r="I311" s="153"/>
      <c r="L311" s="148"/>
      <c r="M311" s="154"/>
      <c r="T311" s="155"/>
      <c r="AT311" s="150" t="s">
        <v>146</v>
      </c>
      <c r="AU311" s="150" t="s">
        <v>83</v>
      </c>
      <c r="AV311" s="12" t="s">
        <v>83</v>
      </c>
      <c r="AW311" s="12" t="s">
        <v>30</v>
      </c>
      <c r="AX311" s="12" t="s">
        <v>73</v>
      </c>
      <c r="AY311" s="150" t="s">
        <v>139</v>
      </c>
    </row>
    <row r="312" spans="2:65" s="13" customFormat="1">
      <c r="B312" s="156"/>
      <c r="D312" s="149" t="s">
        <v>146</v>
      </c>
      <c r="E312" s="157" t="s">
        <v>1</v>
      </c>
      <c r="F312" s="158" t="s">
        <v>148</v>
      </c>
      <c r="H312" s="159">
        <v>4</v>
      </c>
      <c r="I312" s="160"/>
      <c r="L312" s="156"/>
      <c r="M312" s="161"/>
      <c r="T312" s="162"/>
      <c r="AT312" s="157" t="s">
        <v>146</v>
      </c>
      <c r="AU312" s="157" t="s">
        <v>83</v>
      </c>
      <c r="AV312" s="13" t="s">
        <v>145</v>
      </c>
      <c r="AW312" s="13" t="s">
        <v>30</v>
      </c>
      <c r="AX312" s="13" t="s">
        <v>81</v>
      </c>
      <c r="AY312" s="157" t="s">
        <v>139</v>
      </c>
    </row>
    <row r="313" spans="2:65" s="1" customFormat="1" ht="24.2" customHeight="1">
      <c r="B313" s="133"/>
      <c r="C313" s="169" t="s">
        <v>302</v>
      </c>
      <c r="D313" s="169" t="s">
        <v>247</v>
      </c>
      <c r="E313" s="170" t="s">
        <v>940</v>
      </c>
      <c r="F313" s="171" t="s">
        <v>941</v>
      </c>
      <c r="G313" s="172" t="s">
        <v>401</v>
      </c>
      <c r="H313" s="173">
        <v>4</v>
      </c>
      <c r="I313" s="174"/>
      <c r="J313" s="175">
        <f>ROUND(I313*H313,2)</f>
        <v>0</v>
      </c>
      <c r="K313" s="176"/>
      <c r="L313" s="177"/>
      <c r="M313" s="178" t="s">
        <v>1</v>
      </c>
      <c r="N313" s="179" t="s">
        <v>38</v>
      </c>
      <c r="P313" s="144">
        <f>O313*H313</f>
        <v>0</v>
      </c>
      <c r="Q313" s="144">
        <v>0</v>
      </c>
      <c r="R313" s="144">
        <f>Q313*H313</f>
        <v>0</v>
      </c>
      <c r="S313" s="144">
        <v>0</v>
      </c>
      <c r="T313" s="145">
        <f>S313*H313</f>
        <v>0</v>
      </c>
      <c r="AR313" s="146" t="s">
        <v>163</v>
      </c>
      <c r="AT313" s="146" t="s">
        <v>247</v>
      </c>
      <c r="AU313" s="146" t="s">
        <v>83</v>
      </c>
      <c r="AY313" s="17" t="s">
        <v>139</v>
      </c>
      <c r="BE313" s="147">
        <f>IF(N313="základní",J313,0)</f>
        <v>0</v>
      </c>
      <c r="BF313" s="147">
        <f>IF(N313="snížená",J313,0)</f>
        <v>0</v>
      </c>
      <c r="BG313" s="147">
        <f>IF(N313="zákl. přenesená",J313,0)</f>
        <v>0</v>
      </c>
      <c r="BH313" s="147">
        <f>IF(N313="sníž. přenesená",J313,0)</f>
        <v>0</v>
      </c>
      <c r="BI313" s="147">
        <f>IF(N313="nulová",J313,0)</f>
        <v>0</v>
      </c>
      <c r="BJ313" s="17" t="s">
        <v>81</v>
      </c>
      <c r="BK313" s="147">
        <f>ROUND(I313*H313,2)</f>
        <v>0</v>
      </c>
      <c r="BL313" s="17" t="s">
        <v>145</v>
      </c>
      <c r="BM313" s="146" t="s">
        <v>450</v>
      </c>
    </row>
    <row r="314" spans="2:65" s="1" customFormat="1" ht="24.2" customHeight="1">
      <c r="B314" s="133"/>
      <c r="C314" s="134" t="s">
        <v>430</v>
      </c>
      <c r="D314" s="134" t="s">
        <v>141</v>
      </c>
      <c r="E314" s="135" t="s">
        <v>942</v>
      </c>
      <c r="F314" s="136" t="s">
        <v>943</v>
      </c>
      <c r="G314" s="137" t="s">
        <v>401</v>
      </c>
      <c r="H314" s="138">
        <v>6</v>
      </c>
      <c r="I314" s="139"/>
      <c r="J314" s="140">
        <f>ROUND(I314*H314,2)</f>
        <v>0</v>
      </c>
      <c r="K314" s="141"/>
      <c r="L314" s="32"/>
      <c r="M314" s="142" t="s">
        <v>1</v>
      </c>
      <c r="N314" s="143" t="s">
        <v>38</v>
      </c>
      <c r="P314" s="144">
        <f>O314*H314</f>
        <v>0</v>
      </c>
      <c r="Q314" s="144">
        <v>0</v>
      </c>
      <c r="R314" s="144">
        <f>Q314*H314</f>
        <v>0</v>
      </c>
      <c r="S314" s="144">
        <v>0</v>
      </c>
      <c r="T314" s="145">
        <f>S314*H314</f>
        <v>0</v>
      </c>
      <c r="AR314" s="146" t="s">
        <v>145</v>
      </c>
      <c r="AT314" s="146" t="s">
        <v>141</v>
      </c>
      <c r="AU314" s="146" t="s">
        <v>83</v>
      </c>
      <c r="AY314" s="17" t="s">
        <v>139</v>
      </c>
      <c r="BE314" s="147">
        <f>IF(N314="základní",J314,0)</f>
        <v>0</v>
      </c>
      <c r="BF314" s="147">
        <f>IF(N314="snížená",J314,0)</f>
        <v>0</v>
      </c>
      <c r="BG314" s="147">
        <f>IF(N314="zákl. přenesená",J314,0)</f>
        <v>0</v>
      </c>
      <c r="BH314" s="147">
        <f>IF(N314="sníž. přenesená",J314,0)</f>
        <v>0</v>
      </c>
      <c r="BI314" s="147">
        <f>IF(N314="nulová",J314,0)</f>
        <v>0</v>
      </c>
      <c r="BJ314" s="17" t="s">
        <v>81</v>
      </c>
      <c r="BK314" s="147">
        <f>ROUND(I314*H314,2)</f>
        <v>0</v>
      </c>
      <c r="BL314" s="17" t="s">
        <v>145</v>
      </c>
      <c r="BM314" s="146" t="s">
        <v>453</v>
      </c>
    </row>
    <row r="315" spans="2:65" s="12" customFormat="1">
      <c r="B315" s="148"/>
      <c r="D315" s="149" t="s">
        <v>146</v>
      </c>
      <c r="E315" s="150" t="s">
        <v>1</v>
      </c>
      <c r="F315" s="151" t="s">
        <v>944</v>
      </c>
      <c r="H315" s="152">
        <v>6</v>
      </c>
      <c r="I315" s="153"/>
      <c r="L315" s="148"/>
      <c r="M315" s="154"/>
      <c r="T315" s="155"/>
      <c r="AT315" s="150" t="s">
        <v>146</v>
      </c>
      <c r="AU315" s="150" t="s">
        <v>83</v>
      </c>
      <c r="AV315" s="12" t="s">
        <v>83</v>
      </c>
      <c r="AW315" s="12" t="s">
        <v>30</v>
      </c>
      <c r="AX315" s="12" t="s">
        <v>73</v>
      </c>
      <c r="AY315" s="150" t="s">
        <v>139</v>
      </c>
    </row>
    <row r="316" spans="2:65" s="13" customFormat="1">
      <c r="B316" s="156"/>
      <c r="D316" s="149" t="s">
        <v>146</v>
      </c>
      <c r="E316" s="157" t="s">
        <v>1</v>
      </c>
      <c r="F316" s="158" t="s">
        <v>148</v>
      </c>
      <c r="H316" s="159">
        <v>6</v>
      </c>
      <c r="I316" s="160"/>
      <c r="L316" s="156"/>
      <c r="M316" s="161"/>
      <c r="T316" s="162"/>
      <c r="AT316" s="157" t="s">
        <v>146</v>
      </c>
      <c r="AU316" s="157" t="s">
        <v>83</v>
      </c>
      <c r="AV316" s="13" t="s">
        <v>145</v>
      </c>
      <c r="AW316" s="13" t="s">
        <v>30</v>
      </c>
      <c r="AX316" s="13" t="s">
        <v>81</v>
      </c>
      <c r="AY316" s="157" t="s">
        <v>139</v>
      </c>
    </row>
    <row r="317" spans="2:65" s="1" customFormat="1" ht="21.75" customHeight="1">
      <c r="B317" s="133"/>
      <c r="C317" s="169" t="s">
        <v>308</v>
      </c>
      <c r="D317" s="169" t="s">
        <v>247</v>
      </c>
      <c r="E317" s="170" t="s">
        <v>945</v>
      </c>
      <c r="F317" s="171" t="s">
        <v>946</v>
      </c>
      <c r="G317" s="172" t="s">
        <v>401</v>
      </c>
      <c r="H317" s="173">
        <v>1</v>
      </c>
      <c r="I317" s="174"/>
      <c r="J317" s="175">
        <f>ROUND(I317*H317,2)</f>
        <v>0</v>
      </c>
      <c r="K317" s="176"/>
      <c r="L317" s="177"/>
      <c r="M317" s="178" t="s">
        <v>1</v>
      </c>
      <c r="N317" s="179" t="s">
        <v>38</v>
      </c>
      <c r="P317" s="144">
        <f>O317*H317</f>
        <v>0</v>
      </c>
      <c r="Q317" s="144">
        <v>0</v>
      </c>
      <c r="R317" s="144">
        <f>Q317*H317</f>
        <v>0</v>
      </c>
      <c r="S317" s="144">
        <v>0</v>
      </c>
      <c r="T317" s="145">
        <f>S317*H317</f>
        <v>0</v>
      </c>
      <c r="AR317" s="146" t="s">
        <v>163</v>
      </c>
      <c r="AT317" s="146" t="s">
        <v>247</v>
      </c>
      <c r="AU317" s="146" t="s">
        <v>83</v>
      </c>
      <c r="AY317" s="17" t="s">
        <v>139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7" t="s">
        <v>81</v>
      </c>
      <c r="BK317" s="147">
        <f>ROUND(I317*H317,2)</f>
        <v>0</v>
      </c>
      <c r="BL317" s="17" t="s">
        <v>145</v>
      </c>
      <c r="BM317" s="146" t="s">
        <v>457</v>
      </c>
    </row>
    <row r="318" spans="2:65" s="1" customFormat="1" ht="21.75" customHeight="1">
      <c r="B318" s="133"/>
      <c r="C318" s="169" t="s">
        <v>439</v>
      </c>
      <c r="D318" s="169" t="s">
        <v>247</v>
      </c>
      <c r="E318" s="170" t="s">
        <v>947</v>
      </c>
      <c r="F318" s="171" t="s">
        <v>948</v>
      </c>
      <c r="G318" s="172" t="s">
        <v>401</v>
      </c>
      <c r="H318" s="173">
        <v>2</v>
      </c>
      <c r="I318" s="174"/>
      <c r="J318" s="175">
        <f>ROUND(I318*H318,2)</f>
        <v>0</v>
      </c>
      <c r="K318" s="176"/>
      <c r="L318" s="177"/>
      <c r="M318" s="178" t="s">
        <v>1</v>
      </c>
      <c r="N318" s="179" t="s">
        <v>38</v>
      </c>
      <c r="P318" s="144">
        <f>O318*H318</f>
        <v>0</v>
      </c>
      <c r="Q318" s="144">
        <v>0</v>
      </c>
      <c r="R318" s="144">
        <f>Q318*H318</f>
        <v>0</v>
      </c>
      <c r="S318" s="144">
        <v>0</v>
      </c>
      <c r="T318" s="145">
        <f>S318*H318</f>
        <v>0</v>
      </c>
      <c r="AR318" s="146" t="s">
        <v>163</v>
      </c>
      <c r="AT318" s="146" t="s">
        <v>247</v>
      </c>
      <c r="AU318" s="146" t="s">
        <v>83</v>
      </c>
      <c r="AY318" s="17" t="s">
        <v>139</v>
      </c>
      <c r="BE318" s="147">
        <f>IF(N318="základní",J318,0)</f>
        <v>0</v>
      </c>
      <c r="BF318" s="147">
        <f>IF(N318="snížená",J318,0)</f>
        <v>0</v>
      </c>
      <c r="BG318" s="147">
        <f>IF(N318="zákl. přenesená",J318,0)</f>
        <v>0</v>
      </c>
      <c r="BH318" s="147">
        <f>IF(N318="sníž. přenesená",J318,0)</f>
        <v>0</v>
      </c>
      <c r="BI318" s="147">
        <f>IF(N318="nulová",J318,0)</f>
        <v>0</v>
      </c>
      <c r="BJ318" s="17" t="s">
        <v>81</v>
      </c>
      <c r="BK318" s="147">
        <f>ROUND(I318*H318,2)</f>
        <v>0</v>
      </c>
      <c r="BL318" s="17" t="s">
        <v>145</v>
      </c>
      <c r="BM318" s="146" t="s">
        <v>460</v>
      </c>
    </row>
    <row r="319" spans="2:65" s="1" customFormat="1" ht="21.75" customHeight="1">
      <c r="B319" s="133"/>
      <c r="C319" s="169" t="s">
        <v>313</v>
      </c>
      <c r="D319" s="169" t="s">
        <v>247</v>
      </c>
      <c r="E319" s="170" t="s">
        <v>949</v>
      </c>
      <c r="F319" s="171" t="s">
        <v>950</v>
      </c>
      <c r="G319" s="172" t="s">
        <v>401</v>
      </c>
      <c r="H319" s="173">
        <v>3</v>
      </c>
      <c r="I319" s="174"/>
      <c r="J319" s="175">
        <f>ROUND(I319*H319,2)</f>
        <v>0</v>
      </c>
      <c r="K319" s="176"/>
      <c r="L319" s="177"/>
      <c r="M319" s="178" t="s">
        <v>1</v>
      </c>
      <c r="N319" s="179" t="s">
        <v>38</v>
      </c>
      <c r="P319" s="144">
        <f>O319*H319</f>
        <v>0</v>
      </c>
      <c r="Q319" s="144">
        <v>0</v>
      </c>
      <c r="R319" s="144">
        <f>Q319*H319</f>
        <v>0</v>
      </c>
      <c r="S319" s="144">
        <v>0</v>
      </c>
      <c r="T319" s="145">
        <f>S319*H319</f>
        <v>0</v>
      </c>
      <c r="AR319" s="146" t="s">
        <v>163</v>
      </c>
      <c r="AT319" s="146" t="s">
        <v>247</v>
      </c>
      <c r="AU319" s="146" t="s">
        <v>83</v>
      </c>
      <c r="AY319" s="17" t="s">
        <v>139</v>
      </c>
      <c r="BE319" s="147">
        <f>IF(N319="základní",J319,0)</f>
        <v>0</v>
      </c>
      <c r="BF319" s="147">
        <f>IF(N319="snížená",J319,0)</f>
        <v>0</v>
      </c>
      <c r="BG319" s="147">
        <f>IF(N319="zákl. přenesená",J319,0)</f>
        <v>0</v>
      </c>
      <c r="BH319" s="147">
        <f>IF(N319="sníž. přenesená",J319,0)</f>
        <v>0</v>
      </c>
      <c r="BI319" s="147">
        <f>IF(N319="nulová",J319,0)</f>
        <v>0</v>
      </c>
      <c r="BJ319" s="17" t="s">
        <v>81</v>
      </c>
      <c r="BK319" s="147">
        <f>ROUND(I319*H319,2)</f>
        <v>0</v>
      </c>
      <c r="BL319" s="17" t="s">
        <v>145</v>
      </c>
      <c r="BM319" s="146" t="s">
        <v>465</v>
      </c>
    </row>
    <row r="320" spans="2:65" s="1" customFormat="1" ht="24.2" customHeight="1">
      <c r="B320" s="133"/>
      <c r="C320" s="134" t="s">
        <v>447</v>
      </c>
      <c r="D320" s="134" t="s">
        <v>141</v>
      </c>
      <c r="E320" s="135" t="s">
        <v>951</v>
      </c>
      <c r="F320" s="136" t="s">
        <v>952</v>
      </c>
      <c r="G320" s="137" t="s">
        <v>401</v>
      </c>
      <c r="H320" s="138">
        <v>2</v>
      </c>
      <c r="I320" s="139"/>
      <c r="J320" s="140">
        <f>ROUND(I320*H320,2)</f>
        <v>0</v>
      </c>
      <c r="K320" s="141"/>
      <c r="L320" s="32"/>
      <c r="M320" s="142" t="s">
        <v>1</v>
      </c>
      <c r="N320" s="143" t="s">
        <v>38</v>
      </c>
      <c r="P320" s="144">
        <f>O320*H320</f>
        <v>0</v>
      </c>
      <c r="Q320" s="144">
        <v>0</v>
      </c>
      <c r="R320" s="144">
        <f>Q320*H320</f>
        <v>0</v>
      </c>
      <c r="S320" s="144">
        <v>0</v>
      </c>
      <c r="T320" s="145">
        <f>S320*H320</f>
        <v>0</v>
      </c>
      <c r="AR320" s="146" t="s">
        <v>145</v>
      </c>
      <c r="AT320" s="146" t="s">
        <v>141</v>
      </c>
      <c r="AU320" s="146" t="s">
        <v>83</v>
      </c>
      <c r="AY320" s="17" t="s">
        <v>139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7" t="s">
        <v>81</v>
      </c>
      <c r="BK320" s="147">
        <f>ROUND(I320*H320,2)</f>
        <v>0</v>
      </c>
      <c r="BL320" s="17" t="s">
        <v>145</v>
      </c>
      <c r="BM320" s="146" t="s">
        <v>469</v>
      </c>
    </row>
    <row r="321" spans="2:65" s="12" customFormat="1">
      <c r="B321" s="148"/>
      <c r="D321" s="149" t="s">
        <v>146</v>
      </c>
      <c r="E321" s="150" t="s">
        <v>1</v>
      </c>
      <c r="F321" s="151" t="s">
        <v>953</v>
      </c>
      <c r="H321" s="152">
        <v>2</v>
      </c>
      <c r="I321" s="153"/>
      <c r="L321" s="148"/>
      <c r="M321" s="154"/>
      <c r="T321" s="155"/>
      <c r="AT321" s="150" t="s">
        <v>146</v>
      </c>
      <c r="AU321" s="150" t="s">
        <v>83</v>
      </c>
      <c r="AV321" s="12" t="s">
        <v>83</v>
      </c>
      <c r="AW321" s="12" t="s">
        <v>30</v>
      </c>
      <c r="AX321" s="12" t="s">
        <v>73</v>
      </c>
      <c r="AY321" s="150" t="s">
        <v>139</v>
      </c>
    </row>
    <row r="322" spans="2:65" s="13" customFormat="1">
      <c r="B322" s="156"/>
      <c r="D322" s="149" t="s">
        <v>146</v>
      </c>
      <c r="E322" s="157" t="s">
        <v>1</v>
      </c>
      <c r="F322" s="158" t="s">
        <v>148</v>
      </c>
      <c r="H322" s="159">
        <v>2</v>
      </c>
      <c r="I322" s="160"/>
      <c r="L322" s="156"/>
      <c r="M322" s="161"/>
      <c r="T322" s="162"/>
      <c r="AT322" s="157" t="s">
        <v>146</v>
      </c>
      <c r="AU322" s="157" t="s">
        <v>83</v>
      </c>
      <c r="AV322" s="13" t="s">
        <v>145</v>
      </c>
      <c r="AW322" s="13" t="s">
        <v>30</v>
      </c>
      <c r="AX322" s="13" t="s">
        <v>81</v>
      </c>
      <c r="AY322" s="157" t="s">
        <v>139</v>
      </c>
    </row>
    <row r="323" spans="2:65" s="1" customFormat="1" ht="24.2" customHeight="1">
      <c r="B323" s="133"/>
      <c r="C323" s="169" t="s">
        <v>319</v>
      </c>
      <c r="D323" s="169" t="s">
        <v>247</v>
      </c>
      <c r="E323" s="170" t="s">
        <v>954</v>
      </c>
      <c r="F323" s="171" t="s">
        <v>955</v>
      </c>
      <c r="G323" s="172" t="s">
        <v>401</v>
      </c>
      <c r="H323" s="173">
        <v>2</v>
      </c>
      <c r="I323" s="174"/>
      <c r="J323" s="175">
        <f>ROUND(I323*H323,2)</f>
        <v>0</v>
      </c>
      <c r="K323" s="176"/>
      <c r="L323" s="177"/>
      <c r="M323" s="178" t="s">
        <v>1</v>
      </c>
      <c r="N323" s="179" t="s">
        <v>38</v>
      </c>
      <c r="P323" s="144">
        <f>O323*H323</f>
        <v>0</v>
      </c>
      <c r="Q323" s="144">
        <v>0</v>
      </c>
      <c r="R323" s="144">
        <f>Q323*H323</f>
        <v>0</v>
      </c>
      <c r="S323" s="144">
        <v>0</v>
      </c>
      <c r="T323" s="145">
        <f>S323*H323</f>
        <v>0</v>
      </c>
      <c r="AR323" s="146" t="s">
        <v>163</v>
      </c>
      <c r="AT323" s="146" t="s">
        <v>247</v>
      </c>
      <c r="AU323" s="146" t="s">
        <v>83</v>
      </c>
      <c r="AY323" s="17" t="s">
        <v>139</v>
      </c>
      <c r="BE323" s="147">
        <f>IF(N323="základní",J323,0)</f>
        <v>0</v>
      </c>
      <c r="BF323" s="147">
        <f>IF(N323="snížená",J323,0)</f>
        <v>0</v>
      </c>
      <c r="BG323" s="147">
        <f>IF(N323="zákl. přenesená",J323,0)</f>
        <v>0</v>
      </c>
      <c r="BH323" s="147">
        <f>IF(N323="sníž. přenesená",J323,0)</f>
        <v>0</v>
      </c>
      <c r="BI323" s="147">
        <f>IF(N323="nulová",J323,0)</f>
        <v>0</v>
      </c>
      <c r="BJ323" s="17" t="s">
        <v>81</v>
      </c>
      <c r="BK323" s="147">
        <f>ROUND(I323*H323,2)</f>
        <v>0</v>
      </c>
      <c r="BL323" s="17" t="s">
        <v>145</v>
      </c>
      <c r="BM323" s="146" t="s">
        <v>475</v>
      </c>
    </row>
    <row r="324" spans="2:65" s="1" customFormat="1" ht="24.2" customHeight="1">
      <c r="B324" s="133"/>
      <c r="C324" s="134" t="s">
        <v>454</v>
      </c>
      <c r="D324" s="134" t="s">
        <v>141</v>
      </c>
      <c r="E324" s="135" t="s">
        <v>956</v>
      </c>
      <c r="F324" s="136" t="s">
        <v>957</v>
      </c>
      <c r="G324" s="137" t="s">
        <v>401</v>
      </c>
      <c r="H324" s="138">
        <v>6</v>
      </c>
      <c r="I324" s="139"/>
      <c r="J324" s="140">
        <f>ROUND(I324*H324,2)</f>
        <v>0</v>
      </c>
      <c r="K324" s="141"/>
      <c r="L324" s="32"/>
      <c r="M324" s="142" t="s">
        <v>1</v>
      </c>
      <c r="N324" s="143" t="s">
        <v>38</v>
      </c>
      <c r="P324" s="144">
        <f>O324*H324</f>
        <v>0</v>
      </c>
      <c r="Q324" s="144">
        <v>0</v>
      </c>
      <c r="R324" s="144">
        <f>Q324*H324</f>
        <v>0</v>
      </c>
      <c r="S324" s="144">
        <v>0</v>
      </c>
      <c r="T324" s="145">
        <f>S324*H324</f>
        <v>0</v>
      </c>
      <c r="AR324" s="146" t="s">
        <v>145</v>
      </c>
      <c r="AT324" s="146" t="s">
        <v>141</v>
      </c>
      <c r="AU324" s="146" t="s">
        <v>83</v>
      </c>
      <c r="AY324" s="17" t="s">
        <v>139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7" t="s">
        <v>81</v>
      </c>
      <c r="BK324" s="147">
        <f>ROUND(I324*H324,2)</f>
        <v>0</v>
      </c>
      <c r="BL324" s="17" t="s">
        <v>145</v>
      </c>
      <c r="BM324" s="146" t="s">
        <v>478</v>
      </c>
    </row>
    <row r="325" spans="2:65" s="12" customFormat="1">
      <c r="B325" s="148"/>
      <c r="D325" s="149" t="s">
        <v>146</v>
      </c>
      <c r="E325" s="150" t="s">
        <v>1</v>
      </c>
      <c r="F325" s="151" t="s">
        <v>944</v>
      </c>
      <c r="H325" s="152">
        <v>6</v>
      </c>
      <c r="I325" s="153"/>
      <c r="L325" s="148"/>
      <c r="M325" s="154"/>
      <c r="T325" s="155"/>
      <c r="AT325" s="150" t="s">
        <v>146</v>
      </c>
      <c r="AU325" s="150" t="s">
        <v>83</v>
      </c>
      <c r="AV325" s="12" t="s">
        <v>83</v>
      </c>
      <c r="AW325" s="12" t="s">
        <v>30</v>
      </c>
      <c r="AX325" s="12" t="s">
        <v>73</v>
      </c>
      <c r="AY325" s="150" t="s">
        <v>139</v>
      </c>
    </row>
    <row r="326" spans="2:65" s="13" customFormat="1">
      <c r="B326" s="156"/>
      <c r="D326" s="149" t="s">
        <v>146</v>
      </c>
      <c r="E326" s="157" t="s">
        <v>1</v>
      </c>
      <c r="F326" s="158" t="s">
        <v>148</v>
      </c>
      <c r="H326" s="159">
        <v>6</v>
      </c>
      <c r="I326" s="160"/>
      <c r="L326" s="156"/>
      <c r="M326" s="161"/>
      <c r="T326" s="162"/>
      <c r="AT326" s="157" t="s">
        <v>146</v>
      </c>
      <c r="AU326" s="157" t="s">
        <v>83</v>
      </c>
      <c r="AV326" s="13" t="s">
        <v>145</v>
      </c>
      <c r="AW326" s="13" t="s">
        <v>30</v>
      </c>
      <c r="AX326" s="13" t="s">
        <v>81</v>
      </c>
      <c r="AY326" s="157" t="s">
        <v>139</v>
      </c>
    </row>
    <row r="327" spans="2:65" s="1" customFormat="1" ht="24.2" customHeight="1">
      <c r="B327" s="133"/>
      <c r="C327" s="169" t="s">
        <v>324</v>
      </c>
      <c r="D327" s="169" t="s">
        <v>247</v>
      </c>
      <c r="E327" s="170" t="s">
        <v>958</v>
      </c>
      <c r="F327" s="171" t="s">
        <v>959</v>
      </c>
      <c r="G327" s="172" t="s">
        <v>401</v>
      </c>
      <c r="H327" s="173">
        <v>6</v>
      </c>
      <c r="I327" s="174"/>
      <c r="J327" s="175">
        <f>ROUND(I327*H327,2)</f>
        <v>0</v>
      </c>
      <c r="K327" s="176"/>
      <c r="L327" s="177"/>
      <c r="M327" s="178" t="s">
        <v>1</v>
      </c>
      <c r="N327" s="179" t="s">
        <v>38</v>
      </c>
      <c r="P327" s="144">
        <f>O327*H327</f>
        <v>0</v>
      </c>
      <c r="Q327" s="144">
        <v>0</v>
      </c>
      <c r="R327" s="144">
        <f>Q327*H327</f>
        <v>0</v>
      </c>
      <c r="S327" s="144">
        <v>0</v>
      </c>
      <c r="T327" s="145">
        <f>S327*H327</f>
        <v>0</v>
      </c>
      <c r="AR327" s="146" t="s">
        <v>163</v>
      </c>
      <c r="AT327" s="146" t="s">
        <v>247</v>
      </c>
      <c r="AU327" s="146" t="s">
        <v>83</v>
      </c>
      <c r="AY327" s="17" t="s">
        <v>139</v>
      </c>
      <c r="BE327" s="147">
        <f>IF(N327="základní",J327,0)</f>
        <v>0</v>
      </c>
      <c r="BF327" s="147">
        <f>IF(N327="snížená",J327,0)</f>
        <v>0</v>
      </c>
      <c r="BG327" s="147">
        <f>IF(N327="zákl. přenesená",J327,0)</f>
        <v>0</v>
      </c>
      <c r="BH327" s="147">
        <f>IF(N327="sníž. přenesená",J327,0)</f>
        <v>0</v>
      </c>
      <c r="BI327" s="147">
        <f>IF(N327="nulová",J327,0)</f>
        <v>0</v>
      </c>
      <c r="BJ327" s="17" t="s">
        <v>81</v>
      </c>
      <c r="BK327" s="147">
        <f>ROUND(I327*H327,2)</f>
        <v>0</v>
      </c>
      <c r="BL327" s="17" t="s">
        <v>145</v>
      </c>
      <c r="BM327" s="146" t="s">
        <v>482</v>
      </c>
    </row>
    <row r="328" spans="2:65" s="1" customFormat="1" ht="24.2" customHeight="1">
      <c r="B328" s="133"/>
      <c r="C328" s="134" t="s">
        <v>462</v>
      </c>
      <c r="D328" s="134" t="s">
        <v>141</v>
      </c>
      <c r="E328" s="135" t="s">
        <v>960</v>
      </c>
      <c r="F328" s="136" t="s">
        <v>961</v>
      </c>
      <c r="G328" s="137" t="s">
        <v>401</v>
      </c>
      <c r="H328" s="138">
        <v>6</v>
      </c>
      <c r="I328" s="139"/>
      <c r="J328" s="140">
        <f>ROUND(I328*H328,2)</f>
        <v>0</v>
      </c>
      <c r="K328" s="141"/>
      <c r="L328" s="32"/>
      <c r="M328" s="142" t="s">
        <v>1</v>
      </c>
      <c r="N328" s="143" t="s">
        <v>38</v>
      </c>
      <c r="P328" s="144">
        <f>O328*H328</f>
        <v>0</v>
      </c>
      <c r="Q328" s="144">
        <v>0</v>
      </c>
      <c r="R328" s="144">
        <f>Q328*H328</f>
        <v>0</v>
      </c>
      <c r="S328" s="144">
        <v>0</v>
      </c>
      <c r="T328" s="145">
        <f>S328*H328</f>
        <v>0</v>
      </c>
      <c r="AR328" s="146" t="s">
        <v>145</v>
      </c>
      <c r="AT328" s="146" t="s">
        <v>141</v>
      </c>
      <c r="AU328" s="146" t="s">
        <v>83</v>
      </c>
      <c r="AY328" s="17" t="s">
        <v>139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81</v>
      </c>
      <c r="BK328" s="147">
        <f>ROUND(I328*H328,2)</f>
        <v>0</v>
      </c>
      <c r="BL328" s="17" t="s">
        <v>145</v>
      </c>
      <c r="BM328" s="146" t="s">
        <v>485</v>
      </c>
    </row>
    <row r="329" spans="2:65" s="12" customFormat="1">
      <c r="B329" s="148"/>
      <c r="D329" s="149" t="s">
        <v>146</v>
      </c>
      <c r="E329" s="150" t="s">
        <v>1</v>
      </c>
      <c r="F329" s="151" t="s">
        <v>944</v>
      </c>
      <c r="H329" s="152">
        <v>6</v>
      </c>
      <c r="I329" s="153"/>
      <c r="L329" s="148"/>
      <c r="M329" s="154"/>
      <c r="T329" s="155"/>
      <c r="AT329" s="150" t="s">
        <v>146</v>
      </c>
      <c r="AU329" s="150" t="s">
        <v>83</v>
      </c>
      <c r="AV329" s="12" t="s">
        <v>83</v>
      </c>
      <c r="AW329" s="12" t="s">
        <v>30</v>
      </c>
      <c r="AX329" s="12" t="s">
        <v>73</v>
      </c>
      <c r="AY329" s="150" t="s">
        <v>139</v>
      </c>
    </row>
    <row r="330" spans="2:65" s="13" customFormat="1">
      <c r="B330" s="156"/>
      <c r="D330" s="149" t="s">
        <v>146</v>
      </c>
      <c r="E330" s="157" t="s">
        <v>1</v>
      </c>
      <c r="F330" s="158" t="s">
        <v>148</v>
      </c>
      <c r="H330" s="159">
        <v>6</v>
      </c>
      <c r="I330" s="160"/>
      <c r="L330" s="156"/>
      <c r="M330" s="161"/>
      <c r="T330" s="162"/>
      <c r="AT330" s="157" t="s">
        <v>146</v>
      </c>
      <c r="AU330" s="157" t="s">
        <v>83</v>
      </c>
      <c r="AV330" s="13" t="s">
        <v>145</v>
      </c>
      <c r="AW330" s="13" t="s">
        <v>30</v>
      </c>
      <c r="AX330" s="13" t="s">
        <v>81</v>
      </c>
      <c r="AY330" s="157" t="s">
        <v>139</v>
      </c>
    </row>
    <row r="331" spans="2:65" s="1" customFormat="1" ht="21.75" customHeight="1">
      <c r="B331" s="133"/>
      <c r="C331" s="169" t="s">
        <v>330</v>
      </c>
      <c r="D331" s="169" t="s">
        <v>247</v>
      </c>
      <c r="E331" s="170" t="s">
        <v>962</v>
      </c>
      <c r="F331" s="171" t="s">
        <v>963</v>
      </c>
      <c r="G331" s="172" t="s">
        <v>401</v>
      </c>
      <c r="H331" s="173">
        <v>6</v>
      </c>
      <c r="I331" s="174"/>
      <c r="J331" s="175">
        <f>ROUND(I331*H331,2)</f>
        <v>0</v>
      </c>
      <c r="K331" s="176"/>
      <c r="L331" s="177"/>
      <c r="M331" s="178" t="s">
        <v>1</v>
      </c>
      <c r="N331" s="179" t="s">
        <v>38</v>
      </c>
      <c r="P331" s="144">
        <f>O331*H331</f>
        <v>0</v>
      </c>
      <c r="Q331" s="144">
        <v>0</v>
      </c>
      <c r="R331" s="144">
        <f>Q331*H331</f>
        <v>0</v>
      </c>
      <c r="S331" s="144">
        <v>0</v>
      </c>
      <c r="T331" s="145">
        <f>S331*H331</f>
        <v>0</v>
      </c>
      <c r="AR331" s="146" t="s">
        <v>163</v>
      </c>
      <c r="AT331" s="146" t="s">
        <v>247</v>
      </c>
      <c r="AU331" s="146" t="s">
        <v>83</v>
      </c>
      <c r="AY331" s="17" t="s">
        <v>139</v>
      </c>
      <c r="BE331" s="147">
        <f>IF(N331="základní",J331,0)</f>
        <v>0</v>
      </c>
      <c r="BF331" s="147">
        <f>IF(N331="snížená",J331,0)</f>
        <v>0</v>
      </c>
      <c r="BG331" s="147">
        <f>IF(N331="zákl. přenesená",J331,0)</f>
        <v>0</v>
      </c>
      <c r="BH331" s="147">
        <f>IF(N331="sníž. přenesená",J331,0)</f>
        <v>0</v>
      </c>
      <c r="BI331" s="147">
        <f>IF(N331="nulová",J331,0)</f>
        <v>0</v>
      </c>
      <c r="BJ331" s="17" t="s">
        <v>81</v>
      </c>
      <c r="BK331" s="147">
        <f>ROUND(I331*H331,2)</f>
        <v>0</v>
      </c>
      <c r="BL331" s="17" t="s">
        <v>145</v>
      </c>
      <c r="BM331" s="146" t="s">
        <v>490</v>
      </c>
    </row>
    <row r="332" spans="2:65" s="1" customFormat="1" ht="24.2" customHeight="1">
      <c r="B332" s="133"/>
      <c r="C332" s="169" t="s">
        <v>472</v>
      </c>
      <c r="D332" s="169" t="s">
        <v>247</v>
      </c>
      <c r="E332" s="170" t="s">
        <v>964</v>
      </c>
      <c r="F332" s="171" t="s">
        <v>965</v>
      </c>
      <c r="G332" s="172" t="s">
        <v>401</v>
      </c>
      <c r="H332" s="173">
        <v>6</v>
      </c>
      <c r="I332" s="174"/>
      <c r="J332" s="175">
        <f>ROUND(I332*H332,2)</f>
        <v>0</v>
      </c>
      <c r="K332" s="176"/>
      <c r="L332" s="177"/>
      <c r="M332" s="178" t="s">
        <v>1</v>
      </c>
      <c r="N332" s="179" t="s">
        <v>38</v>
      </c>
      <c r="P332" s="144">
        <f>O332*H332</f>
        <v>0</v>
      </c>
      <c r="Q332" s="144">
        <v>0</v>
      </c>
      <c r="R332" s="144">
        <f>Q332*H332</f>
        <v>0</v>
      </c>
      <c r="S332" s="144">
        <v>0</v>
      </c>
      <c r="T332" s="145">
        <f>S332*H332</f>
        <v>0</v>
      </c>
      <c r="AR332" s="146" t="s">
        <v>163</v>
      </c>
      <c r="AT332" s="146" t="s">
        <v>247</v>
      </c>
      <c r="AU332" s="146" t="s">
        <v>83</v>
      </c>
      <c r="AY332" s="17" t="s">
        <v>139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7" t="s">
        <v>81</v>
      </c>
      <c r="BK332" s="147">
        <f>ROUND(I332*H332,2)</f>
        <v>0</v>
      </c>
      <c r="BL332" s="17" t="s">
        <v>145</v>
      </c>
      <c r="BM332" s="146" t="s">
        <v>494</v>
      </c>
    </row>
    <row r="333" spans="2:65" s="1" customFormat="1" ht="37.9" customHeight="1">
      <c r="B333" s="133"/>
      <c r="C333" s="134" t="s">
        <v>334</v>
      </c>
      <c r="D333" s="134" t="s">
        <v>141</v>
      </c>
      <c r="E333" s="135" t="s">
        <v>966</v>
      </c>
      <c r="F333" s="136" t="s">
        <v>967</v>
      </c>
      <c r="G333" s="137" t="s">
        <v>401</v>
      </c>
      <c r="H333" s="138">
        <v>6</v>
      </c>
      <c r="I333" s="139"/>
      <c r="J333" s="140">
        <f>ROUND(I333*H333,2)</f>
        <v>0</v>
      </c>
      <c r="K333" s="141"/>
      <c r="L333" s="32"/>
      <c r="M333" s="142" t="s">
        <v>1</v>
      </c>
      <c r="N333" s="143" t="s">
        <v>38</v>
      </c>
      <c r="P333" s="144">
        <f>O333*H333</f>
        <v>0</v>
      </c>
      <c r="Q333" s="144">
        <v>0</v>
      </c>
      <c r="R333" s="144">
        <f>Q333*H333</f>
        <v>0</v>
      </c>
      <c r="S333" s="144">
        <v>0</v>
      </c>
      <c r="T333" s="145">
        <f>S333*H333</f>
        <v>0</v>
      </c>
      <c r="AR333" s="146" t="s">
        <v>145</v>
      </c>
      <c r="AT333" s="146" t="s">
        <v>141</v>
      </c>
      <c r="AU333" s="146" t="s">
        <v>83</v>
      </c>
      <c r="AY333" s="17" t="s">
        <v>139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7" t="s">
        <v>81</v>
      </c>
      <c r="BK333" s="147">
        <f>ROUND(I333*H333,2)</f>
        <v>0</v>
      </c>
      <c r="BL333" s="17" t="s">
        <v>145</v>
      </c>
      <c r="BM333" s="146" t="s">
        <v>499</v>
      </c>
    </row>
    <row r="334" spans="2:65" s="12" customFormat="1">
      <c r="B334" s="148"/>
      <c r="D334" s="149" t="s">
        <v>146</v>
      </c>
      <c r="E334" s="150" t="s">
        <v>1</v>
      </c>
      <c r="F334" s="151" t="s">
        <v>944</v>
      </c>
      <c r="H334" s="152">
        <v>6</v>
      </c>
      <c r="I334" s="153"/>
      <c r="L334" s="148"/>
      <c r="M334" s="154"/>
      <c r="T334" s="155"/>
      <c r="AT334" s="150" t="s">
        <v>146</v>
      </c>
      <c r="AU334" s="150" t="s">
        <v>83</v>
      </c>
      <c r="AV334" s="12" t="s">
        <v>83</v>
      </c>
      <c r="AW334" s="12" t="s">
        <v>30</v>
      </c>
      <c r="AX334" s="12" t="s">
        <v>73</v>
      </c>
      <c r="AY334" s="150" t="s">
        <v>139</v>
      </c>
    </row>
    <row r="335" spans="2:65" s="13" customFormat="1">
      <c r="B335" s="156"/>
      <c r="D335" s="149" t="s">
        <v>146</v>
      </c>
      <c r="E335" s="157" t="s">
        <v>1</v>
      </c>
      <c r="F335" s="158" t="s">
        <v>148</v>
      </c>
      <c r="H335" s="159">
        <v>6</v>
      </c>
      <c r="I335" s="160"/>
      <c r="L335" s="156"/>
      <c r="M335" s="161"/>
      <c r="T335" s="162"/>
      <c r="AT335" s="157" t="s">
        <v>146</v>
      </c>
      <c r="AU335" s="157" t="s">
        <v>83</v>
      </c>
      <c r="AV335" s="13" t="s">
        <v>145</v>
      </c>
      <c r="AW335" s="13" t="s">
        <v>30</v>
      </c>
      <c r="AX335" s="13" t="s">
        <v>81</v>
      </c>
      <c r="AY335" s="157" t="s">
        <v>139</v>
      </c>
    </row>
    <row r="336" spans="2:65" s="1" customFormat="1" ht="21.75" customHeight="1">
      <c r="B336" s="133"/>
      <c r="C336" s="169" t="s">
        <v>479</v>
      </c>
      <c r="D336" s="169" t="s">
        <v>247</v>
      </c>
      <c r="E336" s="170" t="s">
        <v>968</v>
      </c>
      <c r="F336" s="171" t="s">
        <v>969</v>
      </c>
      <c r="G336" s="172" t="s">
        <v>401</v>
      </c>
      <c r="H336" s="173">
        <v>6</v>
      </c>
      <c r="I336" s="174"/>
      <c r="J336" s="175">
        <f>ROUND(I336*H336,2)</f>
        <v>0</v>
      </c>
      <c r="K336" s="176"/>
      <c r="L336" s="177"/>
      <c r="M336" s="178" t="s">
        <v>1</v>
      </c>
      <c r="N336" s="179" t="s">
        <v>38</v>
      </c>
      <c r="P336" s="144">
        <f>O336*H336</f>
        <v>0</v>
      </c>
      <c r="Q336" s="144">
        <v>0</v>
      </c>
      <c r="R336" s="144">
        <f>Q336*H336</f>
        <v>0</v>
      </c>
      <c r="S336" s="144">
        <v>0</v>
      </c>
      <c r="T336" s="145">
        <f>S336*H336</f>
        <v>0</v>
      </c>
      <c r="AR336" s="146" t="s">
        <v>163</v>
      </c>
      <c r="AT336" s="146" t="s">
        <v>247</v>
      </c>
      <c r="AU336" s="146" t="s">
        <v>83</v>
      </c>
      <c r="AY336" s="17" t="s">
        <v>139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7" t="s">
        <v>81</v>
      </c>
      <c r="BK336" s="147">
        <f>ROUND(I336*H336,2)</f>
        <v>0</v>
      </c>
      <c r="BL336" s="17" t="s">
        <v>145</v>
      </c>
      <c r="BM336" s="146" t="s">
        <v>504</v>
      </c>
    </row>
    <row r="337" spans="2:65" s="1" customFormat="1" ht="24.2" customHeight="1">
      <c r="B337" s="133"/>
      <c r="C337" s="134" t="s">
        <v>340</v>
      </c>
      <c r="D337" s="134" t="s">
        <v>141</v>
      </c>
      <c r="E337" s="135" t="s">
        <v>970</v>
      </c>
      <c r="F337" s="136" t="s">
        <v>971</v>
      </c>
      <c r="G337" s="137" t="s">
        <v>401</v>
      </c>
      <c r="H337" s="138">
        <v>6</v>
      </c>
      <c r="I337" s="139"/>
      <c r="J337" s="140">
        <f>ROUND(I337*H337,2)</f>
        <v>0</v>
      </c>
      <c r="K337" s="141"/>
      <c r="L337" s="32"/>
      <c r="M337" s="142" t="s">
        <v>1</v>
      </c>
      <c r="N337" s="143" t="s">
        <v>38</v>
      </c>
      <c r="P337" s="144">
        <f>O337*H337</f>
        <v>0</v>
      </c>
      <c r="Q337" s="144">
        <v>0</v>
      </c>
      <c r="R337" s="144">
        <f>Q337*H337</f>
        <v>0</v>
      </c>
      <c r="S337" s="144">
        <v>0</v>
      </c>
      <c r="T337" s="145">
        <f>S337*H337</f>
        <v>0</v>
      </c>
      <c r="AR337" s="146" t="s">
        <v>145</v>
      </c>
      <c r="AT337" s="146" t="s">
        <v>141</v>
      </c>
      <c r="AU337" s="146" t="s">
        <v>83</v>
      </c>
      <c r="AY337" s="17" t="s">
        <v>139</v>
      </c>
      <c r="BE337" s="147">
        <f>IF(N337="základní",J337,0)</f>
        <v>0</v>
      </c>
      <c r="BF337" s="147">
        <f>IF(N337="snížená",J337,0)</f>
        <v>0</v>
      </c>
      <c r="BG337" s="147">
        <f>IF(N337="zákl. přenesená",J337,0)</f>
        <v>0</v>
      </c>
      <c r="BH337" s="147">
        <f>IF(N337="sníž. přenesená",J337,0)</f>
        <v>0</v>
      </c>
      <c r="BI337" s="147">
        <f>IF(N337="nulová",J337,0)</f>
        <v>0</v>
      </c>
      <c r="BJ337" s="17" t="s">
        <v>81</v>
      </c>
      <c r="BK337" s="147">
        <f>ROUND(I337*H337,2)</f>
        <v>0</v>
      </c>
      <c r="BL337" s="17" t="s">
        <v>145</v>
      </c>
      <c r="BM337" s="146" t="s">
        <v>510</v>
      </c>
    </row>
    <row r="338" spans="2:65" s="12" customFormat="1">
      <c r="B338" s="148"/>
      <c r="D338" s="149" t="s">
        <v>146</v>
      </c>
      <c r="E338" s="150" t="s">
        <v>1</v>
      </c>
      <c r="F338" s="151" t="s">
        <v>944</v>
      </c>
      <c r="H338" s="152">
        <v>6</v>
      </c>
      <c r="I338" s="153"/>
      <c r="L338" s="148"/>
      <c r="M338" s="154"/>
      <c r="T338" s="155"/>
      <c r="AT338" s="150" t="s">
        <v>146</v>
      </c>
      <c r="AU338" s="150" t="s">
        <v>83</v>
      </c>
      <c r="AV338" s="12" t="s">
        <v>83</v>
      </c>
      <c r="AW338" s="12" t="s">
        <v>30</v>
      </c>
      <c r="AX338" s="12" t="s">
        <v>73</v>
      </c>
      <c r="AY338" s="150" t="s">
        <v>139</v>
      </c>
    </row>
    <row r="339" spans="2:65" s="13" customFormat="1">
      <c r="B339" s="156"/>
      <c r="D339" s="149" t="s">
        <v>146</v>
      </c>
      <c r="E339" s="157" t="s">
        <v>1</v>
      </c>
      <c r="F339" s="158" t="s">
        <v>148</v>
      </c>
      <c r="H339" s="159">
        <v>6</v>
      </c>
      <c r="I339" s="160"/>
      <c r="L339" s="156"/>
      <c r="M339" s="161"/>
      <c r="T339" s="162"/>
      <c r="AT339" s="157" t="s">
        <v>146</v>
      </c>
      <c r="AU339" s="157" t="s">
        <v>83</v>
      </c>
      <c r="AV339" s="13" t="s">
        <v>145</v>
      </c>
      <c r="AW339" s="13" t="s">
        <v>30</v>
      </c>
      <c r="AX339" s="13" t="s">
        <v>81</v>
      </c>
      <c r="AY339" s="157" t="s">
        <v>139</v>
      </c>
    </row>
    <row r="340" spans="2:65" s="1" customFormat="1" ht="24.2" customHeight="1">
      <c r="B340" s="133"/>
      <c r="C340" s="169" t="s">
        <v>487</v>
      </c>
      <c r="D340" s="169" t="s">
        <v>247</v>
      </c>
      <c r="E340" s="170" t="s">
        <v>972</v>
      </c>
      <c r="F340" s="171" t="s">
        <v>973</v>
      </c>
      <c r="G340" s="172" t="s">
        <v>401</v>
      </c>
      <c r="H340" s="173">
        <v>6</v>
      </c>
      <c r="I340" s="174"/>
      <c r="J340" s="175">
        <f>ROUND(I340*H340,2)</f>
        <v>0</v>
      </c>
      <c r="K340" s="176"/>
      <c r="L340" s="177"/>
      <c r="M340" s="178" t="s">
        <v>1</v>
      </c>
      <c r="N340" s="179" t="s">
        <v>38</v>
      </c>
      <c r="P340" s="144">
        <f>O340*H340</f>
        <v>0</v>
      </c>
      <c r="Q340" s="144">
        <v>0</v>
      </c>
      <c r="R340" s="144">
        <f>Q340*H340</f>
        <v>0</v>
      </c>
      <c r="S340" s="144">
        <v>0</v>
      </c>
      <c r="T340" s="145">
        <f>S340*H340</f>
        <v>0</v>
      </c>
      <c r="AR340" s="146" t="s">
        <v>163</v>
      </c>
      <c r="AT340" s="146" t="s">
        <v>247</v>
      </c>
      <c r="AU340" s="146" t="s">
        <v>83</v>
      </c>
      <c r="AY340" s="17" t="s">
        <v>139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7" t="s">
        <v>81</v>
      </c>
      <c r="BK340" s="147">
        <f>ROUND(I340*H340,2)</f>
        <v>0</v>
      </c>
      <c r="BL340" s="17" t="s">
        <v>145</v>
      </c>
      <c r="BM340" s="146" t="s">
        <v>520</v>
      </c>
    </row>
    <row r="341" spans="2:65" s="1" customFormat="1" ht="16.5" customHeight="1">
      <c r="B341" s="133"/>
      <c r="C341" s="169" t="s">
        <v>344</v>
      </c>
      <c r="D341" s="169" t="s">
        <v>247</v>
      </c>
      <c r="E341" s="170" t="s">
        <v>974</v>
      </c>
      <c r="F341" s="171" t="s">
        <v>975</v>
      </c>
      <c r="G341" s="172" t="s">
        <v>401</v>
      </c>
      <c r="H341" s="173">
        <v>6</v>
      </c>
      <c r="I341" s="174"/>
      <c r="J341" s="175">
        <f>ROUND(I341*H341,2)</f>
        <v>0</v>
      </c>
      <c r="K341" s="176"/>
      <c r="L341" s="177"/>
      <c r="M341" s="178" t="s">
        <v>1</v>
      </c>
      <c r="N341" s="179" t="s">
        <v>38</v>
      </c>
      <c r="P341" s="144">
        <f>O341*H341</f>
        <v>0</v>
      </c>
      <c r="Q341" s="144">
        <v>0</v>
      </c>
      <c r="R341" s="144">
        <f>Q341*H341</f>
        <v>0</v>
      </c>
      <c r="S341" s="144">
        <v>0</v>
      </c>
      <c r="T341" s="145">
        <f>S341*H341</f>
        <v>0</v>
      </c>
      <c r="AR341" s="146" t="s">
        <v>163</v>
      </c>
      <c r="AT341" s="146" t="s">
        <v>247</v>
      </c>
      <c r="AU341" s="146" t="s">
        <v>83</v>
      </c>
      <c r="AY341" s="17" t="s">
        <v>139</v>
      </c>
      <c r="BE341" s="147">
        <f>IF(N341="základní",J341,0)</f>
        <v>0</v>
      </c>
      <c r="BF341" s="147">
        <f>IF(N341="snížená",J341,0)</f>
        <v>0</v>
      </c>
      <c r="BG341" s="147">
        <f>IF(N341="zákl. přenesená",J341,0)</f>
        <v>0</v>
      </c>
      <c r="BH341" s="147">
        <f>IF(N341="sníž. přenesená",J341,0)</f>
        <v>0</v>
      </c>
      <c r="BI341" s="147">
        <f>IF(N341="nulová",J341,0)</f>
        <v>0</v>
      </c>
      <c r="BJ341" s="17" t="s">
        <v>81</v>
      </c>
      <c r="BK341" s="147">
        <f>ROUND(I341*H341,2)</f>
        <v>0</v>
      </c>
      <c r="BL341" s="17" t="s">
        <v>145</v>
      </c>
      <c r="BM341" s="146" t="s">
        <v>525</v>
      </c>
    </row>
    <row r="342" spans="2:65" s="1" customFormat="1" ht="24.2" customHeight="1">
      <c r="B342" s="133"/>
      <c r="C342" s="134" t="s">
        <v>496</v>
      </c>
      <c r="D342" s="134" t="s">
        <v>141</v>
      </c>
      <c r="E342" s="135" t="s">
        <v>976</v>
      </c>
      <c r="F342" s="136" t="s">
        <v>977</v>
      </c>
      <c r="G342" s="137" t="s">
        <v>401</v>
      </c>
      <c r="H342" s="138">
        <v>1</v>
      </c>
      <c r="I342" s="139"/>
      <c r="J342" s="140">
        <f>ROUND(I342*H342,2)</f>
        <v>0</v>
      </c>
      <c r="K342" s="141"/>
      <c r="L342" s="32"/>
      <c r="M342" s="142" t="s">
        <v>1</v>
      </c>
      <c r="N342" s="143" t="s">
        <v>38</v>
      </c>
      <c r="P342" s="144">
        <f>O342*H342</f>
        <v>0</v>
      </c>
      <c r="Q342" s="144">
        <v>0</v>
      </c>
      <c r="R342" s="144">
        <f>Q342*H342</f>
        <v>0</v>
      </c>
      <c r="S342" s="144">
        <v>0</v>
      </c>
      <c r="T342" s="145">
        <f>S342*H342</f>
        <v>0</v>
      </c>
      <c r="AR342" s="146" t="s">
        <v>145</v>
      </c>
      <c r="AT342" s="146" t="s">
        <v>141</v>
      </c>
      <c r="AU342" s="146" t="s">
        <v>83</v>
      </c>
      <c r="AY342" s="17" t="s">
        <v>139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7" t="s">
        <v>81</v>
      </c>
      <c r="BK342" s="147">
        <f>ROUND(I342*H342,2)</f>
        <v>0</v>
      </c>
      <c r="BL342" s="17" t="s">
        <v>145</v>
      </c>
      <c r="BM342" s="146" t="s">
        <v>529</v>
      </c>
    </row>
    <row r="343" spans="2:65" s="14" customFormat="1">
      <c r="B343" s="163"/>
      <c r="D343" s="149" t="s">
        <v>146</v>
      </c>
      <c r="E343" s="164" t="s">
        <v>1</v>
      </c>
      <c r="F343" s="165" t="s">
        <v>625</v>
      </c>
      <c r="H343" s="164" t="s">
        <v>1</v>
      </c>
      <c r="I343" s="166"/>
      <c r="L343" s="163"/>
      <c r="M343" s="167"/>
      <c r="T343" s="168"/>
      <c r="AT343" s="164" t="s">
        <v>146</v>
      </c>
      <c r="AU343" s="164" t="s">
        <v>83</v>
      </c>
      <c r="AV343" s="14" t="s">
        <v>81</v>
      </c>
      <c r="AW343" s="14" t="s">
        <v>30</v>
      </c>
      <c r="AX343" s="14" t="s">
        <v>73</v>
      </c>
      <c r="AY343" s="164" t="s">
        <v>139</v>
      </c>
    </row>
    <row r="344" spans="2:65" s="12" customFormat="1">
      <c r="B344" s="148"/>
      <c r="D344" s="149" t="s">
        <v>146</v>
      </c>
      <c r="E344" s="150" t="s">
        <v>1</v>
      </c>
      <c r="F344" s="151" t="s">
        <v>978</v>
      </c>
      <c r="H344" s="152">
        <v>1</v>
      </c>
      <c r="I344" s="153"/>
      <c r="L344" s="148"/>
      <c r="M344" s="154"/>
      <c r="T344" s="155"/>
      <c r="AT344" s="150" t="s">
        <v>146</v>
      </c>
      <c r="AU344" s="150" t="s">
        <v>83</v>
      </c>
      <c r="AV344" s="12" t="s">
        <v>83</v>
      </c>
      <c r="AW344" s="12" t="s">
        <v>30</v>
      </c>
      <c r="AX344" s="12" t="s">
        <v>73</v>
      </c>
      <c r="AY344" s="150" t="s">
        <v>139</v>
      </c>
    </row>
    <row r="345" spans="2:65" s="13" customFormat="1">
      <c r="B345" s="156"/>
      <c r="D345" s="149" t="s">
        <v>146</v>
      </c>
      <c r="E345" s="157" t="s">
        <v>1</v>
      </c>
      <c r="F345" s="158" t="s">
        <v>148</v>
      </c>
      <c r="H345" s="159">
        <v>1</v>
      </c>
      <c r="I345" s="160"/>
      <c r="L345" s="156"/>
      <c r="M345" s="161"/>
      <c r="T345" s="162"/>
      <c r="AT345" s="157" t="s">
        <v>146</v>
      </c>
      <c r="AU345" s="157" t="s">
        <v>83</v>
      </c>
      <c r="AV345" s="13" t="s">
        <v>145</v>
      </c>
      <c r="AW345" s="13" t="s">
        <v>30</v>
      </c>
      <c r="AX345" s="13" t="s">
        <v>81</v>
      </c>
      <c r="AY345" s="157" t="s">
        <v>139</v>
      </c>
    </row>
    <row r="346" spans="2:65" s="11" customFormat="1" ht="22.9" customHeight="1">
      <c r="B346" s="121"/>
      <c r="D346" s="122" t="s">
        <v>72</v>
      </c>
      <c r="E346" s="131" t="s">
        <v>599</v>
      </c>
      <c r="F346" s="131" t="s">
        <v>600</v>
      </c>
      <c r="I346" s="124"/>
      <c r="J346" s="132">
        <f>BK346</f>
        <v>0</v>
      </c>
      <c r="L346" s="121"/>
      <c r="M346" s="126"/>
      <c r="P346" s="127">
        <f>SUM(P347:P348)</f>
        <v>0</v>
      </c>
      <c r="R346" s="127">
        <f>SUM(R347:R348)</f>
        <v>0</v>
      </c>
      <c r="T346" s="128">
        <f>SUM(T347:T348)</f>
        <v>0</v>
      </c>
      <c r="AR346" s="122" t="s">
        <v>81</v>
      </c>
      <c r="AT346" s="129" t="s">
        <v>72</v>
      </c>
      <c r="AU346" s="129" t="s">
        <v>81</v>
      </c>
      <c r="AY346" s="122" t="s">
        <v>139</v>
      </c>
      <c r="BK346" s="130">
        <f>SUM(BK347:BK348)</f>
        <v>0</v>
      </c>
    </row>
    <row r="347" spans="2:65" s="1" customFormat="1" ht="24.2" customHeight="1">
      <c r="B347" s="133"/>
      <c r="C347" s="134" t="s">
        <v>350</v>
      </c>
      <c r="D347" s="134" t="s">
        <v>141</v>
      </c>
      <c r="E347" s="135" t="s">
        <v>788</v>
      </c>
      <c r="F347" s="136" t="s">
        <v>789</v>
      </c>
      <c r="G347" s="137" t="s">
        <v>235</v>
      </c>
      <c r="H347" s="138">
        <v>76.418000000000006</v>
      </c>
      <c r="I347" s="139"/>
      <c r="J347" s="140">
        <f>ROUND(I347*H347,2)</f>
        <v>0</v>
      </c>
      <c r="K347" s="141"/>
      <c r="L347" s="32"/>
      <c r="M347" s="142" t="s">
        <v>1</v>
      </c>
      <c r="N347" s="143" t="s">
        <v>38</v>
      </c>
      <c r="P347" s="144">
        <f>O347*H347</f>
        <v>0</v>
      </c>
      <c r="Q347" s="144">
        <v>0</v>
      </c>
      <c r="R347" s="144">
        <f>Q347*H347</f>
        <v>0</v>
      </c>
      <c r="S347" s="144">
        <v>0</v>
      </c>
      <c r="T347" s="145">
        <f>S347*H347</f>
        <v>0</v>
      </c>
      <c r="AR347" s="146" t="s">
        <v>145</v>
      </c>
      <c r="AT347" s="146" t="s">
        <v>141</v>
      </c>
      <c r="AU347" s="146" t="s">
        <v>83</v>
      </c>
      <c r="AY347" s="17" t="s">
        <v>139</v>
      </c>
      <c r="BE347" s="147">
        <f>IF(N347="základní",J347,0)</f>
        <v>0</v>
      </c>
      <c r="BF347" s="147">
        <f>IF(N347="snížená",J347,0)</f>
        <v>0</v>
      </c>
      <c r="BG347" s="147">
        <f>IF(N347="zákl. přenesená",J347,0)</f>
        <v>0</v>
      </c>
      <c r="BH347" s="147">
        <f>IF(N347="sníž. přenesená",J347,0)</f>
        <v>0</v>
      </c>
      <c r="BI347" s="147">
        <f>IF(N347="nulová",J347,0)</f>
        <v>0</v>
      </c>
      <c r="BJ347" s="17" t="s">
        <v>81</v>
      </c>
      <c r="BK347" s="147">
        <f>ROUND(I347*H347,2)</f>
        <v>0</v>
      </c>
      <c r="BL347" s="17" t="s">
        <v>145</v>
      </c>
      <c r="BM347" s="146" t="s">
        <v>536</v>
      </c>
    </row>
    <row r="348" spans="2:65" s="1" customFormat="1" ht="33" customHeight="1">
      <c r="B348" s="133"/>
      <c r="C348" s="134" t="s">
        <v>507</v>
      </c>
      <c r="D348" s="134" t="s">
        <v>141</v>
      </c>
      <c r="E348" s="135" t="s">
        <v>790</v>
      </c>
      <c r="F348" s="136" t="s">
        <v>791</v>
      </c>
      <c r="G348" s="137" t="s">
        <v>235</v>
      </c>
      <c r="H348" s="138">
        <v>76.418000000000006</v>
      </c>
      <c r="I348" s="139"/>
      <c r="J348" s="140">
        <f>ROUND(I348*H348,2)</f>
        <v>0</v>
      </c>
      <c r="K348" s="141"/>
      <c r="L348" s="32"/>
      <c r="M348" s="180" t="s">
        <v>1</v>
      </c>
      <c r="N348" s="181" t="s">
        <v>38</v>
      </c>
      <c r="O348" s="182"/>
      <c r="P348" s="183">
        <f>O348*H348</f>
        <v>0</v>
      </c>
      <c r="Q348" s="183">
        <v>0</v>
      </c>
      <c r="R348" s="183">
        <f>Q348*H348</f>
        <v>0</v>
      </c>
      <c r="S348" s="183">
        <v>0</v>
      </c>
      <c r="T348" s="184">
        <f>S348*H348</f>
        <v>0</v>
      </c>
      <c r="AR348" s="146" t="s">
        <v>145</v>
      </c>
      <c r="AT348" s="146" t="s">
        <v>141</v>
      </c>
      <c r="AU348" s="146" t="s">
        <v>83</v>
      </c>
      <c r="AY348" s="17" t="s">
        <v>139</v>
      </c>
      <c r="BE348" s="147">
        <f>IF(N348="základní",J348,0)</f>
        <v>0</v>
      </c>
      <c r="BF348" s="147">
        <f>IF(N348="snížená",J348,0)</f>
        <v>0</v>
      </c>
      <c r="BG348" s="147">
        <f>IF(N348="zákl. přenesená",J348,0)</f>
        <v>0</v>
      </c>
      <c r="BH348" s="147">
        <f>IF(N348="sníž. přenesená",J348,0)</f>
        <v>0</v>
      </c>
      <c r="BI348" s="147">
        <f>IF(N348="nulová",J348,0)</f>
        <v>0</v>
      </c>
      <c r="BJ348" s="17" t="s">
        <v>81</v>
      </c>
      <c r="BK348" s="147">
        <f>ROUND(I348*H348,2)</f>
        <v>0</v>
      </c>
      <c r="BL348" s="17" t="s">
        <v>145</v>
      </c>
      <c r="BM348" s="146" t="s">
        <v>979</v>
      </c>
    </row>
    <row r="349" spans="2:65" s="1" customFormat="1" ht="6.95" customHeight="1">
      <c r="B349" s="44"/>
      <c r="C349" s="45"/>
      <c r="D349" s="45"/>
      <c r="E349" s="45"/>
      <c r="F349" s="45"/>
      <c r="G349" s="45"/>
      <c r="H349" s="45"/>
      <c r="I349" s="45"/>
      <c r="J349" s="45"/>
      <c r="K349" s="45"/>
      <c r="L349" s="32"/>
    </row>
  </sheetData>
  <autoFilter ref="C122:K348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65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109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Králův Dvůr - Průmyslova zóna západ -Technicka vybavenost</v>
      </c>
      <c r="F7" s="236"/>
      <c r="G7" s="236"/>
      <c r="H7" s="236"/>
      <c r="L7" s="20"/>
    </row>
    <row r="8" spans="2:46" s="1" customFormat="1" ht="12" customHeight="1">
      <c r="B8" s="32"/>
      <c r="D8" s="27" t="s">
        <v>110</v>
      </c>
      <c r="L8" s="32"/>
    </row>
    <row r="9" spans="2:46" s="1" customFormat="1" ht="16.5" customHeight="1">
      <c r="B9" s="32"/>
      <c r="E9" s="225" t="s">
        <v>980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14. 2. 2025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11" t="s">
        <v>1</v>
      </c>
      <c r="F27" s="211"/>
      <c r="G27" s="211"/>
      <c r="H27" s="21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ROUND(J134,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ROUND((SUM(BE134:BE654)),  2)</f>
        <v>0</v>
      </c>
      <c r="I33" s="92">
        <v>0.21</v>
      </c>
      <c r="J33" s="91">
        <f>ROUND(((SUM(BE134:BE654))*I33),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ROUND((SUM(BF134:BF654)),  2)</f>
        <v>0</v>
      </c>
      <c r="I34" s="92">
        <v>0.12</v>
      </c>
      <c r="J34" s="91">
        <f>ROUND(((SUM(BF134:BF654))*I34),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ROUND((SUM(BG134:BG654)),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ROUND((SUM(BH134:BH654)),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ROUND((SUM(BI134:BI654)),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Králův Dvůr - Průmyslova zóna západ -Technicka vybavenost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110</v>
      </c>
      <c r="L86" s="32"/>
    </row>
    <row r="87" spans="2:47" s="1" customFormat="1" ht="16.5" customHeight="1">
      <c r="B87" s="32"/>
      <c r="E87" s="225" t="str">
        <f>E9</f>
        <v>303 - SO 303 Splašková Kanalizace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14. 2. 2025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113</v>
      </c>
      <c r="D94" s="93"/>
      <c r="E94" s="93"/>
      <c r="F94" s="93"/>
      <c r="G94" s="93"/>
      <c r="H94" s="93"/>
      <c r="I94" s="93"/>
      <c r="J94" s="102" t="s">
        <v>114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115</v>
      </c>
      <c r="J96" s="66">
        <f>J134</f>
        <v>0</v>
      </c>
      <c r="L96" s="32"/>
      <c r="AU96" s="17" t="s">
        <v>116</v>
      </c>
    </row>
    <row r="97" spans="2:12" s="8" customFormat="1" ht="24.95" customHeight="1">
      <c r="B97" s="104"/>
      <c r="D97" s="105" t="s">
        <v>117</v>
      </c>
      <c r="E97" s="106"/>
      <c r="F97" s="106"/>
      <c r="G97" s="106"/>
      <c r="H97" s="106"/>
      <c r="I97" s="106"/>
      <c r="J97" s="107">
        <f>J135</f>
        <v>0</v>
      </c>
      <c r="L97" s="104"/>
    </row>
    <row r="98" spans="2:12" s="9" customFormat="1" ht="19.899999999999999" customHeight="1">
      <c r="B98" s="108"/>
      <c r="D98" s="109" t="s">
        <v>118</v>
      </c>
      <c r="E98" s="110"/>
      <c r="F98" s="110"/>
      <c r="G98" s="110"/>
      <c r="H98" s="110"/>
      <c r="I98" s="110"/>
      <c r="J98" s="111">
        <f>J136</f>
        <v>0</v>
      </c>
      <c r="L98" s="108"/>
    </row>
    <row r="99" spans="2:12" s="9" customFormat="1" ht="19.899999999999999" customHeight="1">
      <c r="B99" s="108"/>
      <c r="D99" s="109" t="s">
        <v>119</v>
      </c>
      <c r="E99" s="110"/>
      <c r="F99" s="110"/>
      <c r="G99" s="110"/>
      <c r="H99" s="110"/>
      <c r="I99" s="110"/>
      <c r="J99" s="111">
        <f>J305</f>
        <v>0</v>
      </c>
      <c r="L99" s="108"/>
    </row>
    <row r="100" spans="2:12" s="9" customFormat="1" ht="19.899999999999999" customHeight="1">
      <c r="B100" s="108"/>
      <c r="D100" s="109" t="s">
        <v>793</v>
      </c>
      <c r="E100" s="110"/>
      <c r="F100" s="110"/>
      <c r="G100" s="110"/>
      <c r="H100" s="110"/>
      <c r="I100" s="110"/>
      <c r="J100" s="111">
        <f>J336</f>
        <v>0</v>
      </c>
      <c r="L100" s="108"/>
    </row>
    <row r="101" spans="2:12" s="9" customFormat="1" ht="19.899999999999999" customHeight="1">
      <c r="B101" s="108"/>
      <c r="D101" s="109" t="s">
        <v>981</v>
      </c>
      <c r="E101" s="110"/>
      <c r="F101" s="110"/>
      <c r="G101" s="110"/>
      <c r="H101" s="110"/>
      <c r="I101" s="110"/>
      <c r="J101" s="111">
        <f>J361</f>
        <v>0</v>
      </c>
      <c r="L101" s="108"/>
    </row>
    <row r="102" spans="2:12" s="9" customFormat="1" ht="19.899999999999999" customHeight="1">
      <c r="B102" s="108"/>
      <c r="D102" s="109" t="s">
        <v>982</v>
      </c>
      <c r="E102" s="110"/>
      <c r="F102" s="110"/>
      <c r="G102" s="110"/>
      <c r="H102" s="110"/>
      <c r="I102" s="110"/>
      <c r="J102" s="111">
        <f>J391</f>
        <v>0</v>
      </c>
      <c r="L102" s="108"/>
    </row>
    <row r="103" spans="2:12" s="9" customFormat="1" ht="19.899999999999999" customHeight="1">
      <c r="B103" s="108"/>
      <c r="D103" s="109" t="s">
        <v>606</v>
      </c>
      <c r="E103" s="110"/>
      <c r="F103" s="110"/>
      <c r="G103" s="110"/>
      <c r="H103" s="110"/>
      <c r="I103" s="110"/>
      <c r="J103" s="111">
        <f>J408</f>
        <v>0</v>
      </c>
      <c r="L103" s="108"/>
    </row>
    <row r="104" spans="2:12" s="9" customFormat="1" ht="19.899999999999999" customHeight="1">
      <c r="B104" s="108"/>
      <c r="D104" s="109" t="s">
        <v>120</v>
      </c>
      <c r="E104" s="110"/>
      <c r="F104" s="110"/>
      <c r="G104" s="110"/>
      <c r="H104" s="110"/>
      <c r="I104" s="110"/>
      <c r="J104" s="111">
        <f>J457</f>
        <v>0</v>
      </c>
      <c r="L104" s="108"/>
    </row>
    <row r="105" spans="2:12" s="9" customFormat="1" ht="19.899999999999999" customHeight="1">
      <c r="B105" s="108"/>
      <c r="D105" s="109" t="s">
        <v>607</v>
      </c>
      <c r="E105" s="110"/>
      <c r="F105" s="110"/>
      <c r="G105" s="110"/>
      <c r="H105" s="110"/>
      <c r="I105" s="110"/>
      <c r="J105" s="111">
        <f>J486</f>
        <v>0</v>
      </c>
      <c r="L105" s="108"/>
    </row>
    <row r="106" spans="2:12" s="9" customFormat="1" ht="19.899999999999999" customHeight="1">
      <c r="B106" s="108"/>
      <c r="D106" s="109" t="s">
        <v>121</v>
      </c>
      <c r="E106" s="110"/>
      <c r="F106" s="110"/>
      <c r="G106" s="110"/>
      <c r="H106" s="110"/>
      <c r="I106" s="110"/>
      <c r="J106" s="111">
        <f>J599</f>
        <v>0</v>
      </c>
      <c r="L106" s="108"/>
    </row>
    <row r="107" spans="2:12" s="9" customFormat="1" ht="19.899999999999999" customHeight="1">
      <c r="B107" s="108"/>
      <c r="D107" s="109" t="s">
        <v>122</v>
      </c>
      <c r="E107" s="110"/>
      <c r="F107" s="110"/>
      <c r="G107" s="110"/>
      <c r="H107" s="110"/>
      <c r="I107" s="110"/>
      <c r="J107" s="111">
        <f>J609</f>
        <v>0</v>
      </c>
      <c r="L107" s="108"/>
    </row>
    <row r="108" spans="2:12" s="9" customFormat="1" ht="19.899999999999999" customHeight="1">
      <c r="B108" s="108"/>
      <c r="D108" s="109" t="s">
        <v>123</v>
      </c>
      <c r="E108" s="110"/>
      <c r="F108" s="110"/>
      <c r="G108" s="110"/>
      <c r="H108" s="110"/>
      <c r="I108" s="110"/>
      <c r="J108" s="111">
        <f>J628</f>
        <v>0</v>
      </c>
      <c r="L108" s="108"/>
    </row>
    <row r="109" spans="2:12" s="8" customFormat="1" ht="24.95" customHeight="1">
      <c r="B109" s="104"/>
      <c r="D109" s="105" t="s">
        <v>983</v>
      </c>
      <c r="E109" s="106"/>
      <c r="F109" s="106"/>
      <c r="G109" s="106"/>
      <c r="H109" s="106"/>
      <c r="I109" s="106"/>
      <c r="J109" s="107">
        <f>J631</f>
        <v>0</v>
      </c>
      <c r="L109" s="104"/>
    </row>
    <row r="110" spans="2:12" s="9" customFormat="1" ht="19.899999999999999" customHeight="1">
      <c r="B110" s="108"/>
      <c r="D110" s="109" t="s">
        <v>984</v>
      </c>
      <c r="E110" s="110"/>
      <c r="F110" s="110"/>
      <c r="G110" s="110"/>
      <c r="H110" s="110"/>
      <c r="I110" s="110"/>
      <c r="J110" s="111">
        <f>J632</f>
        <v>0</v>
      </c>
      <c r="L110" s="108"/>
    </row>
    <row r="111" spans="2:12" s="8" customFormat="1" ht="24.95" customHeight="1">
      <c r="B111" s="104"/>
      <c r="D111" s="105" t="s">
        <v>985</v>
      </c>
      <c r="E111" s="106"/>
      <c r="F111" s="106"/>
      <c r="G111" s="106"/>
      <c r="H111" s="106"/>
      <c r="I111" s="106"/>
      <c r="J111" s="107">
        <f>J636</f>
        <v>0</v>
      </c>
      <c r="L111" s="104"/>
    </row>
    <row r="112" spans="2:12" s="9" customFormat="1" ht="19.899999999999999" customHeight="1">
      <c r="B112" s="108"/>
      <c r="D112" s="109" t="s">
        <v>986</v>
      </c>
      <c r="E112" s="110"/>
      <c r="F112" s="110"/>
      <c r="G112" s="110"/>
      <c r="H112" s="110"/>
      <c r="I112" s="110"/>
      <c r="J112" s="111">
        <f>J637</f>
        <v>0</v>
      </c>
      <c r="L112" s="108"/>
    </row>
    <row r="113" spans="2:12" s="9" customFormat="1" ht="19.899999999999999" customHeight="1">
      <c r="B113" s="108"/>
      <c r="D113" s="109" t="s">
        <v>987</v>
      </c>
      <c r="E113" s="110"/>
      <c r="F113" s="110"/>
      <c r="G113" s="110"/>
      <c r="H113" s="110"/>
      <c r="I113" s="110"/>
      <c r="J113" s="111">
        <f>J642</f>
        <v>0</v>
      </c>
      <c r="L113" s="108"/>
    </row>
    <row r="114" spans="2:12" s="9" customFormat="1" ht="19.899999999999999" customHeight="1">
      <c r="B114" s="108"/>
      <c r="D114" s="109" t="s">
        <v>988</v>
      </c>
      <c r="E114" s="110"/>
      <c r="F114" s="110"/>
      <c r="G114" s="110"/>
      <c r="H114" s="110"/>
      <c r="I114" s="110"/>
      <c r="J114" s="111">
        <f>J653</f>
        <v>0</v>
      </c>
      <c r="L114" s="108"/>
    </row>
    <row r="115" spans="2:12" s="1" customFormat="1" ht="21.75" customHeight="1">
      <c r="B115" s="32"/>
      <c r="L115" s="32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2"/>
    </row>
    <row r="120" spans="2:12" s="1" customFormat="1" ht="6.95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2"/>
    </row>
    <row r="121" spans="2:12" s="1" customFormat="1" ht="24.95" customHeight="1">
      <c r="B121" s="32"/>
      <c r="C121" s="21" t="s">
        <v>124</v>
      </c>
      <c r="L121" s="32"/>
    </row>
    <row r="122" spans="2:12" s="1" customFormat="1" ht="6.95" customHeight="1">
      <c r="B122" s="32"/>
      <c r="L122" s="32"/>
    </row>
    <row r="123" spans="2:12" s="1" customFormat="1" ht="12" customHeight="1">
      <c r="B123" s="32"/>
      <c r="C123" s="27" t="s">
        <v>16</v>
      </c>
      <c r="L123" s="32"/>
    </row>
    <row r="124" spans="2:12" s="1" customFormat="1" ht="16.5" customHeight="1">
      <c r="B124" s="32"/>
      <c r="E124" s="235" t="str">
        <f>E7</f>
        <v>Králův Dvůr - Průmyslova zóna západ -Technicka vybavenost</v>
      </c>
      <c r="F124" s="236"/>
      <c r="G124" s="236"/>
      <c r="H124" s="236"/>
      <c r="L124" s="32"/>
    </row>
    <row r="125" spans="2:12" s="1" customFormat="1" ht="12" customHeight="1">
      <c r="B125" s="32"/>
      <c r="C125" s="27" t="s">
        <v>110</v>
      </c>
      <c r="L125" s="32"/>
    </row>
    <row r="126" spans="2:12" s="1" customFormat="1" ht="16.5" customHeight="1">
      <c r="B126" s="32"/>
      <c r="E126" s="225" t="str">
        <f>E9</f>
        <v>303 - SO 303 Splašková Kanalizace</v>
      </c>
      <c r="F126" s="234"/>
      <c r="G126" s="234"/>
      <c r="H126" s="234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F12</f>
        <v xml:space="preserve"> </v>
      </c>
      <c r="I128" s="27" t="s">
        <v>22</v>
      </c>
      <c r="J128" s="52" t="str">
        <f>IF(J12="","",J12)</f>
        <v>14. 2. 2025</v>
      </c>
      <c r="L128" s="32"/>
    </row>
    <row r="129" spans="2:65" s="1" customFormat="1" ht="6.95" customHeight="1">
      <c r="B129" s="32"/>
      <c r="L129" s="32"/>
    </row>
    <row r="130" spans="2:65" s="1" customFormat="1" ht="15.2" customHeight="1">
      <c r="B130" s="32"/>
      <c r="C130" s="27" t="s">
        <v>24</v>
      </c>
      <c r="F130" s="25" t="str">
        <f>E15</f>
        <v xml:space="preserve"> </v>
      </c>
      <c r="I130" s="27" t="s">
        <v>29</v>
      </c>
      <c r="J130" s="30" t="str">
        <f>E21</f>
        <v xml:space="preserve"> </v>
      </c>
      <c r="L130" s="32"/>
    </row>
    <row r="131" spans="2:65" s="1" customFormat="1" ht="15.2" customHeight="1">
      <c r="B131" s="32"/>
      <c r="C131" s="27" t="s">
        <v>27</v>
      </c>
      <c r="F131" s="25" t="str">
        <f>IF(E18="","",E18)</f>
        <v>Vyplň údaj</v>
      </c>
      <c r="I131" s="27" t="s">
        <v>31</v>
      </c>
      <c r="J131" s="30" t="str">
        <f>E24</f>
        <v xml:space="preserve"> 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2"/>
      <c r="C133" s="113" t="s">
        <v>125</v>
      </c>
      <c r="D133" s="114" t="s">
        <v>58</v>
      </c>
      <c r="E133" s="114" t="s">
        <v>54</v>
      </c>
      <c r="F133" s="114" t="s">
        <v>55</v>
      </c>
      <c r="G133" s="114" t="s">
        <v>126</v>
      </c>
      <c r="H133" s="114" t="s">
        <v>127</v>
      </c>
      <c r="I133" s="114" t="s">
        <v>128</v>
      </c>
      <c r="J133" s="115" t="s">
        <v>114</v>
      </c>
      <c r="K133" s="116" t="s">
        <v>129</v>
      </c>
      <c r="L133" s="112"/>
      <c r="M133" s="59" t="s">
        <v>1</v>
      </c>
      <c r="N133" s="60" t="s">
        <v>37</v>
      </c>
      <c r="O133" s="60" t="s">
        <v>130</v>
      </c>
      <c r="P133" s="60" t="s">
        <v>131</v>
      </c>
      <c r="Q133" s="60" t="s">
        <v>132</v>
      </c>
      <c r="R133" s="60" t="s">
        <v>133</v>
      </c>
      <c r="S133" s="60" t="s">
        <v>134</v>
      </c>
      <c r="T133" s="61" t="s">
        <v>135</v>
      </c>
    </row>
    <row r="134" spans="2:65" s="1" customFormat="1" ht="22.9" customHeight="1">
      <c r="B134" s="32"/>
      <c r="C134" s="64" t="s">
        <v>136</v>
      </c>
      <c r="J134" s="117">
        <f>BK134</f>
        <v>0</v>
      </c>
      <c r="L134" s="32"/>
      <c r="M134" s="62"/>
      <c r="N134" s="53"/>
      <c r="O134" s="53"/>
      <c r="P134" s="118">
        <f>P135+P631+P636</f>
        <v>0</v>
      </c>
      <c r="Q134" s="53"/>
      <c r="R134" s="118">
        <f>R135+R631+R636</f>
        <v>1.22276E-3</v>
      </c>
      <c r="S134" s="53"/>
      <c r="T134" s="119">
        <f>T135+T631+T636</f>
        <v>103.69004799999999</v>
      </c>
      <c r="AT134" s="17" t="s">
        <v>72</v>
      </c>
      <c r="AU134" s="17" t="s">
        <v>116</v>
      </c>
      <c r="BK134" s="120">
        <f>BK135+BK631+BK636</f>
        <v>0</v>
      </c>
    </row>
    <row r="135" spans="2:65" s="11" customFormat="1" ht="25.9" customHeight="1">
      <c r="B135" s="121"/>
      <c r="D135" s="122" t="s">
        <v>72</v>
      </c>
      <c r="E135" s="123" t="s">
        <v>137</v>
      </c>
      <c r="F135" s="123" t="s">
        <v>138</v>
      </c>
      <c r="I135" s="124"/>
      <c r="J135" s="125">
        <f>BK135</f>
        <v>0</v>
      </c>
      <c r="L135" s="121"/>
      <c r="M135" s="126"/>
      <c r="P135" s="127">
        <f>P136+P305+P336+P361+P391+P408+P457+P486+P599+P609+P628</f>
        <v>0</v>
      </c>
      <c r="R135" s="127">
        <f>R136+R305+R336+R361+R391+R408+R457+R486+R599+R609+R628</f>
        <v>1.22276E-3</v>
      </c>
      <c r="T135" s="128">
        <f>T136+T305+T336+T361+T391+T408+T457+T486+T599+T609+T628</f>
        <v>103.69004799999999</v>
      </c>
      <c r="AR135" s="122" t="s">
        <v>81</v>
      </c>
      <c r="AT135" s="129" t="s">
        <v>72</v>
      </c>
      <c r="AU135" s="129" t="s">
        <v>73</v>
      </c>
      <c r="AY135" s="122" t="s">
        <v>139</v>
      </c>
      <c r="BK135" s="130">
        <f>BK136+BK305+BK336+BK361+BK391+BK408+BK457+BK486+BK599+BK609+BK628</f>
        <v>0</v>
      </c>
    </row>
    <row r="136" spans="2:65" s="11" customFormat="1" ht="22.9" customHeight="1">
      <c r="B136" s="121"/>
      <c r="D136" s="122" t="s">
        <v>72</v>
      </c>
      <c r="E136" s="131" t="s">
        <v>81</v>
      </c>
      <c r="F136" s="131" t="s">
        <v>140</v>
      </c>
      <c r="I136" s="124"/>
      <c r="J136" s="132">
        <f>BK136</f>
        <v>0</v>
      </c>
      <c r="L136" s="121"/>
      <c r="M136" s="126"/>
      <c r="P136" s="127">
        <f>SUM(P137:P304)</f>
        <v>0</v>
      </c>
      <c r="R136" s="127">
        <f>SUM(R137:R304)</f>
        <v>1.22276E-3</v>
      </c>
      <c r="T136" s="128">
        <f>SUM(T137:T304)</f>
        <v>103.69004799999999</v>
      </c>
      <c r="AR136" s="122" t="s">
        <v>81</v>
      </c>
      <c r="AT136" s="129" t="s">
        <v>72</v>
      </c>
      <c r="AU136" s="129" t="s">
        <v>81</v>
      </c>
      <c r="AY136" s="122" t="s">
        <v>139</v>
      </c>
      <c r="BK136" s="130">
        <f>SUM(BK137:BK304)</f>
        <v>0</v>
      </c>
    </row>
    <row r="137" spans="2:65" s="1" customFormat="1" ht="33" customHeight="1">
      <c r="B137" s="133"/>
      <c r="C137" s="134" t="s">
        <v>81</v>
      </c>
      <c r="D137" s="134" t="s">
        <v>141</v>
      </c>
      <c r="E137" s="135" t="s">
        <v>608</v>
      </c>
      <c r="F137" s="136" t="s">
        <v>609</v>
      </c>
      <c r="G137" s="137" t="s">
        <v>144</v>
      </c>
      <c r="H137" s="138">
        <v>122.276</v>
      </c>
      <c r="I137" s="139"/>
      <c r="J137" s="140">
        <f>ROUND(I137*H137,2)</f>
        <v>0</v>
      </c>
      <c r="K137" s="141"/>
      <c r="L137" s="32"/>
      <c r="M137" s="142" t="s">
        <v>1</v>
      </c>
      <c r="N137" s="143" t="s">
        <v>38</v>
      </c>
      <c r="P137" s="144">
        <f>O137*H137</f>
        <v>0</v>
      </c>
      <c r="Q137" s="144">
        <v>0</v>
      </c>
      <c r="R137" s="144">
        <f>Q137*H137</f>
        <v>0</v>
      </c>
      <c r="S137" s="144">
        <v>0.44</v>
      </c>
      <c r="T137" s="145">
        <f>S137*H137</f>
        <v>53.801439999999999</v>
      </c>
      <c r="AR137" s="146" t="s">
        <v>145</v>
      </c>
      <c r="AT137" s="146" t="s">
        <v>141</v>
      </c>
      <c r="AU137" s="146" t="s">
        <v>83</v>
      </c>
      <c r="AY137" s="17" t="s">
        <v>139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81</v>
      </c>
      <c r="BK137" s="147">
        <f>ROUND(I137*H137,2)</f>
        <v>0</v>
      </c>
      <c r="BL137" s="17" t="s">
        <v>145</v>
      </c>
      <c r="BM137" s="146" t="s">
        <v>989</v>
      </c>
    </row>
    <row r="138" spans="2:65" s="12" customFormat="1">
      <c r="B138" s="148"/>
      <c r="D138" s="149" t="s">
        <v>146</v>
      </c>
      <c r="E138" s="150" t="s">
        <v>1</v>
      </c>
      <c r="F138" s="151" t="s">
        <v>990</v>
      </c>
      <c r="H138" s="152">
        <v>122.276</v>
      </c>
      <c r="I138" s="153"/>
      <c r="L138" s="148"/>
      <c r="M138" s="154"/>
      <c r="T138" s="155"/>
      <c r="AT138" s="150" t="s">
        <v>146</v>
      </c>
      <c r="AU138" s="150" t="s">
        <v>83</v>
      </c>
      <c r="AV138" s="12" t="s">
        <v>83</v>
      </c>
      <c r="AW138" s="12" t="s">
        <v>30</v>
      </c>
      <c r="AX138" s="12" t="s">
        <v>73</v>
      </c>
      <c r="AY138" s="150" t="s">
        <v>139</v>
      </c>
    </row>
    <row r="139" spans="2:65" s="13" customFormat="1">
      <c r="B139" s="156"/>
      <c r="D139" s="149" t="s">
        <v>146</v>
      </c>
      <c r="E139" s="157" t="s">
        <v>1</v>
      </c>
      <c r="F139" s="158" t="s">
        <v>148</v>
      </c>
      <c r="H139" s="159">
        <v>122.276</v>
      </c>
      <c r="I139" s="160"/>
      <c r="L139" s="156"/>
      <c r="M139" s="161"/>
      <c r="T139" s="162"/>
      <c r="AT139" s="157" t="s">
        <v>146</v>
      </c>
      <c r="AU139" s="157" t="s">
        <v>83</v>
      </c>
      <c r="AV139" s="13" t="s">
        <v>145</v>
      </c>
      <c r="AW139" s="13" t="s">
        <v>30</v>
      </c>
      <c r="AX139" s="13" t="s">
        <v>81</v>
      </c>
      <c r="AY139" s="157" t="s">
        <v>139</v>
      </c>
    </row>
    <row r="140" spans="2:65" s="1" customFormat="1" ht="24.2" customHeight="1">
      <c r="B140" s="133"/>
      <c r="C140" s="134" t="s">
        <v>83</v>
      </c>
      <c r="D140" s="134" t="s">
        <v>141</v>
      </c>
      <c r="E140" s="135" t="s">
        <v>612</v>
      </c>
      <c r="F140" s="136" t="s">
        <v>613</v>
      </c>
      <c r="G140" s="137" t="s">
        <v>144</v>
      </c>
      <c r="H140" s="138">
        <v>122.276</v>
      </c>
      <c r="I140" s="139"/>
      <c r="J140" s="140">
        <f>ROUND(I140*H140,2)</f>
        <v>0</v>
      </c>
      <c r="K140" s="141"/>
      <c r="L140" s="32"/>
      <c r="M140" s="142" t="s">
        <v>1</v>
      </c>
      <c r="N140" s="143" t="s">
        <v>38</v>
      </c>
      <c r="P140" s="144">
        <f>O140*H140</f>
        <v>0</v>
      </c>
      <c r="Q140" s="144">
        <v>0</v>
      </c>
      <c r="R140" s="144">
        <f>Q140*H140</f>
        <v>0</v>
      </c>
      <c r="S140" s="144">
        <v>0.316</v>
      </c>
      <c r="T140" s="145">
        <f>S140*H140</f>
        <v>38.639215999999998</v>
      </c>
      <c r="AR140" s="146" t="s">
        <v>145</v>
      </c>
      <c r="AT140" s="146" t="s">
        <v>141</v>
      </c>
      <c r="AU140" s="146" t="s">
        <v>83</v>
      </c>
      <c r="AY140" s="17" t="s">
        <v>139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7" t="s">
        <v>81</v>
      </c>
      <c r="BK140" s="147">
        <f>ROUND(I140*H140,2)</f>
        <v>0</v>
      </c>
      <c r="BL140" s="17" t="s">
        <v>145</v>
      </c>
      <c r="BM140" s="146" t="s">
        <v>991</v>
      </c>
    </row>
    <row r="141" spans="2:65" s="12" customFormat="1">
      <c r="B141" s="148"/>
      <c r="D141" s="149" t="s">
        <v>146</v>
      </c>
      <c r="E141" s="150" t="s">
        <v>1</v>
      </c>
      <c r="F141" s="151" t="s">
        <v>990</v>
      </c>
      <c r="H141" s="152">
        <v>122.276</v>
      </c>
      <c r="I141" s="153"/>
      <c r="L141" s="148"/>
      <c r="M141" s="154"/>
      <c r="T141" s="155"/>
      <c r="AT141" s="150" t="s">
        <v>146</v>
      </c>
      <c r="AU141" s="150" t="s">
        <v>83</v>
      </c>
      <c r="AV141" s="12" t="s">
        <v>83</v>
      </c>
      <c r="AW141" s="12" t="s">
        <v>30</v>
      </c>
      <c r="AX141" s="12" t="s">
        <v>73</v>
      </c>
      <c r="AY141" s="150" t="s">
        <v>139</v>
      </c>
    </row>
    <row r="142" spans="2:65" s="13" customFormat="1">
      <c r="B142" s="156"/>
      <c r="D142" s="149" t="s">
        <v>146</v>
      </c>
      <c r="E142" s="157" t="s">
        <v>1</v>
      </c>
      <c r="F142" s="158" t="s">
        <v>148</v>
      </c>
      <c r="H142" s="159">
        <v>122.276</v>
      </c>
      <c r="I142" s="160"/>
      <c r="L142" s="156"/>
      <c r="M142" s="161"/>
      <c r="T142" s="162"/>
      <c r="AT142" s="157" t="s">
        <v>146</v>
      </c>
      <c r="AU142" s="157" t="s">
        <v>83</v>
      </c>
      <c r="AV142" s="13" t="s">
        <v>145</v>
      </c>
      <c r="AW142" s="13" t="s">
        <v>30</v>
      </c>
      <c r="AX142" s="13" t="s">
        <v>81</v>
      </c>
      <c r="AY142" s="157" t="s">
        <v>139</v>
      </c>
    </row>
    <row r="143" spans="2:65" s="1" customFormat="1" ht="24.2" customHeight="1">
      <c r="B143" s="133"/>
      <c r="C143" s="134" t="s">
        <v>153</v>
      </c>
      <c r="D143" s="134" t="s">
        <v>141</v>
      </c>
      <c r="E143" s="135" t="s">
        <v>176</v>
      </c>
      <c r="F143" s="136" t="s">
        <v>177</v>
      </c>
      <c r="G143" s="137" t="s">
        <v>144</v>
      </c>
      <c r="H143" s="138">
        <v>122.276</v>
      </c>
      <c r="I143" s="139"/>
      <c r="J143" s="140">
        <f>ROUND(I143*H143,2)</f>
        <v>0</v>
      </c>
      <c r="K143" s="141"/>
      <c r="L143" s="32"/>
      <c r="M143" s="142" t="s">
        <v>1</v>
      </c>
      <c r="N143" s="143" t="s">
        <v>38</v>
      </c>
      <c r="P143" s="144">
        <f>O143*H143</f>
        <v>0</v>
      </c>
      <c r="Q143" s="144">
        <v>1.0000000000000001E-5</v>
      </c>
      <c r="R143" s="144">
        <f>Q143*H143</f>
        <v>1.22276E-3</v>
      </c>
      <c r="S143" s="144">
        <v>9.1999999999999998E-2</v>
      </c>
      <c r="T143" s="145">
        <f>S143*H143</f>
        <v>11.249392</v>
      </c>
      <c r="AR143" s="146" t="s">
        <v>145</v>
      </c>
      <c r="AT143" s="146" t="s">
        <v>141</v>
      </c>
      <c r="AU143" s="146" t="s">
        <v>83</v>
      </c>
      <c r="AY143" s="17" t="s">
        <v>139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81</v>
      </c>
      <c r="BK143" s="147">
        <f>ROUND(I143*H143,2)</f>
        <v>0</v>
      </c>
      <c r="BL143" s="17" t="s">
        <v>145</v>
      </c>
      <c r="BM143" s="146" t="s">
        <v>992</v>
      </c>
    </row>
    <row r="144" spans="2:65" s="12" customFormat="1">
      <c r="B144" s="148"/>
      <c r="D144" s="149" t="s">
        <v>146</v>
      </c>
      <c r="E144" s="150" t="s">
        <v>1</v>
      </c>
      <c r="F144" s="151" t="s">
        <v>990</v>
      </c>
      <c r="H144" s="152">
        <v>122.276</v>
      </c>
      <c r="I144" s="153"/>
      <c r="L144" s="148"/>
      <c r="M144" s="154"/>
      <c r="T144" s="155"/>
      <c r="AT144" s="150" t="s">
        <v>146</v>
      </c>
      <c r="AU144" s="150" t="s">
        <v>83</v>
      </c>
      <c r="AV144" s="12" t="s">
        <v>83</v>
      </c>
      <c r="AW144" s="12" t="s">
        <v>30</v>
      </c>
      <c r="AX144" s="12" t="s">
        <v>73</v>
      </c>
      <c r="AY144" s="150" t="s">
        <v>139</v>
      </c>
    </row>
    <row r="145" spans="2:65" s="13" customFormat="1">
      <c r="B145" s="156"/>
      <c r="D145" s="149" t="s">
        <v>146</v>
      </c>
      <c r="E145" s="157" t="s">
        <v>1</v>
      </c>
      <c r="F145" s="158" t="s">
        <v>148</v>
      </c>
      <c r="H145" s="159">
        <v>122.276</v>
      </c>
      <c r="I145" s="160"/>
      <c r="L145" s="156"/>
      <c r="M145" s="161"/>
      <c r="T145" s="162"/>
      <c r="AT145" s="157" t="s">
        <v>146</v>
      </c>
      <c r="AU145" s="157" t="s">
        <v>83</v>
      </c>
      <c r="AV145" s="13" t="s">
        <v>145</v>
      </c>
      <c r="AW145" s="13" t="s">
        <v>30</v>
      </c>
      <c r="AX145" s="13" t="s">
        <v>81</v>
      </c>
      <c r="AY145" s="157" t="s">
        <v>139</v>
      </c>
    </row>
    <row r="146" spans="2:65" s="1" customFormat="1" ht="24.2" customHeight="1">
      <c r="B146" s="133"/>
      <c r="C146" s="134" t="s">
        <v>145</v>
      </c>
      <c r="D146" s="134" t="s">
        <v>141</v>
      </c>
      <c r="E146" s="135" t="s">
        <v>616</v>
      </c>
      <c r="F146" s="136" t="s">
        <v>617</v>
      </c>
      <c r="G146" s="137" t="s">
        <v>618</v>
      </c>
      <c r="H146" s="138">
        <v>160</v>
      </c>
      <c r="I146" s="139"/>
      <c r="J146" s="140">
        <f>ROUND(I146*H146,2)</f>
        <v>0</v>
      </c>
      <c r="K146" s="141"/>
      <c r="L146" s="32"/>
      <c r="M146" s="142" t="s">
        <v>1</v>
      </c>
      <c r="N146" s="143" t="s">
        <v>38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145</v>
      </c>
      <c r="AT146" s="146" t="s">
        <v>141</v>
      </c>
      <c r="AU146" s="146" t="s">
        <v>83</v>
      </c>
      <c r="AY146" s="17" t="s">
        <v>139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7" t="s">
        <v>81</v>
      </c>
      <c r="BK146" s="147">
        <f>ROUND(I146*H146,2)</f>
        <v>0</v>
      </c>
      <c r="BL146" s="17" t="s">
        <v>145</v>
      </c>
      <c r="BM146" s="146" t="s">
        <v>83</v>
      </c>
    </row>
    <row r="147" spans="2:65" s="12" customFormat="1">
      <c r="B147" s="148"/>
      <c r="D147" s="149" t="s">
        <v>146</v>
      </c>
      <c r="E147" s="150" t="s">
        <v>1</v>
      </c>
      <c r="F147" s="151" t="s">
        <v>993</v>
      </c>
      <c r="H147" s="152">
        <v>160</v>
      </c>
      <c r="I147" s="153"/>
      <c r="L147" s="148"/>
      <c r="M147" s="154"/>
      <c r="T147" s="155"/>
      <c r="AT147" s="150" t="s">
        <v>146</v>
      </c>
      <c r="AU147" s="150" t="s">
        <v>83</v>
      </c>
      <c r="AV147" s="12" t="s">
        <v>83</v>
      </c>
      <c r="AW147" s="12" t="s">
        <v>30</v>
      </c>
      <c r="AX147" s="12" t="s">
        <v>73</v>
      </c>
      <c r="AY147" s="150" t="s">
        <v>139</v>
      </c>
    </row>
    <row r="148" spans="2:65" s="13" customFormat="1">
      <c r="B148" s="156"/>
      <c r="D148" s="149" t="s">
        <v>146</v>
      </c>
      <c r="E148" s="157" t="s">
        <v>1</v>
      </c>
      <c r="F148" s="158" t="s">
        <v>148</v>
      </c>
      <c r="H148" s="159">
        <v>160</v>
      </c>
      <c r="I148" s="160"/>
      <c r="L148" s="156"/>
      <c r="M148" s="161"/>
      <c r="T148" s="162"/>
      <c r="AT148" s="157" t="s">
        <v>146</v>
      </c>
      <c r="AU148" s="157" t="s">
        <v>83</v>
      </c>
      <c r="AV148" s="13" t="s">
        <v>145</v>
      </c>
      <c r="AW148" s="13" t="s">
        <v>30</v>
      </c>
      <c r="AX148" s="13" t="s">
        <v>81</v>
      </c>
      <c r="AY148" s="157" t="s">
        <v>139</v>
      </c>
    </row>
    <row r="149" spans="2:65" s="1" customFormat="1" ht="24.2" customHeight="1">
      <c r="B149" s="133"/>
      <c r="C149" s="134" t="s">
        <v>160</v>
      </c>
      <c r="D149" s="134" t="s">
        <v>141</v>
      </c>
      <c r="E149" s="135" t="s">
        <v>620</v>
      </c>
      <c r="F149" s="136" t="s">
        <v>621</v>
      </c>
      <c r="G149" s="137" t="s">
        <v>622</v>
      </c>
      <c r="H149" s="138">
        <v>20</v>
      </c>
      <c r="I149" s="139"/>
      <c r="J149" s="140">
        <f>ROUND(I149*H149,2)</f>
        <v>0</v>
      </c>
      <c r="K149" s="141"/>
      <c r="L149" s="32"/>
      <c r="M149" s="142" t="s">
        <v>1</v>
      </c>
      <c r="N149" s="143" t="s">
        <v>38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145</v>
      </c>
      <c r="AT149" s="146" t="s">
        <v>141</v>
      </c>
      <c r="AU149" s="146" t="s">
        <v>83</v>
      </c>
      <c r="AY149" s="17" t="s">
        <v>139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7" t="s">
        <v>81</v>
      </c>
      <c r="BK149" s="147">
        <f>ROUND(I149*H149,2)</f>
        <v>0</v>
      </c>
      <c r="BL149" s="17" t="s">
        <v>145</v>
      </c>
      <c r="BM149" s="146" t="s">
        <v>145</v>
      </c>
    </row>
    <row r="150" spans="2:65" s="1" customFormat="1" ht="16.5" customHeight="1">
      <c r="B150" s="133"/>
      <c r="C150" s="134" t="s">
        <v>159</v>
      </c>
      <c r="D150" s="134" t="s">
        <v>141</v>
      </c>
      <c r="E150" s="135" t="s">
        <v>994</v>
      </c>
      <c r="F150" s="136" t="s">
        <v>995</v>
      </c>
      <c r="G150" s="137" t="s">
        <v>183</v>
      </c>
      <c r="H150" s="138">
        <v>14.2</v>
      </c>
      <c r="I150" s="139"/>
      <c r="J150" s="140">
        <f>ROUND(I150*H150,2)</f>
        <v>0</v>
      </c>
      <c r="K150" s="141"/>
      <c r="L150" s="32"/>
      <c r="M150" s="142" t="s">
        <v>1</v>
      </c>
      <c r="N150" s="143" t="s">
        <v>38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145</v>
      </c>
      <c r="AT150" s="146" t="s">
        <v>141</v>
      </c>
      <c r="AU150" s="146" t="s">
        <v>83</v>
      </c>
      <c r="AY150" s="17" t="s">
        <v>139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7" t="s">
        <v>81</v>
      </c>
      <c r="BK150" s="147">
        <f>ROUND(I150*H150,2)</f>
        <v>0</v>
      </c>
      <c r="BL150" s="17" t="s">
        <v>145</v>
      </c>
      <c r="BM150" s="146" t="s">
        <v>159</v>
      </c>
    </row>
    <row r="151" spans="2:65" s="12" customFormat="1">
      <c r="B151" s="148"/>
      <c r="D151" s="149" t="s">
        <v>146</v>
      </c>
      <c r="E151" s="150" t="s">
        <v>1</v>
      </c>
      <c r="F151" s="151" t="s">
        <v>996</v>
      </c>
      <c r="H151" s="152">
        <v>14.2</v>
      </c>
      <c r="I151" s="153"/>
      <c r="L151" s="148"/>
      <c r="M151" s="154"/>
      <c r="T151" s="155"/>
      <c r="AT151" s="150" t="s">
        <v>146</v>
      </c>
      <c r="AU151" s="150" t="s">
        <v>83</v>
      </c>
      <c r="AV151" s="12" t="s">
        <v>83</v>
      </c>
      <c r="AW151" s="12" t="s">
        <v>30</v>
      </c>
      <c r="AX151" s="12" t="s">
        <v>73</v>
      </c>
      <c r="AY151" s="150" t="s">
        <v>139</v>
      </c>
    </row>
    <row r="152" spans="2:65" s="13" customFormat="1">
      <c r="B152" s="156"/>
      <c r="D152" s="149" t="s">
        <v>146</v>
      </c>
      <c r="E152" s="157" t="s">
        <v>1</v>
      </c>
      <c r="F152" s="158" t="s">
        <v>148</v>
      </c>
      <c r="H152" s="159">
        <v>14.2</v>
      </c>
      <c r="I152" s="160"/>
      <c r="L152" s="156"/>
      <c r="M152" s="161"/>
      <c r="T152" s="162"/>
      <c r="AT152" s="157" t="s">
        <v>146</v>
      </c>
      <c r="AU152" s="157" t="s">
        <v>83</v>
      </c>
      <c r="AV152" s="13" t="s">
        <v>145</v>
      </c>
      <c r="AW152" s="13" t="s">
        <v>30</v>
      </c>
      <c r="AX152" s="13" t="s">
        <v>81</v>
      </c>
      <c r="AY152" s="157" t="s">
        <v>139</v>
      </c>
    </row>
    <row r="153" spans="2:65" s="1" customFormat="1" ht="24.2" customHeight="1">
      <c r="B153" s="133"/>
      <c r="C153" s="134" t="s">
        <v>167</v>
      </c>
      <c r="D153" s="134" t="s">
        <v>141</v>
      </c>
      <c r="E153" s="135" t="s">
        <v>997</v>
      </c>
      <c r="F153" s="136" t="s">
        <v>998</v>
      </c>
      <c r="G153" s="137" t="s">
        <v>183</v>
      </c>
      <c r="H153" s="138">
        <v>2.4</v>
      </c>
      <c r="I153" s="139"/>
      <c r="J153" s="140">
        <f>ROUND(I153*H153,2)</f>
        <v>0</v>
      </c>
      <c r="K153" s="141"/>
      <c r="L153" s="32"/>
      <c r="M153" s="142" t="s">
        <v>1</v>
      </c>
      <c r="N153" s="143" t="s">
        <v>38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145</v>
      </c>
      <c r="AT153" s="146" t="s">
        <v>141</v>
      </c>
      <c r="AU153" s="146" t="s">
        <v>83</v>
      </c>
      <c r="AY153" s="17" t="s">
        <v>139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7" t="s">
        <v>81</v>
      </c>
      <c r="BK153" s="147">
        <f>ROUND(I153*H153,2)</f>
        <v>0</v>
      </c>
      <c r="BL153" s="17" t="s">
        <v>145</v>
      </c>
      <c r="BM153" s="146" t="s">
        <v>163</v>
      </c>
    </row>
    <row r="154" spans="2:65" s="12" customFormat="1">
      <c r="B154" s="148"/>
      <c r="D154" s="149" t="s">
        <v>146</v>
      </c>
      <c r="E154" s="150" t="s">
        <v>1</v>
      </c>
      <c r="F154" s="151" t="s">
        <v>999</v>
      </c>
      <c r="H154" s="152">
        <v>2.4</v>
      </c>
      <c r="I154" s="153"/>
      <c r="L154" s="148"/>
      <c r="M154" s="154"/>
      <c r="T154" s="155"/>
      <c r="AT154" s="150" t="s">
        <v>146</v>
      </c>
      <c r="AU154" s="150" t="s">
        <v>83</v>
      </c>
      <c r="AV154" s="12" t="s">
        <v>83</v>
      </c>
      <c r="AW154" s="12" t="s">
        <v>30</v>
      </c>
      <c r="AX154" s="12" t="s">
        <v>73</v>
      </c>
      <c r="AY154" s="150" t="s">
        <v>139</v>
      </c>
    </row>
    <row r="155" spans="2:65" s="13" customFormat="1">
      <c r="B155" s="156"/>
      <c r="D155" s="149" t="s">
        <v>146</v>
      </c>
      <c r="E155" s="157" t="s">
        <v>1</v>
      </c>
      <c r="F155" s="158" t="s">
        <v>148</v>
      </c>
      <c r="H155" s="159">
        <v>2.4</v>
      </c>
      <c r="I155" s="160"/>
      <c r="L155" s="156"/>
      <c r="M155" s="161"/>
      <c r="T155" s="162"/>
      <c r="AT155" s="157" t="s">
        <v>146</v>
      </c>
      <c r="AU155" s="157" t="s">
        <v>83</v>
      </c>
      <c r="AV155" s="13" t="s">
        <v>145</v>
      </c>
      <c r="AW155" s="13" t="s">
        <v>30</v>
      </c>
      <c r="AX155" s="13" t="s">
        <v>81</v>
      </c>
      <c r="AY155" s="157" t="s">
        <v>139</v>
      </c>
    </row>
    <row r="156" spans="2:65" s="1" customFormat="1" ht="24.2" customHeight="1">
      <c r="B156" s="133"/>
      <c r="C156" s="134" t="s">
        <v>163</v>
      </c>
      <c r="D156" s="134" t="s">
        <v>141</v>
      </c>
      <c r="E156" s="135" t="s">
        <v>1000</v>
      </c>
      <c r="F156" s="136" t="s">
        <v>1001</v>
      </c>
      <c r="G156" s="137" t="s">
        <v>183</v>
      </c>
      <c r="H156" s="138">
        <v>21.4</v>
      </c>
      <c r="I156" s="139"/>
      <c r="J156" s="140">
        <f>ROUND(I156*H156,2)</f>
        <v>0</v>
      </c>
      <c r="K156" s="141"/>
      <c r="L156" s="32"/>
      <c r="M156" s="142" t="s">
        <v>1</v>
      </c>
      <c r="N156" s="143" t="s">
        <v>38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145</v>
      </c>
      <c r="AT156" s="146" t="s">
        <v>141</v>
      </c>
      <c r="AU156" s="146" t="s">
        <v>83</v>
      </c>
      <c r="AY156" s="17" t="s">
        <v>139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81</v>
      </c>
      <c r="BK156" s="147">
        <f>ROUND(I156*H156,2)</f>
        <v>0</v>
      </c>
      <c r="BL156" s="17" t="s">
        <v>145</v>
      </c>
      <c r="BM156" s="146" t="s">
        <v>180</v>
      </c>
    </row>
    <row r="157" spans="2:65" s="12" customFormat="1">
      <c r="B157" s="148"/>
      <c r="D157" s="149" t="s">
        <v>146</v>
      </c>
      <c r="E157" s="150" t="s">
        <v>1</v>
      </c>
      <c r="F157" s="151" t="s">
        <v>1002</v>
      </c>
      <c r="H157" s="152">
        <v>21.4</v>
      </c>
      <c r="I157" s="153"/>
      <c r="L157" s="148"/>
      <c r="M157" s="154"/>
      <c r="T157" s="155"/>
      <c r="AT157" s="150" t="s">
        <v>146</v>
      </c>
      <c r="AU157" s="150" t="s">
        <v>83</v>
      </c>
      <c r="AV157" s="12" t="s">
        <v>83</v>
      </c>
      <c r="AW157" s="12" t="s">
        <v>30</v>
      </c>
      <c r="AX157" s="12" t="s">
        <v>73</v>
      </c>
      <c r="AY157" s="150" t="s">
        <v>139</v>
      </c>
    </row>
    <row r="158" spans="2:65" s="13" customFormat="1">
      <c r="B158" s="156"/>
      <c r="D158" s="149" t="s">
        <v>146</v>
      </c>
      <c r="E158" s="157" t="s">
        <v>1</v>
      </c>
      <c r="F158" s="158" t="s">
        <v>148</v>
      </c>
      <c r="H158" s="159">
        <v>21.4</v>
      </c>
      <c r="I158" s="160"/>
      <c r="L158" s="156"/>
      <c r="M158" s="161"/>
      <c r="T158" s="162"/>
      <c r="AT158" s="157" t="s">
        <v>146</v>
      </c>
      <c r="AU158" s="157" t="s">
        <v>83</v>
      </c>
      <c r="AV158" s="13" t="s">
        <v>145</v>
      </c>
      <c r="AW158" s="13" t="s">
        <v>30</v>
      </c>
      <c r="AX158" s="13" t="s">
        <v>81</v>
      </c>
      <c r="AY158" s="157" t="s">
        <v>139</v>
      </c>
    </row>
    <row r="159" spans="2:65" s="1" customFormat="1" ht="33" customHeight="1">
      <c r="B159" s="133"/>
      <c r="C159" s="134" t="s">
        <v>175</v>
      </c>
      <c r="D159" s="134" t="s">
        <v>141</v>
      </c>
      <c r="E159" s="135" t="s">
        <v>1003</v>
      </c>
      <c r="F159" s="136" t="s">
        <v>1004</v>
      </c>
      <c r="G159" s="137" t="s">
        <v>196</v>
      </c>
      <c r="H159" s="138">
        <v>3.375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38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145</v>
      </c>
      <c r="AT159" s="146" t="s">
        <v>141</v>
      </c>
      <c r="AU159" s="146" t="s">
        <v>83</v>
      </c>
      <c r="AY159" s="17" t="s">
        <v>139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7" t="s">
        <v>81</v>
      </c>
      <c r="BK159" s="147">
        <f>ROUND(I159*H159,2)</f>
        <v>0</v>
      </c>
      <c r="BL159" s="17" t="s">
        <v>145</v>
      </c>
      <c r="BM159" s="146" t="s">
        <v>8</v>
      </c>
    </row>
    <row r="160" spans="2:65" s="14" customFormat="1">
      <c r="B160" s="163"/>
      <c r="D160" s="149" t="s">
        <v>146</v>
      </c>
      <c r="E160" s="164" t="s">
        <v>1</v>
      </c>
      <c r="F160" s="165" t="s">
        <v>1005</v>
      </c>
      <c r="H160" s="164" t="s">
        <v>1</v>
      </c>
      <c r="I160" s="166"/>
      <c r="L160" s="163"/>
      <c r="M160" s="167"/>
      <c r="T160" s="168"/>
      <c r="AT160" s="164" t="s">
        <v>146</v>
      </c>
      <c r="AU160" s="164" t="s">
        <v>83</v>
      </c>
      <c r="AV160" s="14" t="s">
        <v>81</v>
      </c>
      <c r="AW160" s="14" t="s">
        <v>30</v>
      </c>
      <c r="AX160" s="14" t="s">
        <v>73</v>
      </c>
      <c r="AY160" s="164" t="s">
        <v>139</v>
      </c>
    </row>
    <row r="161" spans="2:65" s="12" customFormat="1">
      <c r="B161" s="148"/>
      <c r="D161" s="149" t="s">
        <v>146</v>
      </c>
      <c r="E161" s="150" t="s">
        <v>1</v>
      </c>
      <c r="F161" s="151" t="s">
        <v>1006</v>
      </c>
      <c r="H161" s="152">
        <v>3.375</v>
      </c>
      <c r="I161" s="153"/>
      <c r="L161" s="148"/>
      <c r="M161" s="154"/>
      <c r="T161" s="155"/>
      <c r="AT161" s="150" t="s">
        <v>146</v>
      </c>
      <c r="AU161" s="150" t="s">
        <v>83</v>
      </c>
      <c r="AV161" s="12" t="s">
        <v>83</v>
      </c>
      <c r="AW161" s="12" t="s">
        <v>30</v>
      </c>
      <c r="AX161" s="12" t="s">
        <v>73</v>
      </c>
      <c r="AY161" s="150" t="s">
        <v>139</v>
      </c>
    </row>
    <row r="162" spans="2:65" s="13" customFormat="1">
      <c r="B162" s="156"/>
      <c r="D162" s="149" t="s">
        <v>146</v>
      </c>
      <c r="E162" s="157" t="s">
        <v>1</v>
      </c>
      <c r="F162" s="158" t="s">
        <v>148</v>
      </c>
      <c r="H162" s="159">
        <v>3.375</v>
      </c>
      <c r="I162" s="160"/>
      <c r="L162" s="156"/>
      <c r="M162" s="161"/>
      <c r="T162" s="162"/>
      <c r="AT162" s="157" t="s">
        <v>146</v>
      </c>
      <c r="AU162" s="157" t="s">
        <v>83</v>
      </c>
      <c r="AV162" s="13" t="s">
        <v>145</v>
      </c>
      <c r="AW162" s="13" t="s">
        <v>30</v>
      </c>
      <c r="AX162" s="13" t="s">
        <v>81</v>
      </c>
      <c r="AY162" s="157" t="s">
        <v>139</v>
      </c>
    </row>
    <row r="163" spans="2:65" s="1" customFormat="1" ht="24.2" customHeight="1">
      <c r="B163" s="133"/>
      <c r="C163" s="134" t="s">
        <v>180</v>
      </c>
      <c r="D163" s="134" t="s">
        <v>141</v>
      </c>
      <c r="E163" s="135" t="s">
        <v>1007</v>
      </c>
      <c r="F163" s="136" t="s">
        <v>1008</v>
      </c>
      <c r="G163" s="137" t="s">
        <v>196</v>
      </c>
      <c r="H163" s="138">
        <v>4.6079999999999997</v>
      </c>
      <c r="I163" s="139"/>
      <c r="J163" s="140">
        <f>ROUND(I163*H163,2)</f>
        <v>0</v>
      </c>
      <c r="K163" s="141"/>
      <c r="L163" s="32"/>
      <c r="M163" s="142" t="s">
        <v>1</v>
      </c>
      <c r="N163" s="143" t="s">
        <v>38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145</v>
      </c>
      <c r="AT163" s="146" t="s">
        <v>141</v>
      </c>
      <c r="AU163" s="146" t="s">
        <v>83</v>
      </c>
      <c r="AY163" s="17" t="s">
        <v>139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7" t="s">
        <v>81</v>
      </c>
      <c r="BK163" s="147">
        <f>ROUND(I163*H163,2)</f>
        <v>0</v>
      </c>
      <c r="BL163" s="17" t="s">
        <v>145</v>
      </c>
      <c r="BM163" s="146" t="s">
        <v>191</v>
      </c>
    </row>
    <row r="164" spans="2:65" s="12" customFormat="1">
      <c r="B164" s="148"/>
      <c r="D164" s="149" t="s">
        <v>146</v>
      </c>
      <c r="E164" s="150" t="s">
        <v>1</v>
      </c>
      <c r="F164" s="151" t="s">
        <v>1009</v>
      </c>
      <c r="H164" s="152">
        <v>4.6079999999999997</v>
      </c>
      <c r="I164" s="153"/>
      <c r="L164" s="148"/>
      <c r="M164" s="154"/>
      <c r="T164" s="155"/>
      <c r="AT164" s="150" t="s">
        <v>146</v>
      </c>
      <c r="AU164" s="150" t="s">
        <v>83</v>
      </c>
      <c r="AV164" s="12" t="s">
        <v>83</v>
      </c>
      <c r="AW164" s="12" t="s">
        <v>30</v>
      </c>
      <c r="AX164" s="12" t="s">
        <v>73</v>
      </c>
      <c r="AY164" s="150" t="s">
        <v>139</v>
      </c>
    </row>
    <row r="165" spans="2:65" s="13" customFormat="1">
      <c r="B165" s="156"/>
      <c r="D165" s="149" t="s">
        <v>146</v>
      </c>
      <c r="E165" s="157" t="s">
        <v>1</v>
      </c>
      <c r="F165" s="158" t="s">
        <v>148</v>
      </c>
      <c r="H165" s="159">
        <v>4.6079999999999997</v>
      </c>
      <c r="I165" s="160"/>
      <c r="L165" s="156"/>
      <c r="M165" s="161"/>
      <c r="T165" s="162"/>
      <c r="AT165" s="157" t="s">
        <v>146</v>
      </c>
      <c r="AU165" s="157" t="s">
        <v>83</v>
      </c>
      <c r="AV165" s="13" t="s">
        <v>145</v>
      </c>
      <c r="AW165" s="13" t="s">
        <v>30</v>
      </c>
      <c r="AX165" s="13" t="s">
        <v>81</v>
      </c>
      <c r="AY165" s="157" t="s">
        <v>139</v>
      </c>
    </row>
    <row r="166" spans="2:65" s="1" customFormat="1" ht="33" customHeight="1">
      <c r="B166" s="133"/>
      <c r="C166" s="134" t="s">
        <v>185</v>
      </c>
      <c r="D166" s="134" t="s">
        <v>141</v>
      </c>
      <c r="E166" s="135" t="s">
        <v>623</v>
      </c>
      <c r="F166" s="136" t="s">
        <v>624</v>
      </c>
      <c r="G166" s="137" t="s">
        <v>196</v>
      </c>
      <c r="H166" s="138">
        <v>1859.0150000000001</v>
      </c>
      <c r="I166" s="139"/>
      <c r="J166" s="140">
        <f>ROUND(I166*H166,2)</f>
        <v>0</v>
      </c>
      <c r="K166" s="141"/>
      <c r="L166" s="32"/>
      <c r="M166" s="142" t="s">
        <v>1</v>
      </c>
      <c r="N166" s="143" t="s">
        <v>38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145</v>
      </c>
      <c r="AT166" s="146" t="s">
        <v>141</v>
      </c>
      <c r="AU166" s="146" t="s">
        <v>83</v>
      </c>
      <c r="AY166" s="17" t="s">
        <v>139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7" t="s">
        <v>81</v>
      </c>
      <c r="BK166" s="147">
        <f>ROUND(I166*H166,2)</f>
        <v>0</v>
      </c>
      <c r="BL166" s="17" t="s">
        <v>145</v>
      </c>
      <c r="BM166" s="146" t="s">
        <v>197</v>
      </c>
    </row>
    <row r="167" spans="2:65" s="14" customFormat="1">
      <c r="B167" s="163"/>
      <c r="D167" s="149" t="s">
        <v>146</v>
      </c>
      <c r="E167" s="164" t="s">
        <v>1</v>
      </c>
      <c r="F167" s="165" t="s">
        <v>625</v>
      </c>
      <c r="H167" s="164" t="s">
        <v>1</v>
      </c>
      <c r="I167" s="166"/>
      <c r="L167" s="163"/>
      <c r="M167" s="167"/>
      <c r="T167" s="168"/>
      <c r="AT167" s="164" t="s">
        <v>146</v>
      </c>
      <c r="AU167" s="164" t="s">
        <v>83</v>
      </c>
      <c r="AV167" s="14" t="s">
        <v>81</v>
      </c>
      <c r="AW167" s="14" t="s">
        <v>30</v>
      </c>
      <c r="AX167" s="14" t="s">
        <v>73</v>
      </c>
      <c r="AY167" s="164" t="s">
        <v>139</v>
      </c>
    </row>
    <row r="168" spans="2:65" s="12" customFormat="1" ht="22.5">
      <c r="B168" s="148"/>
      <c r="D168" s="149" t="s">
        <v>146</v>
      </c>
      <c r="E168" s="150" t="s">
        <v>1</v>
      </c>
      <c r="F168" s="151" t="s">
        <v>1010</v>
      </c>
      <c r="H168" s="152">
        <v>658.96500000000003</v>
      </c>
      <c r="I168" s="153"/>
      <c r="L168" s="148"/>
      <c r="M168" s="154"/>
      <c r="T168" s="155"/>
      <c r="AT168" s="150" t="s">
        <v>146</v>
      </c>
      <c r="AU168" s="150" t="s">
        <v>83</v>
      </c>
      <c r="AV168" s="12" t="s">
        <v>83</v>
      </c>
      <c r="AW168" s="12" t="s">
        <v>30</v>
      </c>
      <c r="AX168" s="12" t="s">
        <v>73</v>
      </c>
      <c r="AY168" s="150" t="s">
        <v>139</v>
      </c>
    </row>
    <row r="169" spans="2:65" s="12" customFormat="1">
      <c r="B169" s="148"/>
      <c r="D169" s="149" t="s">
        <v>146</v>
      </c>
      <c r="E169" s="150" t="s">
        <v>1</v>
      </c>
      <c r="F169" s="151" t="s">
        <v>1011</v>
      </c>
      <c r="H169" s="152">
        <v>741</v>
      </c>
      <c r="I169" s="153"/>
      <c r="L169" s="148"/>
      <c r="M169" s="154"/>
      <c r="T169" s="155"/>
      <c r="AT169" s="150" t="s">
        <v>146</v>
      </c>
      <c r="AU169" s="150" t="s">
        <v>83</v>
      </c>
      <c r="AV169" s="12" t="s">
        <v>83</v>
      </c>
      <c r="AW169" s="12" t="s">
        <v>30</v>
      </c>
      <c r="AX169" s="12" t="s">
        <v>73</v>
      </c>
      <c r="AY169" s="150" t="s">
        <v>139</v>
      </c>
    </row>
    <row r="170" spans="2:65" s="12" customFormat="1">
      <c r="B170" s="148"/>
      <c r="D170" s="149" t="s">
        <v>146</v>
      </c>
      <c r="E170" s="150" t="s">
        <v>1</v>
      </c>
      <c r="F170" s="151" t="s">
        <v>1012</v>
      </c>
      <c r="H170" s="152">
        <v>357.5</v>
      </c>
      <c r="I170" s="153"/>
      <c r="L170" s="148"/>
      <c r="M170" s="154"/>
      <c r="T170" s="155"/>
      <c r="AT170" s="150" t="s">
        <v>146</v>
      </c>
      <c r="AU170" s="150" t="s">
        <v>83</v>
      </c>
      <c r="AV170" s="12" t="s">
        <v>83</v>
      </c>
      <c r="AW170" s="12" t="s">
        <v>30</v>
      </c>
      <c r="AX170" s="12" t="s">
        <v>73</v>
      </c>
      <c r="AY170" s="150" t="s">
        <v>139</v>
      </c>
    </row>
    <row r="171" spans="2:65" s="12" customFormat="1">
      <c r="B171" s="148"/>
      <c r="D171" s="149" t="s">
        <v>146</v>
      </c>
      <c r="E171" s="150" t="s">
        <v>1</v>
      </c>
      <c r="F171" s="151" t="s">
        <v>1013</v>
      </c>
      <c r="H171" s="152">
        <v>101.55</v>
      </c>
      <c r="I171" s="153"/>
      <c r="L171" s="148"/>
      <c r="M171" s="154"/>
      <c r="T171" s="155"/>
      <c r="AT171" s="150" t="s">
        <v>146</v>
      </c>
      <c r="AU171" s="150" t="s">
        <v>83</v>
      </c>
      <c r="AV171" s="12" t="s">
        <v>83</v>
      </c>
      <c r="AW171" s="12" t="s">
        <v>30</v>
      </c>
      <c r="AX171" s="12" t="s">
        <v>73</v>
      </c>
      <c r="AY171" s="150" t="s">
        <v>139</v>
      </c>
    </row>
    <row r="172" spans="2:65" s="13" customFormat="1">
      <c r="B172" s="156"/>
      <c r="D172" s="149" t="s">
        <v>146</v>
      </c>
      <c r="E172" s="157" t="s">
        <v>1</v>
      </c>
      <c r="F172" s="158" t="s">
        <v>148</v>
      </c>
      <c r="H172" s="159">
        <v>1859.0150000000001</v>
      </c>
      <c r="I172" s="160"/>
      <c r="L172" s="156"/>
      <c r="M172" s="161"/>
      <c r="T172" s="162"/>
      <c r="AT172" s="157" t="s">
        <v>146</v>
      </c>
      <c r="AU172" s="157" t="s">
        <v>83</v>
      </c>
      <c r="AV172" s="13" t="s">
        <v>145</v>
      </c>
      <c r="AW172" s="13" t="s">
        <v>30</v>
      </c>
      <c r="AX172" s="13" t="s">
        <v>81</v>
      </c>
      <c r="AY172" s="157" t="s">
        <v>139</v>
      </c>
    </row>
    <row r="173" spans="2:65" s="1" customFormat="1" ht="24.2" customHeight="1">
      <c r="B173" s="133"/>
      <c r="C173" s="134" t="s">
        <v>8</v>
      </c>
      <c r="D173" s="134" t="s">
        <v>141</v>
      </c>
      <c r="E173" s="135" t="s">
        <v>1014</v>
      </c>
      <c r="F173" s="136" t="s">
        <v>1015</v>
      </c>
      <c r="G173" s="137" t="s">
        <v>196</v>
      </c>
      <c r="H173" s="138">
        <v>682.08</v>
      </c>
      <c r="I173" s="139"/>
      <c r="J173" s="140">
        <f>ROUND(I173*H173,2)</f>
        <v>0</v>
      </c>
      <c r="K173" s="141"/>
      <c r="L173" s="32"/>
      <c r="M173" s="142" t="s">
        <v>1</v>
      </c>
      <c r="N173" s="143" t="s">
        <v>38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145</v>
      </c>
      <c r="AT173" s="146" t="s">
        <v>141</v>
      </c>
      <c r="AU173" s="146" t="s">
        <v>83</v>
      </c>
      <c r="AY173" s="17" t="s">
        <v>139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7" t="s">
        <v>81</v>
      </c>
      <c r="BK173" s="147">
        <f>ROUND(I173*H173,2)</f>
        <v>0</v>
      </c>
      <c r="BL173" s="17" t="s">
        <v>145</v>
      </c>
      <c r="BM173" s="146" t="s">
        <v>202</v>
      </c>
    </row>
    <row r="174" spans="2:65" s="14" customFormat="1">
      <c r="B174" s="163"/>
      <c r="D174" s="149" t="s">
        <v>146</v>
      </c>
      <c r="E174" s="164" t="s">
        <v>1</v>
      </c>
      <c r="F174" s="165" t="s">
        <v>625</v>
      </c>
      <c r="H174" s="164" t="s">
        <v>1</v>
      </c>
      <c r="I174" s="166"/>
      <c r="L174" s="163"/>
      <c r="M174" s="167"/>
      <c r="T174" s="168"/>
      <c r="AT174" s="164" t="s">
        <v>146</v>
      </c>
      <c r="AU174" s="164" t="s">
        <v>83</v>
      </c>
      <c r="AV174" s="14" t="s">
        <v>81</v>
      </c>
      <c r="AW174" s="14" t="s">
        <v>30</v>
      </c>
      <c r="AX174" s="14" t="s">
        <v>73</v>
      </c>
      <c r="AY174" s="164" t="s">
        <v>139</v>
      </c>
    </row>
    <row r="175" spans="2:65" s="12" customFormat="1">
      <c r="B175" s="148"/>
      <c r="D175" s="149" t="s">
        <v>146</v>
      </c>
      <c r="E175" s="150" t="s">
        <v>1</v>
      </c>
      <c r="F175" s="151" t="s">
        <v>1016</v>
      </c>
      <c r="H175" s="152">
        <v>231.28</v>
      </c>
      <c r="I175" s="153"/>
      <c r="L175" s="148"/>
      <c r="M175" s="154"/>
      <c r="T175" s="155"/>
      <c r="AT175" s="150" t="s">
        <v>146</v>
      </c>
      <c r="AU175" s="150" t="s">
        <v>83</v>
      </c>
      <c r="AV175" s="12" t="s">
        <v>83</v>
      </c>
      <c r="AW175" s="12" t="s">
        <v>30</v>
      </c>
      <c r="AX175" s="12" t="s">
        <v>73</v>
      </c>
      <c r="AY175" s="150" t="s">
        <v>139</v>
      </c>
    </row>
    <row r="176" spans="2:65" s="12" customFormat="1">
      <c r="B176" s="148"/>
      <c r="D176" s="149" t="s">
        <v>146</v>
      </c>
      <c r="E176" s="150" t="s">
        <v>1</v>
      </c>
      <c r="F176" s="151" t="s">
        <v>1017</v>
      </c>
      <c r="H176" s="152">
        <v>231.28</v>
      </c>
      <c r="I176" s="153"/>
      <c r="L176" s="148"/>
      <c r="M176" s="154"/>
      <c r="T176" s="155"/>
      <c r="AT176" s="150" t="s">
        <v>146</v>
      </c>
      <c r="AU176" s="150" t="s">
        <v>83</v>
      </c>
      <c r="AV176" s="12" t="s">
        <v>83</v>
      </c>
      <c r="AW176" s="12" t="s">
        <v>30</v>
      </c>
      <c r="AX176" s="12" t="s">
        <v>73</v>
      </c>
      <c r="AY176" s="150" t="s">
        <v>139</v>
      </c>
    </row>
    <row r="177" spans="2:65" s="12" customFormat="1">
      <c r="B177" s="148"/>
      <c r="D177" s="149" t="s">
        <v>146</v>
      </c>
      <c r="E177" s="150" t="s">
        <v>1</v>
      </c>
      <c r="F177" s="151" t="s">
        <v>1018</v>
      </c>
      <c r="H177" s="152">
        <v>219.52</v>
      </c>
      <c r="I177" s="153"/>
      <c r="L177" s="148"/>
      <c r="M177" s="154"/>
      <c r="T177" s="155"/>
      <c r="AT177" s="150" t="s">
        <v>146</v>
      </c>
      <c r="AU177" s="150" t="s">
        <v>83</v>
      </c>
      <c r="AV177" s="12" t="s">
        <v>83</v>
      </c>
      <c r="AW177" s="12" t="s">
        <v>30</v>
      </c>
      <c r="AX177" s="12" t="s">
        <v>73</v>
      </c>
      <c r="AY177" s="150" t="s">
        <v>139</v>
      </c>
    </row>
    <row r="178" spans="2:65" s="13" customFormat="1">
      <c r="B178" s="156"/>
      <c r="D178" s="149" t="s">
        <v>146</v>
      </c>
      <c r="E178" s="157" t="s">
        <v>1</v>
      </c>
      <c r="F178" s="158" t="s">
        <v>148</v>
      </c>
      <c r="H178" s="159">
        <v>682.08</v>
      </c>
      <c r="I178" s="160"/>
      <c r="L178" s="156"/>
      <c r="M178" s="161"/>
      <c r="T178" s="162"/>
      <c r="AT178" s="157" t="s">
        <v>146</v>
      </c>
      <c r="AU178" s="157" t="s">
        <v>83</v>
      </c>
      <c r="AV178" s="13" t="s">
        <v>145</v>
      </c>
      <c r="AW178" s="13" t="s">
        <v>30</v>
      </c>
      <c r="AX178" s="13" t="s">
        <v>81</v>
      </c>
      <c r="AY178" s="157" t="s">
        <v>139</v>
      </c>
    </row>
    <row r="179" spans="2:65" s="1" customFormat="1" ht="24.2" customHeight="1">
      <c r="B179" s="133"/>
      <c r="C179" s="134" t="s">
        <v>193</v>
      </c>
      <c r="D179" s="134" t="s">
        <v>141</v>
      </c>
      <c r="E179" s="135" t="s">
        <v>1019</v>
      </c>
      <c r="F179" s="136" t="s">
        <v>1020</v>
      </c>
      <c r="G179" s="137" t="s">
        <v>196</v>
      </c>
      <c r="H179" s="138">
        <v>84.896000000000001</v>
      </c>
      <c r="I179" s="139"/>
      <c r="J179" s="140">
        <f>ROUND(I179*H179,2)</f>
        <v>0</v>
      </c>
      <c r="K179" s="141"/>
      <c r="L179" s="32"/>
      <c r="M179" s="142" t="s">
        <v>1</v>
      </c>
      <c r="N179" s="143" t="s">
        <v>38</v>
      </c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AR179" s="146" t="s">
        <v>145</v>
      </c>
      <c r="AT179" s="146" t="s">
        <v>141</v>
      </c>
      <c r="AU179" s="146" t="s">
        <v>83</v>
      </c>
      <c r="AY179" s="17" t="s">
        <v>139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7" t="s">
        <v>81</v>
      </c>
      <c r="BK179" s="147">
        <f>ROUND(I179*H179,2)</f>
        <v>0</v>
      </c>
      <c r="BL179" s="17" t="s">
        <v>145</v>
      </c>
      <c r="BM179" s="146" t="s">
        <v>207</v>
      </c>
    </row>
    <row r="180" spans="2:65" s="14" customFormat="1">
      <c r="B180" s="163"/>
      <c r="D180" s="149" t="s">
        <v>146</v>
      </c>
      <c r="E180" s="164" t="s">
        <v>1</v>
      </c>
      <c r="F180" s="165" t="s">
        <v>625</v>
      </c>
      <c r="H180" s="164" t="s">
        <v>1</v>
      </c>
      <c r="I180" s="166"/>
      <c r="L180" s="163"/>
      <c r="M180" s="167"/>
      <c r="T180" s="168"/>
      <c r="AT180" s="164" t="s">
        <v>146</v>
      </c>
      <c r="AU180" s="164" t="s">
        <v>83</v>
      </c>
      <c r="AV180" s="14" t="s">
        <v>81</v>
      </c>
      <c r="AW180" s="14" t="s">
        <v>30</v>
      </c>
      <c r="AX180" s="14" t="s">
        <v>73</v>
      </c>
      <c r="AY180" s="164" t="s">
        <v>139</v>
      </c>
    </row>
    <row r="181" spans="2:65" s="12" customFormat="1">
      <c r="B181" s="148"/>
      <c r="D181" s="149" t="s">
        <v>146</v>
      </c>
      <c r="E181" s="150" t="s">
        <v>1</v>
      </c>
      <c r="F181" s="151" t="s">
        <v>1021</v>
      </c>
      <c r="H181" s="152">
        <v>19.824000000000002</v>
      </c>
      <c r="I181" s="153"/>
      <c r="L181" s="148"/>
      <c r="M181" s="154"/>
      <c r="T181" s="155"/>
      <c r="AT181" s="150" t="s">
        <v>146</v>
      </c>
      <c r="AU181" s="150" t="s">
        <v>83</v>
      </c>
      <c r="AV181" s="12" t="s">
        <v>83</v>
      </c>
      <c r="AW181" s="12" t="s">
        <v>30</v>
      </c>
      <c r="AX181" s="12" t="s">
        <v>73</v>
      </c>
      <c r="AY181" s="150" t="s">
        <v>139</v>
      </c>
    </row>
    <row r="182" spans="2:65" s="12" customFormat="1">
      <c r="B182" s="148"/>
      <c r="D182" s="149" t="s">
        <v>146</v>
      </c>
      <c r="E182" s="150" t="s">
        <v>1</v>
      </c>
      <c r="F182" s="151" t="s">
        <v>1022</v>
      </c>
      <c r="H182" s="152">
        <v>46.256</v>
      </c>
      <c r="I182" s="153"/>
      <c r="L182" s="148"/>
      <c r="M182" s="154"/>
      <c r="T182" s="155"/>
      <c r="AT182" s="150" t="s">
        <v>146</v>
      </c>
      <c r="AU182" s="150" t="s">
        <v>83</v>
      </c>
      <c r="AV182" s="12" t="s">
        <v>83</v>
      </c>
      <c r="AW182" s="12" t="s">
        <v>30</v>
      </c>
      <c r="AX182" s="12" t="s">
        <v>73</v>
      </c>
      <c r="AY182" s="150" t="s">
        <v>139</v>
      </c>
    </row>
    <row r="183" spans="2:65" s="12" customFormat="1">
      <c r="B183" s="148"/>
      <c r="D183" s="149" t="s">
        <v>146</v>
      </c>
      <c r="E183" s="150" t="s">
        <v>1</v>
      </c>
      <c r="F183" s="151" t="s">
        <v>1023</v>
      </c>
      <c r="H183" s="152">
        <v>18.815999999999999</v>
      </c>
      <c r="I183" s="153"/>
      <c r="L183" s="148"/>
      <c r="M183" s="154"/>
      <c r="T183" s="155"/>
      <c r="AT183" s="150" t="s">
        <v>146</v>
      </c>
      <c r="AU183" s="150" t="s">
        <v>83</v>
      </c>
      <c r="AV183" s="12" t="s">
        <v>83</v>
      </c>
      <c r="AW183" s="12" t="s">
        <v>30</v>
      </c>
      <c r="AX183" s="12" t="s">
        <v>73</v>
      </c>
      <c r="AY183" s="150" t="s">
        <v>139</v>
      </c>
    </row>
    <row r="184" spans="2:65" s="13" customFormat="1">
      <c r="B184" s="156"/>
      <c r="D184" s="149" t="s">
        <v>146</v>
      </c>
      <c r="E184" s="157" t="s">
        <v>1</v>
      </c>
      <c r="F184" s="158" t="s">
        <v>148</v>
      </c>
      <c r="H184" s="159">
        <v>84.896000000000001</v>
      </c>
      <c r="I184" s="160"/>
      <c r="L184" s="156"/>
      <c r="M184" s="161"/>
      <c r="T184" s="162"/>
      <c r="AT184" s="157" t="s">
        <v>146</v>
      </c>
      <c r="AU184" s="157" t="s">
        <v>83</v>
      </c>
      <c r="AV184" s="13" t="s">
        <v>145</v>
      </c>
      <c r="AW184" s="13" t="s">
        <v>30</v>
      </c>
      <c r="AX184" s="13" t="s">
        <v>81</v>
      </c>
      <c r="AY184" s="157" t="s">
        <v>139</v>
      </c>
    </row>
    <row r="185" spans="2:65" s="1" customFormat="1" ht="24.2" customHeight="1">
      <c r="B185" s="133"/>
      <c r="C185" s="134" t="s">
        <v>191</v>
      </c>
      <c r="D185" s="134" t="s">
        <v>141</v>
      </c>
      <c r="E185" s="135" t="s">
        <v>1024</v>
      </c>
      <c r="F185" s="136" t="s">
        <v>1025</v>
      </c>
      <c r="G185" s="137" t="s">
        <v>196</v>
      </c>
      <c r="H185" s="138">
        <v>82.891999999999996</v>
      </c>
      <c r="I185" s="139"/>
      <c r="J185" s="140">
        <f>ROUND(I185*H185,2)</f>
        <v>0</v>
      </c>
      <c r="K185" s="141"/>
      <c r="L185" s="32"/>
      <c r="M185" s="142" t="s">
        <v>1</v>
      </c>
      <c r="N185" s="143" t="s">
        <v>38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6" t="s">
        <v>145</v>
      </c>
      <c r="AT185" s="146" t="s">
        <v>141</v>
      </c>
      <c r="AU185" s="146" t="s">
        <v>83</v>
      </c>
      <c r="AY185" s="17" t="s">
        <v>139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7" t="s">
        <v>81</v>
      </c>
      <c r="BK185" s="147">
        <f>ROUND(I185*H185,2)</f>
        <v>0</v>
      </c>
      <c r="BL185" s="17" t="s">
        <v>145</v>
      </c>
      <c r="BM185" s="146" t="s">
        <v>211</v>
      </c>
    </row>
    <row r="186" spans="2:65" s="12" customFormat="1">
      <c r="B186" s="148"/>
      <c r="D186" s="149" t="s">
        <v>146</v>
      </c>
      <c r="E186" s="150" t="s">
        <v>1</v>
      </c>
      <c r="F186" s="151" t="s">
        <v>1026</v>
      </c>
      <c r="H186" s="152">
        <v>82.891999999999996</v>
      </c>
      <c r="I186" s="153"/>
      <c r="L186" s="148"/>
      <c r="M186" s="154"/>
      <c r="T186" s="155"/>
      <c r="AT186" s="150" t="s">
        <v>146</v>
      </c>
      <c r="AU186" s="150" t="s">
        <v>83</v>
      </c>
      <c r="AV186" s="12" t="s">
        <v>83</v>
      </c>
      <c r="AW186" s="12" t="s">
        <v>30</v>
      </c>
      <c r="AX186" s="12" t="s">
        <v>73</v>
      </c>
      <c r="AY186" s="150" t="s">
        <v>139</v>
      </c>
    </row>
    <row r="187" spans="2:65" s="13" customFormat="1">
      <c r="B187" s="156"/>
      <c r="D187" s="149" t="s">
        <v>146</v>
      </c>
      <c r="E187" s="157" t="s">
        <v>1</v>
      </c>
      <c r="F187" s="158" t="s">
        <v>148</v>
      </c>
      <c r="H187" s="159">
        <v>82.891999999999996</v>
      </c>
      <c r="I187" s="160"/>
      <c r="L187" s="156"/>
      <c r="M187" s="161"/>
      <c r="T187" s="162"/>
      <c r="AT187" s="157" t="s">
        <v>146</v>
      </c>
      <c r="AU187" s="157" t="s">
        <v>83</v>
      </c>
      <c r="AV187" s="13" t="s">
        <v>145</v>
      </c>
      <c r="AW187" s="13" t="s">
        <v>30</v>
      </c>
      <c r="AX187" s="13" t="s">
        <v>81</v>
      </c>
      <c r="AY187" s="157" t="s">
        <v>139</v>
      </c>
    </row>
    <row r="188" spans="2:65" s="1" customFormat="1" ht="44.25" customHeight="1">
      <c r="B188" s="133"/>
      <c r="C188" s="134" t="s">
        <v>204</v>
      </c>
      <c r="D188" s="134" t="s">
        <v>141</v>
      </c>
      <c r="E188" s="135" t="s">
        <v>1027</v>
      </c>
      <c r="F188" s="136" t="s">
        <v>1028</v>
      </c>
      <c r="G188" s="137" t="s">
        <v>183</v>
      </c>
      <c r="H188" s="138">
        <v>91</v>
      </c>
      <c r="I188" s="139"/>
      <c r="J188" s="140">
        <f>ROUND(I188*H188,2)</f>
        <v>0</v>
      </c>
      <c r="K188" s="141"/>
      <c r="L188" s="32"/>
      <c r="M188" s="142" t="s">
        <v>1</v>
      </c>
      <c r="N188" s="143" t="s">
        <v>38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145</v>
      </c>
      <c r="AT188" s="146" t="s">
        <v>141</v>
      </c>
      <c r="AU188" s="146" t="s">
        <v>83</v>
      </c>
      <c r="AY188" s="17" t="s">
        <v>139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7" t="s">
        <v>81</v>
      </c>
      <c r="BK188" s="147">
        <f>ROUND(I188*H188,2)</f>
        <v>0</v>
      </c>
      <c r="BL188" s="17" t="s">
        <v>145</v>
      </c>
      <c r="BM188" s="146" t="s">
        <v>222</v>
      </c>
    </row>
    <row r="189" spans="2:65" s="12" customFormat="1">
      <c r="B189" s="148"/>
      <c r="D189" s="149" t="s">
        <v>146</v>
      </c>
      <c r="E189" s="150" t="s">
        <v>1</v>
      </c>
      <c r="F189" s="151" t="s">
        <v>1029</v>
      </c>
      <c r="H189" s="152">
        <v>91</v>
      </c>
      <c r="I189" s="153"/>
      <c r="L189" s="148"/>
      <c r="M189" s="154"/>
      <c r="T189" s="155"/>
      <c r="AT189" s="150" t="s">
        <v>146</v>
      </c>
      <c r="AU189" s="150" t="s">
        <v>83</v>
      </c>
      <c r="AV189" s="12" t="s">
        <v>83</v>
      </c>
      <c r="AW189" s="12" t="s">
        <v>30</v>
      </c>
      <c r="AX189" s="12" t="s">
        <v>73</v>
      </c>
      <c r="AY189" s="150" t="s">
        <v>139</v>
      </c>
    </row>
    <row r="190" spans="2:65" s="13" customFormat="1">
      <c r="B190" s="156"/>
      <c r="D190" s="149" t="s">
        <v>146</v>
      </c>
      <c r="E190" s="157" t="s">
        <v>1</v>
      </c>
      <c r="F190" s="158" t="s">
        <v>148</v>
      </c>
      <c r="H190" s="159">
        <v>91</v>
      </c>
      <c r="I190" s="160"/>
      <c r="L190" s="156"/>
      <c r="M190" s="161"/>
      <c r="T190" s="162"/>
      <c r="AT190" s="157" t="s">
        <v>146</v>
      </c>
      <c r="AU190" s="157" t="s">
        <v>83</v>
      </c>
      <c r="AV190" s="13" t="s">
        <v>145</v>
      </c>
      <c r="AW190" s="13" t="s">
        <v>30</v>
      </c>
      <c r="AX190" s="13" t="s">
        <v>81</v>
      </c>
      <c r="AY190" s="157" t="s">
        <v>139</v>
      </c>
    </row>
    <row r="191" spans="2:65" s="1" customFormat="1" ht="24.2" customHeight="1">
      <c r="B191" s="133"/>
      <c r="C191" s="169" t="s">
        <v>197</v>
      </c>
      <c r="D191" s="169" t="s">
        <v>247</v>
      </c>
      <c r="E191" s="170" t="s">
        <v>1030</v>
      </c>
      <c r="F191" s="171" t="s">
        <v>1031</v>
      </c>
      <c r="G191" s="172" t="s">
        <v>183</v>
      </c>
      <c r="H191" s="173">
        <v>91</v>
      </c>
      <c r="I191" s="174"/>
      <c r="J191" s="175">
        <f>ROUND(I191*H191,2)</f>
        <v>0</v>
      </c>
      <c r="K191" s="176"/>
      <c r="L191" s="177"/>
      <c r="M191" s="178" t="s">
        <v>1</v>
      </c>
      <c r="N191" s="179" t="s">
        <v>38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163</v>
      </c>
      <c r="AT191" s="146" t="s">
        <v>247</v>
      </c>
      <c r="AU191" s="146" t="s">
        <v>83</v>
      </c>
      <c r="AY191" s="17" t="s">
        <v>139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7" t="s">
        <v>81</v>
      </c>
      <c r="BK191" s="147">
        <f>ROUND(I191*H191,2)</f>
        <v>0</v>
      </c>
      <c r="BL191" s="17" t="s">
        <v>145</v>
      </c>
      <c r="BM191" s="146" t="s">
        <v>226</v>
      </c>
    </row>
    <row r="192" spans="2:65" s="1" customFormat="1" ht="21.75" customHeight="1">
      <c r="B192" s="133"/>
      <c r="C192" s="134" t="s">
        <v>219</v>
      </c>
      <c r="D192" s="134" t="s">
        <v>141</v>
      </c>
      <c r="E192" s="135" t="s">
        <v>627</v>
      </c>
      <c r="F192" s="136" t="s">
        <v>628</v>
      </c>
      <c r="G192" s="137" t="s">
        <v>144</v>
      </c>
      <c r="H192" s="138">
        <v>1091.4000000000001</v>
      </c>
      <c r="I192" s="139"/>
      <c r="J192" s="140">
        <f>ROUND(I192*H192,2)</f>
        <v>0</v>
      </c>
      <c r="K192" s="141"/>
      <c r="L192" s="32"/>
      <c r="M192" s="142" t="s">
        <v>1</v>
      </c>
      <c r="N192" s="143" t="s">
        <v>38</v>
      </c>
      <c r="P192" s="144">
        <f>O192*H192</f>
        <v>0</v>
      </c>
      <c r="Q192" s="144">
        <v>0</v>
      </c>
      <c r="R192" s="144">
        <f>Q192*H192</f>
        <v>0</v>
      </c>
      <c r="S192" s="144">
        <v>0</v>
      </c>
      <c r="T192" s="145">
        <f>S192*H192</f>
        <v>0</v>
      </c>
      <c r="AR192" s="146" t="s">
        <v>145</v>
      </c>
      <c r="AT192" s="146" t="s">
        <v>141</v>
      </c>
      <c r="AU192" s="146" t="s">
        <v>83</v>
      </c>
      <c r="AY192" s="17" t="s">
        <v>139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7" t="s">
        <v>81</v>
      </c>
      <c r="BK192" s="147">
        <f>ROUND(I192*H192,2)</f>
        <v>0</v>
      </c>
      <c r="BL192" s="17" t="s">
        <v>145</v>
      </c>
      <c r="BM192" s="146" t="s">
        <v>231</v>
      </c>
    </row>
    <row r="193" spans="2:65" s="12" customFormat="1">
      <c r="B193" s="148"/>
      <c r="D193" s="149" t="s">
        <v>146</v>
      </c>
      <c r="E193" s="150" t="s">
        <v>1</v>
      </c>
      <c r="F193" s="151" t="s">
        <v>1032</v>
      </c>
      <c r="H193" s="152">
        <v>1091.4000000000001</v>
      </c>
      <c r="I193" s="153"/>
      <c r="L193" s="148"/>
      <c r="M193" s="154"/>
      <c r="T193" s="155"/>
      <c r="AT193" s="150" t="s">
        <v>146</v>
      </c>
      <c r="AU193" s="150" t="s">
        <v>83</v>
      </c>
      <c r="AV193" s="12" t="s">
        <v>83</v>
      </c>
      <c r="AW193" s="12" t="s">
        <v>30</v>
      </c>
      <c r="AX193" s="12" t="s">
        <v>73</v>
      </c>
      <c r="AY193" s="150" t="s">
        <v>139</v>
      </c>
    </row>
    <row r="194" spans="2:65" s="13" customFormat="1">
      <c r="B194" s="156"/>
      <c r="D194" s="149" t="s">
        <v>146</v>
      </c>
      <c r="E194" s="157" t="s">
        <v>1</v>
      </c>
      <c r="F194" s="158" t="s">
        <v>148</v>
      </c>
      <c r="H194" s="159">
        <v>1091.4000000000001</v>
      </c>
      <c r="I194" s="160"/>
      <c r="L194" s="156"/>
      <c r="M194" s="161"/>
      <c r="T194" s="162"/>
      <c r="AT194" s="157" t="s">
        <v>146</v>
      </c>
      <c r="AU194" s="157" t="s">
        <v>83</v>
      </c>
      <c r="AV194" s="13" t="s">
        <v>145</v>
      </c>
      <c r="AW194" s="13" t="s">
        <v>30</v>
      </c>
      <c r="AX194" s="13" t="s">
        <v>81</v>
      </c>
      <c r="AY194" s="157" t="s">
        <v>139</v>
      </c>
    </row>
    <row r="195" spans="2:65" s="1" customFormat="1" ht="24.2" customHeight="1">
      <c r="B195" s="133"/>
      <c r="C195" s="134" t="s">
        <v>202</v>
      </c>
      <c r="D195" s="134" t="s">
        <v>141</v>
      </c>
      <c r="E195" s="135" t="s">
        <v>803</v>
      </c>
      <c r="F195" s="136" t="s">
        <v>804</v>
      </c>
      <c r="G195" s="137" t="s">
        <v>144</v>
      </c>
      <c r="H195" s="138">
        <v>1277.0999999999999</v>
      </c>
      <c r="I195" s="139"/>
      <c r="J195" s="140">
        <f>ROUND(I195*H195,2)</f>
        <v>0</v>
      </c>
      <c r="K195" s="141"/>
      <c r="L195" s="32"/>
      <c r="M195" s="142" t="s">
        <v>1</v>
      </c>
      <c r="N195" s="143" t="s">
        <v>38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145</v>
      </c>
      <c r="AT195" s="146" t="s">
        <v>141</v>
      </c>
      <c r="AU195" s="146" t="s">
        <v>83</v>
      </c>
      <c r="AY195" s="17" t="s">
        <v>139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7" t="s">
        <v>81</v>
      </c>
      <c r="BK195" s="147">
        <f>ROUND(I195*H195,2)</f>
        <v>0</v>
      </c>
      <c r="BL195" s="17" t="s">
        <v>145</v>
      </c>
      <c r="BM195" s="146" t="s">
        <v>236</v>
      </c>
    </row>
    <row r="196" spans="2:65" s="12" customFormat="1">
      <c r="B196" s="148"/>
      <c r="D196" s="149" t="s">
        <v>146</v>
      </c>
      <c r="E196" s="150" t="s">
        <v>1</v>
      </c>
      <c r="F196" s="151" t="s">
        <v>1033</v>
      </c>
      <c r="H196" s="152">
        <v>90.3</v>
      </c>
      <c r="I196" s="153"/>
      <c r="L196" s="148"/>
      <c r="M196" s="154"/>
      <c r="T196" s="155"/>
      <c r="AT196" s="150" t="s">
        <v>146</v>
      </c>
      <c r="AU196" s="150" t="s">
        <v>83</v>
      </c>
      <c r="AV196" s="12" t="s">
        <v>83</v>
      </c>
      <c r="AW196" s="12" t="s">
        <v>30</v>
      </c>
      <c r="AX196" s="12" t="s">
        <v>73</v>
      </c>
      <c r="AY196" s="150" t="s">
        <v>139</v>
      </c>
    </row>
    <row r="197" spans="2:65" s="12" customFormat="1">
      <c r="B197" s="148"/>
      <c r="D197" s="149" t="s">
        <v>146</v>
      </c>
      <c r="E197" s="150" t="s">
        <v>1</v>
      </c>
      <c r="F197" s="151" t="s">
        <v>1034</v>
      </c>
      <c r="H197" s="152">
        <v>1140</v>
      </c>
      <c r="I197" s="153"/>
      <c r="L197" s="148"/>
      <c r="M197" s="154"/>
      <c r="T197" s="155"/>
      <c r="AT197" s="150" t="s">
        <v>146</v>
      </c>
      <c r="AU197" s="150" t="s">
        <v>83</v>
      </c>
      <c r="AV197" s="12" t="s">
        <v>83</v>
      </c>
      <c r="AW197" s="12" t="s">
        <v>30</v>
      </c>
      <c r="AX197" s="12" t="s">
        <v>73</v>
      </c>
      <c r="AY197" s="150" t="s">
        <v>139</v>
      </c>
    </row>
    <row r="198" spans="2:65" s="12" customFormat="1">
      <c r="B198" s="148"/>
      <c r="D198" s="149" t="s">
        <v>146</v>
      </c>
      <c r="E198" s="150" t="s">
        <v>1</v>
      </c>
      <c r="F198" s="151" t="s">
        <v>1035</v>
      </c>
      <c r="H198" s="152">
        <v>46.8</v>
      </c>
      <c r="I198" s="153"/>
      <c r="L198" s="148"/>
      <c r="M198" s="154"/>
      <c r="T198" s="155"/>
      <c r="AT198" s="150" t="s">
        <v>146</v>
      </c>
      <c r="AU198" s="150" t="s">
        <v>83</v>
      </c>
      <c r="AV198" s="12" t="s">
        <v>83</v>
      </c>
      <c r="AW198" s="12" t="s">
        <v>30</v>
      </c>
      <c r="AX198" s="12" t="s">
        <v>73</v>
      </c>
      <c r="AY198" s="150" t="s">
        <v>139</v>
      </c>
    </row>
    <row r="199" spans="2:65" s="13" customFormat="1">
      <c r="B199" s="156"/>
      <c r="D199" s="149" t="s">
        <v>146</v>
      </c>
      <c r="E199" s="157" t="s">
        <v>1</v>
      </c>
      <c r="F199" s="158" t="s">
        <v>148</v>
      </c>
      <c r="H199" s="159">
        <v>1277.0999999999999</v>
      </c>
      <c r="I199" s="160"/>
      <c r="L199" s="156"/>
      <c r="M199" s="161"/>
      <c r="T199" s="162"/>
      <c r="AT199" s="157" t="s">
        <v>146</v>
      </c>
      <c r="AU199" s="157" t="s">
        <v>83</v>
      </c>
      <c r="AV199" s="13" t="s">
        <v>145</v>
      </c>
      <c r="AW199" s="13" t="s">
        <v>30</v>
      </c>
      <c r="AX199" s="13" t="s">
        <v>81</v>
      </c>
      <c r="AY199" s="157" t="s">
        <v>139</v>
      </c>
    </row>
    <row r="200" spans="2:65" s="1" customFormat="1" ht="24.2" customHeight="1">
      <c r="B200" s="133"/>
      <c r="C200" s="134" t="s">
        <v>228</v>
      </c>
      <c r="D200" s="134" t="s">
        <v>141</v>
      </c>
      <c r="E200" s="135" t="s">
        <v>1036</v>
      </c>
      <c r="F200" s="136" t="s">
        <v>1037</v>
      </c>
      <c r="G200" s="137" t="s">
        <v>144</v>
      </c>
      <c r="H200" s="138">
        <v>596.79999999999995</v>
      </c>
      <c r="I200" s="139"/>
      <c r="J200" s="140">
        <f>ROUND(I200*H200,2)</f>
        <v>0</v>
      </c>
      <c r="K200" s="141"/>
      <c r="L200" s="32"/>
      <c r="M200" s="142" t="s">
        <v>1</v>
      </c>
      <c r="N200" s="143" t="s">
        <v>38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AR200" s="146" t="s">
        <v>145</v>
      </c>
      <c r="AT200" s="146" t="s">
        <v>141</v>
      </c>
      <c r="AU200" s="146" t="s">
        <v>83</v>
      </c>
      <c r="AY200" s="17" t="s">
        <v>139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7" t="s">
        <v>81</v>
      </c>
      <c r="BK200" s="147">
        <f>ROUND(I200*H200,2)</f>
        <v>0</v>
      </c>
      <c r="BL200" s="17" t="s">
        <v>145</v>
      </c>
      <c r="BM200" s="146" t="s">
        <v>240</v>
      </c>
    </row>
    <row r="201" spans="2:65" s="12" customFormat="1">
      <c r="B201" s="148"/>
      <c r="D201" s="149" t="s">
        <v>146</v>
      </c>
      <c r="E201" s="150" t="s">
        <v>1</v>
      </c>
      <c r="F201" s="151" t="s">
        <v>1038</v>
      </c>
      <c r="H201" s="152">
        <v>550</v>
      </c>
      <c r="I201" s="153"/>
      <c r="L201" s="148"/>
      <c r="M201" s="154"/>
      <c r="T201" s="155"/>
      <c r="AT201" s="150" t="s">
        <v>146</v>
      </c>
      <c r="AU201" s="150" t="s">
        <v>83</v>
      </c>
      <c r="AV201" s="12" t="s">
        <v>83</v>
      </c>
      <c r="AW201" s="12" t="s">
        <v>30</v>
      </c>
      <c r="AX201" s="12" t="s">
        <v>73</v>
      </c>
      <c r="AY201" s="150" t="s">
        <v>139</v>
      </c>
    </row>
    <row r="202" spans="2:65" s="12" customFormat="1">
      <c r="B202" s="148"/>
      <c r="D202" s="149" t="s">
        <v>146</v>
      </c>
      <c r="E202" s="150" t="s">
        <v>1</v>
      </c>
      <c r="F202" s="151" t="s">
        <v>1035</v>
      </c>
      <c r="H202" s="152">
        <v>46.8</v>
      </c>
      <c r="I202" s="153"/>
      <c r="L202" s="148"/>
      <c r="M202" s="154"/>
      <c r="T202" s="155"/>
      <c r="AT202" s="150" t="s">
        <v>146</v>
      </c>
      <c r="AU202" s="150" t="s">
        <v>83</v>
      </c>
      <c r="AV202" s="12" t="s">
        <v>83</v>
      </c>
      <c r="AW202" s="12" t="s">
        <v>30</v>
      </c>
      <c r="AX202" s="12" t="s">
        <v>73</v>
      </c>
      <c r="AY202" s="150" t="s">
        <v>139</v>
      </c>
    </row>
    <row r="203" spans="2:65" s="13" customFormat="1">
      <c r="B203" s="156"/>
      <c r="D203" s="149" t="s">
        <v>146</v>
      </c>
      <c r="E203" s="157" t="s">
        <v>1</v>
      </c>
      <c r="F203" s="158" t="s">
        <v>148</v>
      </c>
      <c r="H203" s="159">
        <v>596.79999999999995</v>
      </c>
      <c r="I203" s="160"/>
      <c r="L203" s="156"/>
      <c r="M203" s="161"/>
      <c r="T203" s="162"/>
      <c r="AT203" s="157" t="s">
        <v>146</v>
      </c>
      <c r="AU203" s="157" t="s">
        <v>83</v>
      </c>
      <c r="AV203" s="13" t="s">
        <v>145</v>
      </c>
      <c r="AW203" s="13" t="s">
        <v>30</v>
      </c>
      <c r="AX203" s="13" t="s">
        <v>81</v>
      </c>
      <c r="AY203" s="157" t="s">
        <v>139</v>
      </c>
    </row>
    <row r="204" spans="2:65" s="1" customFormat="1" ht="21.75" customHeight="1">
      <c r="B204" s="133"/>
      <c r="C204" s="134" t="s">
        <v>207</v>
      </c>
      <c r="D204" s="134" t="s">
        <v>141</v>
      </c>
      <c r="E204" s="135" t="s">
        <v>630</v>
      </c>
      <c r="F204" s="136" t="s">
        <v>631</v>
      </c>
      <c r="G204" s="137" t="s">
        <v>144</v>
      </c>
      <c r="H204" s="138">
        <v>1091.4000000000001</v>
      </c>
      <c r="I204" s="139"/>
      <c r="J204" s="140">
        <f>ROUND(I204*H204,2)</f>
        <v>0</v>
      </c>
      <c r="K204" s="141"/>
      <c r="L204" s="32"/>
      <c r="M204" s="142" t="s">
        <v>1</v>
      </c>
      <c r="N204" s="143" t="s">
        <v>38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145</v>
      </c>
      <c r="AT204" s="146" t="s">
        <v>141</v>
      </c>
      <c r="AU204" s="146" t="s">
        <v>83</v>
      </c>
      <c r="AY204" s="17" t="s">
        <v>139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7" t="s">
        <v>81</v>
      </c>
      <c r="BK204" s="147">
        <f>ROUND(I204*H204,2)</f>
        <v>0</v>
      </c>
      <c r="BL204" s="17" t="s">
        <v>145</v>
      </c>
      <c r="BM204" s="146" t="s">
        <v>244</v>
      </c>
    </row>
    <row r="205" spans="2:65" s="1" customFormat="1" ht="24.2" customHeight="1">
      <c r="B205" s="133"/>
      <c r="C205" s="134" t="s">
        <v>7</v>
      </c>
      <c r="D205" s="134" t="s">
        <v>141</v>
      </c>
      <c r="E205" s="135" t="s">
        <v>807</v>
      </c>
      <c r="F205" s="136" t="s">
        <v>808</v>
      </c>
      <c r="G205" s="137" t="s">
        <v>144</v>
      </c>
      <c r="H205" s="138">
        <v>1277.0999999999999</v>
      </c>
      <c r="I205" s="139"/>
      <c r="J205" s="140">
        <f>ROUND(I205*H205,2)</f>
        <v>0</v>
      </c>
      <c r="K205" s="141"/>
      <c r="L205" s="32"/>
      <c r="M205" s="142" t="s">
        <v>1</v>
      </c>
      <c r="N205" s="143" t="s">
        <v>38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145</v>
      </c>
      <c r="AT205" s="146" t="s">
        <v>141</v>
      </c>
      <c r="AU205" s="146" t="s">
        <v>83</v>
      </c>
      <c r="AY205" s="17" t="s">
        <v>139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7" t="s">
        <v>81</v>
      </c>
      <c r="BK205" s="147">
        <f>ROUND(I205*H205,2)</f>
        <v>0</v>
      </c>
      <c r="BL205" s="17" t="s">
        <v>145</v>
      </c>
      <c r="BM205" s="146" t="s">
        <v>250</v>
      </c>
    </row>
    <row r="206" spans="2:65" s="1" customFormat="1" ht="24.2" customHeight="1">
      <c r="B206" s="133"/>
      <c r="C206" s="134" t="s">
        <v>211</v>
      </c>
      <c r="D206" s="134" t="s">
        <v>141</v>
      </c>
      <c r="E206" s="135" t="s">
        <v>1039</v>
      </c>
      <c r="F206" s="136" t="s">
        <v>1040</v>
      </c>
      <c r="G206" s="137" t="s">
        <v>144</v>
      </c>
      <c r="H206" s="138">
        <v>596.79999999999995</v>
      </c>
      <c r="I206" s="139"/>
      <c r="J206" s="140">
        <f>ROUND(I206*H206,2)</f>
        <v>0</v>
      </c>
      <c r="K206" s="141"/>
      <c r="L206" s="32"/>
      <c r="M206" s="142" t="s">
        <v>1</v>
      </c>
      <c r="N206" s="143" t="s">
        <v>38</v>
      </c>
      <c r="P206" s="144">
        <f>O206*H206</f>
        <v>0</v>
      </c>
      <c r="Q206" s="144">
        <v>0</v>
      </c>
      <c r="R206" s="144">
        <f>Q206*H206</f>
        <v>0</v>
      </c>
      <c r="S206" s="144">
        <v>0</v>
      </c>
      <c r="T206" s="145">
        <f>S206*H206</f>
        <v>0</v>
      </c>
      <c r="AR206" s="146" t="s">
        <v>145</v>
      </c>
      <c r="AT206" s="146" t="s">
        <v>141</v>
      </c>
      <c r="AU206" s="146" t="s">
        <v>83</v>
      </c>
      <c r="AY206" s="17" t="s">
        <v>139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7" t="s">
        <v>81</v>
      </c>
      <c r="BK206" s="147">
        <f>ROUND(I206*H206,2)</f>
        <v>0</v>
      </c>
      <c r="BL206" s="17" t="s">
        <v>145</v>
      </c>
      <c r="BM206" s="146" t="s">
        <v>254</v>
      </c>
    </row>
    <row r="207" spans="2:65" s="1" customFormat="1" ht="21.75" customHeight="1">
      <c r="B207" s="133"/>
      <c r="C207" s="134" t="s">
        <v>246</v>
      </c>
      <c r="D207" s="134" t="s">
        <v>141</v>
      </c>
      <c r="E207" s="135" t="s">
        <v>1041</v>
      </c>
      <c r="F207" s="136" t="s">
        <v>1042</v>
      </c>
      <c r="G207" s="137" t="s">
        <v>401</v>
      </c>
      <c r="H207" s="138">
        <v>143</v>
      </c>
      <c r="I207" s="139"/>
      <c r="J207" s="140">
        <f>ROUND(I207*H207,2)</f>
        <v>0</v>
      </c>
      <c r="K207" s="141"/>
      <c r="L207" s="32"/>
      <c r="M207" s="142" t="s">
        <v>1</v>
      </c>
      <c r="N207" s="143" t="s">
        <v>38</v>
      </c>
      <c r="P207" s="144">
        <f>O207*H207</f>
        <v>0</v>
      </c>
      <c r="Q207" s="144">
        <v>0</v>
      </c>
      <c r="R207" s="144">
        <f>Q207*H207</f>
        <v>0</v>
      </c>
      <c r="S207" s="144">
        <v>0</v>
      </c>
      <c r="T207" s="145">
        <f>S207*H207</f>
        <v>0</v>
      </c>
      <c r="AR207" s="146" t="s">
        <v>145</v>
      </c>
      <c r="AT207" s="146" t="s">
        <v>141</v>
      </c>
      <c r="AU207" s="146" t="s">
        <v>83</v>
      </c>
      <c r="AY207" s="17" t="s">
        <v>139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7" t="s">
        <v>81</v>
      </c>
      <c r="BK207" s="147">
        <f>ROUND(I207*H207,2)</f>
        <v>0</v>
      </c>
      <c r="BL207" s="17" t="s">
        <v>145</v>
      </c>
      <c r="BM207" s="146" t="s">
        <v>260</v>
      </c>
    </row>
    <row r="208" spans="2:65" s="14" customFormat="1">
      <c r="B208" s="163"/>
      <c r="D208" s="149" t="s">
        <v>146</v>
      </c>
      <c r="E208" s="164" t="s">
        <v>1</v>
      </c>
      <c r="F208" s="165" t="s">
        <v>625</v>
      </c>
      <c r="H208" s="164" t="s">
        <v>1</v>
      </c>
      <c r="I208" s="166"/>
      <c r="L208" s="163"/>
      <c r="M208" s="167"/>
      <c r="T208" s="168"/>
      <c r="AT208" s="164" t="s">
        <v>146</v>
      </c>
      <c r="AU208" s="164" t="s">
        <v>83</v>
      </c>
      <c r="AV208" s="14" t="s">
        <v>81</v>
      </c>
      <c r="AW208" s="14" t="s">
        <v>30</v>
      </c>
      <c r="AX208" s="14" t="s">
        <v>73</v>
      </c>
      <c r="AY208" s="164" t="s">
        <v>139</v>
      </c>
    </row>
    <row r="209" spans="2:65" s="12" customFormat="1">
      <c r="B209" s="148"/>
      <c r="D209" s="149" t="s">
        <v>146</v>
      </c>
      <c r="E209" s="150" t="s">
        <v>1</v>
      </c>
      <c r="F209" s="151" t="s">
        <v>1043</v>
      </c>
      <c r="H209" s="152">
        <v>143</v>
      </c>
      <c r="I209" s="153"/>
      <c r="L209" s="148"/>
      <c r="M209" s="154"/>
      <c r="T209" s="155"/>
      <c r="AT209" s="150" t="s">
        <v>146</v>
      </c>
      <c r="AU209" s="150" t="s">
        <v>83</v>
      </c>
      <c r="AV209" s="12" t="s">
        <v>83</v>
      </c>
      <c r="AW209" s="12" t="s">
        <v>30</v>
      </c>
      <c r="AX209" s="12" t="s">
        <v>73</v>
      </c>
      <c r="AY209" s="150" t="s">
        <v>139</v>
      </c>
    </row>
    <row r="210" spans="2:65" s="13" customFormat="1">
      <c r="B210" s="156"/>
      <c r="D210" s="149" t="s">
        <v>146</v>
      </c>
      <c r="E210" s="157" t="s">
        <v>1</v>
      </c>
      <c r="F210" s="158" t="s">
        <v>148</v>
      </c>
      <c r="H210" s="159">
        <v>143</v>
      </c>
      <c r="I210" s="160"/>
      <c r="L210" s="156"/>
      <c r="M210" s="161"/>
      <c r="T210" s="162"/>
      <c r="AT210" s="157" t="s">
        <v>146</v>
      </c>
      <c r="AU210" s="157" t="s">
        <v>83</v>
      </c>
      <c r="AV210" s="13" t="s">
        <v>145</v>
      </c>
      <c r="AW210" s="13" t="s">
        <v>30</v>
      </c>
      <c r="AX210" s="13" t="s">
        <v>81</v>
      </c>
      <c r="AY210" s="157" t="s">
        <v>139</v>
      </c>
    </row>
    <row r="211" spans="2:65" s="1" customFormat="1" ht="24.2" customHeight="1">
      <c r="B211" s="133"/>
      <c r="C211" s="134" t="s">
        <v>222</v>
      </c>
      <c r="D211" s="134" t="s">
        <v>141</v>
      </c>
      <c r="E211" s="135" t="s">
        <v>1044</v>
      </c>
      <c r="F211" s="136" t="s">
        <v>1045</v>
      </c>
      <c r="G211" s="137" t="s">
        <v>401</v>
      </c>
      <c r="H211" s="138">
        <v>143</v>
      </c>
      <c r="I211" s="139"/>
      <c r="J211" s="140">
        <f>ROUND(I211*H211,2)</f>
        <v>0</v>
      </c>
      <c r="K211" s="141"/>
      <c r="L211" s="32"/>
      <c r="M211" s="142" t="s">
        <v>1</v>
      </c>
      <c r="N211" s="143" t="s">
        <v>38</v>
      </c>
      <c r="P211" s="144">
        <f>O211*H211</f>
        <v>0</v>
      </c>
      <c r="Q211" s="144">
        <v>0</v>
      </c>
      <c r="R211" s="144">
        <f>Q211*H211</f>
        <v>0</v>
      </c>
      <c r="S211" s="144">
        <v>0</v>
      </c>
      <c r="T211" s="145">
        <f>S211*H211</f>
        <v>0</v>
      </c>
      <c r="AR211" s="146" t="s">
        <v>145</v>
      </c>
      <c r="AT211" s="146" t="s">
        <v>141</v>
      </c>
      <c r="AU211" s="146" t="s">
        <v>83</v>
      </c>
      <c r="AY211" s="17" t="s">
        <v>139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7" t="s">
        <v>81</v>
      </c>
      <c r="BK211" s="147">
        <f>ROUND(I211*H211,2)</f>
        <v>0</v>
      </c>
      <c r="BL211" s="17" t="s">
        <v>145</v>
      </c>
      <c r="BM211" s="146" t="s">
        <v>264</v>
      </c>
    </row>
    <row r="212" spans="2:65" s="14" customFormat="1">
      <c r="B212" s="163"/>
      <c r="D212" s="149" t="s">
        <v>146</v>
      </c>
      <c r="E212" s="164" t="s">
        <v>1</v>
      </c>
      <c r="F212" s="165" t="s">
        <v>625</v>
      </c>
      <c r="H212" s="164" t="s">
        <v>1</v>
      </c>
      <c r="I212" s="166"/>
      <c r="L212" s="163"/>
      <c r="M212" s="167"/>
      <c r="T212" s="168"/>
      <c r="AT212" s="164" t="s">
        <v>146</v>
      </c>
      <c r="AU212" s="164" t="s">
        <v>83</v>
      </c>
      <c r="AV212" s="14" t="s">
        <v>81</v>
      </c>
      <c r="AW212" s="14" t="s">
        <v>30</v>
      </c>
      <c r="AX212" s="14" t="s">
        <v>73</v>
      </c>
      <c r="AY212" s="164" t="s">
        <v>139</v>
      </c>
    </row>
    <row r="213" spans="2:65" s="12" customFormat="1">
      <c r="B213" s="148"/>
      <c r="D213" s="149" t="s">
        <v>146</v>
      </c>
      <c r="E213" s="150" t="s">
        <v>1</v>
      </c>
      <c r="F213" s="151" t="s">
        <v>1043</v>
      </c>
      <c r="H213" s="152">
        <v>143</v>
      </c>
      <c r="I213" s="153"/>
      <c r="L213" s="148"/>
      <c r="M213" s="154"/>
      <c r="T213" s="155"/>
      <c r="AT213" s="150" t="s">
        <v>146</v>
      </c>
      <c r="AU213" s="150" t="s">
        <v>83</v>
      </c>
      <c r="AV213" s="12" t="s">
        <v>83</v>
      </c>
      <c r="AW213" s="12" t="s">
        <v>30</v>
      </c>
      <c r="AX213" s="12" t="s">
        <v>73</v>
      </c>
      <c r="AY213" s="150" t="s">
        <v>139</v>
      </c>
    </row>
    <row r="214" spans="2:65" s="13" customFormat="1">
      <c r="B214" s="156"/>
      <c r="D214" s="149" t="s">
        <v>146</v>
      </c>
      <c r="E214" s="157" t="s">
        <v>1</v>
      </c>
      <c r="F214" s="158" t="s">
        <v>148</v>
      </c>
      <c r="H214" s="159">
        <v>143</v>
      </c>
      <c r="I214" s="160"/>
      <c r="L214" s="156"/>
      <c r="M214" s="161"/>
      <c r="T214" s="162"/>
      <c r="AT214" s="157" t="s">
        <v>146</v>
      </c>
      <c r="AU214" s="157" t="s">
        <v>83</v>
      </c>
      <c r="AV214" s="13" t="s">
        <v>145</v>
      </c>
      <c r="AW214" s="13" t="s">
        <v>30</v>
      </c>
      <c r="AX214" s="13" t="s">
        <v>81</v>
      </c>
      <c r="AY214" s="157" t="s">
        <v>139</v>
      </c>
    </row>
    <row r="215" spans="2:65" s="1" customFormat="1" ht="24.2" customHeight="1">
      <c r="B215" s="133"/>
      <c r="C215" s="134" t="s">
        <v>256</v>
      </c>
      <c r="D215" s="134" t="s">
        <v>141</v>
      </c>
      <c r="E215" s="135" t="s">
        <v>1046</v>
      </c>
      <c r="F215" s="136" t="s">
        <v>1047</v>
      </c>
      <c r="G215" s="137" t="s">
        <v>144</v>
      </c>
      <c r="H215" s="138">
        <v>565.62</v>
      </c>
      <c r="I215" s="139"/>
      <c r="J215" s="140">
        <f>ROUND(I215*H215,2)</f>
        <v>0</v>
      </c>
      <c r="K215" s="141"/>
      <c r="L215" s="32"/>
      <c r="M215" s="142" t="s">
        <v>1</v>
      </c>
      <c r="N215" s="143" t="s">
        <v>38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145</v>
      </c>
      <c r="AT215" s="146" t="s">
        <v>141</v>
      </c>
      <c r="AU215" s="146" t="s">
        <v>83</v>
      </c>
      <c r="AY215" s="17" t="s">
        <v>139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7" t="s">
        <v>81</v>
      </c>
      <c r="BK215" s="147">
        <f>ROUND(I215*H215,2)</f>
        <v>0</v>
      </c>
      <c r="BL215" s="17" t="s">
        <v>145</v>
      </c>
      <c r="BM215" s="146" t="s">
        <v>269</v>
      </c>
    </row>
    <row r="216" spans="2:65" s="14" customFormat="1">
      <c r="B216" s="163"/>
      <c r="D216" s="149" t="s">
        <v>146</v>
      </c>
      <c r="E216" s="164" t="s">
        <v>1</v>
      </c>
      <c r="F216" s="165" t="s">
        <v>625</v>
      </c>
      <c r="H216" s="164" t="s">
        <v>1</v>
      </c>
      <c r="I216" s="166"/>
      <c r="L216" s="163"/>
      <c r="M216" s="167"/>
      <c r="T216" s="168"/>
      <c r="AT216" s="164" t="s">
        <v>146</v>
      </c>
      <c r="AU216" s="164" t="s">
        <v>83</v>
      </c>
      <c r="AV216" s="14" t="s">
        <v>81</v>
      </c>
      <c r="AW216" s="14" t="s">
        <v>30</v>
      </c>
      <c r="AX216" s="14" t="s">
        <v>73</v>
      </c>
      <c r="AY216" s="164" t="s">
        <v>139</v>
      </c>
    </row>
    <row r="217" spans="2:65" s="14" customFormat="1">
      <c r="B217" s="163"/>
      <c r="D217" s="149" t="s">
        <v>146</v>
      </c>
      <c r="E217" s="164" t="s">
        <v>1</v>
      </c>
      <c r="F217" s="165" t="s">
        <v>1048</v>
      </c>
      <c r="H217" s="164" t="s">
        <v>1</v>
      </c>
      <c r="I217" s="166"/>
      <c r="L217" s="163"/>
      <c r="M217" s="167"/>
      <c r="T217" s="168"/>
      <c r="AT217" s="164" t="s">
        <v>146</v>
      </c>
      <c r="AU217" s="164" t="s">
        <v>83</v>
      </c>
      <c r="AV217" s="14" t="s">
        <v>81</v>
      </c>
      <c r="AW217" s="14" t="s">
        <v>30</v>
      </c>
      <c r="AX217" s="14" t="s">
        <v>73</v>
      </c>
      <c r="AY217" s="164" t="s">
        <v>139</v>
      </c>
    </row>
    <row r="218" spans="2:65" s="12" customFormat="1">
      <c r="B218" s="148"/>
      <c r="D218" s="149" t="s">
        <v>146</v>
      </c>
      <c r="E218" s="150" t="s">
        <v>1</v>
      </c>
      <c r="F218" s="151" t="s">
        <v>1049</v>
      </c>
      <c r="H218" s="152">
        <v>565.62</v>
      </c>
      <c r="I218" s="153"/>
      <c r="L218" s="148"/>
      <c r="M218" s="154"/>
      <c r="T218" s="155"/>
      <c r="AT218" s="150" t="s">
        <v>146</v>
      </c>
      <c r="AU218" s="150" t="s">
        <v>83</v>
      </c>
      <c r="AV218" s="12" t="s">
        <v>83</v>
      </c>
      <c r="AW218" s="12" t="s">
        <v>30</v>
      </c>
      <c r="AX218" s="12" t="s">
        <v>73</v>
      </c>
      <c r="AY218" s="150" t="s">
        <v>139</v>
      </c>
    </row>
    <row r="219" spans="2:65" s="13" customFormat="1">
      <c r="B219" s="156"/>
      <c r="D219" s="149" t="s">
        <v>146</v>
      </c>
      <c r="E219" s="157" t="s">
        <v>1</v>
      </c>
      <c r="F219" s="158" t="s">
        <v>148</v>
      </c>
      <c r="H219" s="159">
        <v>565.62</v>
      </c>
      <c r="I219" s="160"/>
      <c r="L219" s="156"/>
      <c r="M219" s="161"/>
      <c r="T219" s="162"/>
      <c r="AT219" s="157" t="s">
        <v>146</v>
      </c>
      <c r="AU219" s="157" t="s">
        <v>83</v>
      </c>
      <c r="AV219" s="13" t="s">
        <v>145</v>
      </c>
      <c r="AW219" s="13" t="s">
        <v>30</v>
      </c>
      <c r="AX219" s="13" t="s">
        <v>81</v>
      </c>
      <c r="AY219" s="157" t="s">
        <v>139</v>
      </c>
    </row>
    <row r="220" spans="2:65" s="1" customFormat="1" ht="24.2" customHeight="1">
      <c r="B220" s="133"/>
      <c r="C220" s="134" t="s">
        <v>226</v>
      </c>
      <c r="D220" s="134" t="s">
        <v>141</v>
      </c>
      <c r="E220" s="135" t="s">
        <v>1050</v>
      </c>
      <c r="F220" s="136" t="s">
        <v>1051</v>
      </c>
      <c r="G220" s="137" t="s">
        <v>144</v>
      </c>
      <c r="H220" s="138">
        <v>539.91</v>
      </c>
      <c r="I220" s="139"/>
      <c r="J220" s="140">
        <f>ROUND(I220*H220,2)</f>
        <v>0</v>
      </c>
      <c r="K220" s="141"/>
      <c r="L220" s="32"/>
      <c r="M220" s="142" t="s">
        <v>1</v>
      </c>
      <c r="N220" s="143" t="s">
        <v>38</v>
      </c>
      <c r="P220" s="144">
        <f>O220*H220</f>
        <v>0</v>
      </c>
      <c r="Q220" s="144">
        <v>0</v>
      </c>
      <c r="R220" s="144">
        <f>Q220*H220</f>
        <v>0</v>
      </c>
      <c r="S220" s="144">
        <v>0</v>
      </c>
      <c r="T220" s="145">
        <f>S220*H220</f>
        <v>0</v>
      </c>
      <c r="AR220" s="146" t="s">
        <v>145</v>
      </c>
      <c r="AT220" s="146" t="s">
        <v>141</v>
      </c>
      <c r="AU220" s="146" t="s">
        <v>83</v>
      </c>
      <c r="AY220" s="17" t="s">
        <v>139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7" t="s">
        <v>81</v>
      </c>
      <c r="BK220" s="147">
        <f>ROUND(I220*H220,2)</f>
        <v>0</v>
      </c>
      <c r="BL220" s="17" t="s">
        <v>145</v>
      </c>
      <c r="BM220" s="146" t="s">
        <v>274</v>
      </c>
    </row>
    <row r="221" spans="2:65" s="14" customFormat="1">
      <c r="B221" s="163"/>
      <c r="D221" s="149" t="s">
        <v>146</v>
      </c>
      <c r="E221" s="164" t="s">
        <v>1</v>
      </c>
      <c r="F221" s="165" t="s">
        <v>625</v>
      </c>
      <c r="H221" s="164" t="s">
        <v>1</v>
      </c>
      <c r="I221" s="166"/>
      <c r="L221" s="163"/>
      <c r="M221" s="167"/>
      <c r="T221" s="168"/>
      <c r="AT221" s="164" t="s">
        <v>146</v>
      </c>
      <c r="AU221" s="164" t="s">
        <v>83</v>
      </c>
      <c r="AV221" s="14" t="s">
        <v>81</v>
      </c>
      <c r="AW221" s="14" t="s">
        <v>30</v>
      </c>
      <c r="AX221" s="14" t="s">
        <v>73</v>
      </c>
      <c r="AY221" s="164" t="s">
        <v>139</v>
      </c>
    </row>
    <row r="222" spans="2:65" s="14" customFormat="1">
      <c r="B222" s="163"/>
      <c r="D222" s="149" t="s">
        <v>146</v>
      </c>
      <c r="E222" s="164" t="s">
        <v>1</v>
      </c>
      <c r="F222" s="165" t="s">
        <v>1048</v>
      </c>
      <c r="H222" s="164" t="s">
        <v>1</v>
      </c>
      <c r="I222" s="166"/>
      <c r="L222" s="163"/>
      <c r="M222" s="167"/>
      <c r="T222" s="168"/>
      <c r="AT222" s="164" t="s">
        <v>146</v>
      </c>
      <c r="AU222" s="164" t="s">
        <v>83</v>
      </c>
      <c r="AV222" s="14" t="s">
        <v>81</v>
      </c>
      <c r="AW222" s="14" t="s">
        <v>30</v>
      </c>
      <c r="AX222" s="14" t="s">
        <v>73</v>
      </c>
      <c r="AY222" s="164" t="s">
        <v>139</v>
      </c>
    </row>
    <row r="223" spans="2:65" s="12" customFormat="1">
      <c r="B223" s="148"/>
      <c r="D223" s="149" t="s">
        <v>146</v>
      </c>
      <c r="E223" s="150" t="s">
        <v>1</v>
      </c>
      <c r="F223" s="151" t="s">
        <v>1052</v>
      </c>
      <c r="H223" s="152">
        <v>539.91</v>
      </c>
      <c r="I223" s="153"/>
      <c r="L223" s="148"/>
      <c r="M223" s="154"/>
      <c r="T223" s="155"/>
      <c r="AT223" s="150" t="s">
        <v>146</v>
      </c>
      <c r="AU223" s="150" t="s">
        <v>83</v>
      </c>
      <c r="AV223" s="12" t="s">
        <v>83</v>
      </c>
      <c r="AW223" s="12" t="s">
        <v>30</v>
      </c>
      <c r="AX223" s="12" t="s">
        <v>73</v>
      </c>
      <c r="AY223" s="150" t="s">
        <v>139</v>
      </c>
    </row>
    <row r="224" spans="2:65" s="13" customFormat="1">
      <c r="B224" s="156"/>
      <c r="D224" s="149" t="s">
        <v>146</v>
      </c>
      <c r="E224" s="157" t="s">
        <v>1</v>
      </c>
      <c r="F224" s="158" t="s">
        <v>148</v>
      </c>
      <c r="H224" s="159">
        <v>539.91</v>
      </c>
      <c r="I224" s="160"/>
      <c r="L224" s="156"/>
      <c r="M224" s="161"/>
      <c r="T224" s="162"/>
      <c r="AT224" s="157" t="s">
        <v>146</v>
      </c>
      <c r="AU224" s="157" t="s">
        <v>83</v>
      </c>
      <c r="AV224" s="13" t="s">
        <v>145</v>
      </c>
      <c r="AW224" s="13" t="s">
        <v>30</v>
      </c>
      <c r="AX224" s="13" t="s">
        <v>81</v>
      </c>
      <c r="AY224" s="157" t="s">
        <v>139</v>
      </c>
    </row>
    <row r="225" spans="2:65" s="1" customFormat="1" ht="16.5" customHeight="1">
      <c r="B225" s="133"/>
      <c r="C225" s="169" t="s">
        <v>266</v>
      </c>
      <c r="D225" s="169" t="s">
        <v>247</v>
      </c>
      <c r="E225" s="170" t="s">
        <v>1053</v>
      </c>
      <c r="F225" s="171" t="s">
        <v>1054</v>
      </c>
      <c r="G225" s="172" t="s">
        <v>235</v>
      </c>
      <c r="H225" s="173">
        <v>92.055000000000007</v>
      </c>
      <c r="I225" s="174"/>
      <c r="J225" s="175">
        <f>ROUND(I225*H225,2)</f>
        <v>0</v>
      </c>
      <c r="K225" s="176"/>
      <c r="L225" s="177"/>
      <c r="M225" s="178" t="s">
        <v>1</v>
      </c>
      <c r="N225" s="179" t="s">
        <v>38</v>
      </c>
      <c r="P225" s="144">
        <f>O225*H225</f>
        <v>0</v>
      </c>
      <c r="Q225" s="144">
        <v>0</v>
      </c>
      <c r="R225" s="144">
        <f>Q225*H225</f>
        <v>0</v>
      </c>
      <c r="S225" s="144">
        <v>0</v>
      </c>
      <c r="T225" s="145">
        <f>S225*H225</f>
        <v>0</v>
      </c>
      <c r="AR225" s="146" t="s">
        <v>163</v>
      </c>
      <c r="AT225" s="146" t="s">
        <v>247</v>
      </c>
      <c r="AU225" s="146" t="s">
        <v>83</v>
      </c>
      <c r="AY225" s="17" t="s">
        <v>139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7" t="s">
        <v>81</v>
      </c>
      <c r="BK225" s="147">
        <f>ROUND(I225*H225,2)</f>
        <v>0</v>
      </c>
      <c r="BL225" s="17" t="s">
        <v>145</v>
      </c>
      <c r="BM225" s="146" t="s">
        <v>279</v>
      </c>
    </row>
    <row r="226" spans="2:65" s="12" customFormat="1">
      <c r="B226" s="148"/>
      <c r="D226" s="149" t="s">
        <v>146</v>
      </c>
      <c r="E226" s="150" t="s">
        <v>1</v>
      </c>
      <c r="F226" s="151" t="s">
        <v>1055</v>
      </c>
      <c r="H226" s="152">
        <v>92.055000000000007</v>
      </c>
      <c r="I226" s="153"/>
      <c r="L226" s="148"/>
      <c r="M226" s="154"/>
      <c r="T226" s="155"/>
      <c r="AT226" s="150" t="s">
        <v>146</v>
      </c>
      <c r="AU226" s="150" t="s">
        <v>83</v>
      </c>
      <c r="AV226" s="12" t="s">
        <v>83</v>
      </c>
      <c r="AW226" s="12" t="s">
        <v>30</v>
      </c>
      <c r="AX226" s="12" t="s">
        <v>73</v>
      </c>
      <c r="AY226" s="150" t="s">
        <v>139</v>
      </c>
    </row>
    <row r="227" spans="2:65" s="13" customFormat="1">
      <c r="B227" s="156"/>
      <c r="D227" s="149" t="s">
        <v>146</v>
      </c>
      <c r="E227" s="157" t="s">
        <v>1</v>
      </c>
      <c r="F227" s="158" t="s">
        <v>148</v>
      </c>
      <c r="H227" s="159">
        <v>92.055000000000007</v>
      </c>
      <c r="I227" s="160"/>
      <c r="L227" s="156"/>
      <c r="M227" s="161"/>
      <c r="T227" s="162"/>
      <c r="AT227" s="157" t="s">
        <v>146</v>
      </c>
      <c r="AU227" s="157" t="s">
        <v>83</v>
      </c>
      <c r="AV227" s="13" t="s">
        <v>145</v>
      </c>
      <c r="AW227" s="13" t="s">
        <v>30</v>
      </c>
      <c r="AX227" s="13" t="s">
        <v>81</v>
      </c>
      <c r="AY227" s="157" t="s">
        <v>139</v>
      </c>
    </row>
    <row r="228" spans="2:65" s="1" customFormat="1" ht="16.5" customHeight="1">
      <c r="B228" s="133"/>
      <c r="C228" s="134" t="s">
        <v>231</v>
      </c>
      <c r="D228" s="134" t="s">
        <v>141</v>
      </c>
      <c r="E228" s="135" t="s">
        <v>1056</v>
      </c>
      <c r="F228" s="136" t="s">
        <v>1057</v>
      </c>
      <c r="G228" s="137" t="s">
        <v>259</v>
      </c>
      <c r="H228" s="138">
        <v>7966.8</v>
      </c>
      <c r="I228" s="139"/>
      <c r="J228" s="140">
        <f>ROUND(I228*H228,2)</f>
        <v>0</v>
      </c>
      <c r="K228" s="141"/>
      <c r="L228" s="32"/>
      <c r="M228" s="142" t="s">
        <v>1</v>
      </c>
      <c r="N228" s="143" t="s">
        <v>38</v>
      </c>
      <c r="P228" s="144">
        <f>O228*H228</f>
        <v>0</v>
      </c>
      <c r="Q228" s="144">
        <v>0</v>
      </c>
      <c r="R228" s="144">
        <f>Q228*H228</f>
        <v>0</v>
      </c>
      <c r="S228" s="144">
        <v>0</v>
      </c>
      <c r="T228" s="145">
        <f>S228*H228</f>
        <v>0</v>
      </c>
      <c r="AR228" s="146" t="s">
        <v>145</v>
      </c>
      <c r="AT228" s="146" t="s">
        <v>141</v>
      </c>
      <c r="AU228" s="146" t="s">
        <v>83</v>
      </c>
      <c r="AY228" s="17" t="s">
        <v>139</v>
      </c>
      <c r="BE228" s="147">
        <f>IF(N228="základní",J228,0)</f>
        <v>0</v>
      </c>
      <c r="BF228" s="147">
        <f>IF(N228="snížená",J228,0)</f>
        <v>0</v>
      </c>
      <c r="BG228" s="147">
        <f>IF(N228="zákl. přenesená",J228,0)</f>
        <v>0</v>
      </c>
      <c r="BH228" s="147">
        <f>IF(N228="sníž. přenesená",J228,0)</f>
        <v>0</v>
      </c>
      <c r="BI228" s="147">
        <f>IF(N228="nulová",J228,0)</f>
        <v>0</v>
      </c>
      <c r="BJ228" s="17" t="s">
        <v>81</v>
      </c>
      <c r="BK228" s="147">
        <f>ROUND(I228*H228,2)</f>
        <v>0</v>
      </c>
      <c r="BL228" s="17" t="s">
        <v>145</v>
      </c>
      <c r="BM228" s="146" t="s">
        <v>283</v>
      </c>
    </row>
    <row r="229" spans="2:65" s="14" customFormat="1">
      <c r="B229" s="163"/>
      <c r="D229" s="149" t="s">
        <v>146</v>
      </c>
      <c r="E229" s="164" t="s">
        <v>1</v>
      </c>
      <c r="F229" s="165" t="s">
        <v>625</v>
      </c>
      <c r="H229" s="164" t="s">
        <v>1</v>
      </c>
      <c r="I229" s="166"/>
      <c r="L229" s="163"/>
      <c r="M229" s="167"/>
      <c r="T229" s="168"/>
      <c r="AT229" s="164" t="s">
        <v>146</v>
      </c>
      <c r="AU229" s="164" t="s">
        <v>83</v>
      </c>
      <c r="AV229" s="14" t="s">
        <v>81</v>
      </c>
      <c r="AW229" s="14" t="s">
        <v>30</v>
      </c>
      <c r="AX229" s="14" t="s">
        <v>73</v>
      </c>
      <c r="AY229" s="164" t="s">
        <v>139</v>
      </c>
    </row>
    <row r="230" spans="2:65" s="14" customFormat="1">
      <c r="B230" s="163"/>
      <c r="D230" s="149" t="s">
        <v>146</v>
      </c>
      <c r="E230" s="164" t="s">
        <v>1</v>
      </c>
      <c r="F230" s="165" t="s">
        <v>1058</v>
      </c>
      <c r="H230" s="164" t="s">
        <v>1</v>
      </c>
      <c r="I230" s="166"/>
      <c r="L230" s="163"/>
      <c r="M230" s="167"/>
      <c r="T230" s="168"/>
      <c r="AT230" s="164" t="s">
        <v>146</v>
      </c>
      <c r="AU230" s="164" t="s">
        <v>83</v>
      </c>
      <c r="AV230" s="14" t="s">
        <v>81</v>
      </c>
      <c r="AW230" s="14" t="s">
        <v>30</v>
      </c>
      <c r="AX230" s="14" t="s">
        <v>73</v>
      </c>
      <c r="AY230" s="164" t="s">
        <v>139</v>
      </c>
    </row>
    <row r="231" spans="2:65" s="12" customFormat="1">
      <c r="B231" s="148"/>
      <c r="D231" s="149" t="s">
        <v>146</v>
      </c>
      <c r="E231" s="150" t="s">
        <v>1</v>
      </c>
      <c r="F231" s="151" t="s">
        <v>1059</v>
      </c>
      <c r="H231" s="152">
        <v>6375.4</v>
      </c>
      <c r="I231" s="153"/>
      <c r="L231" s="148"/>
      <c r="M231" s="154"/>
      <c r="T231" s="155"/>
      <c r="AT231" s="150" t="s">
        <v>146</v>
      </c>
      <c r="AU231" s="150" t="s">
        <v>83</v>
      </c>
      <c r="AV231" s="12" t="s">
        <v>83</v>
      </c>
      <c r="AW231" s="12" t="s">
        <v>30</v>
      </c>
      <c r="AX231" s="12" t="s">
        <v>73</v>
      </c>
      <c r="AY231" s="150" t="s">
        <v>139</v>
      </c>
    </row>
    <row r="232" spans="2:65" s="12" customFormat="1">
      <c r="B232" s="148"/>
      <c r="D232" s="149" t="s">
        <v>146</v>
      </c>
      <c r="E232" s="150" t="s">
        <v>1</v>
      </c>
      <c r="F232" s="151" t="s">
        <v>1060</v>
      </c>
      <c r="H232" s="152">
        <v>1591.4</v>
      </c>
      <c r="I232" s="153"/>
      <c r="L232" s="148"/>
      <c r="M232" s="154"/>
      <c r="T232" s="155"/>
      <c r="AT232" s="150" t="s">
        <v>146</v>
      </c>
      <c r="AU232" s="150" t="s">
        <v>83</v>
      </c>
      <c r="AV232" s="12" t="s">
        <v>83</v>
      </c>
      <c r="AW232" s="12" t="s">
        <v>30</v>
      </c>
      <c r="AX232" s="12" t="s">
        <v>73</v>
      </c>
      <c r="AY232" s="150" t="s">
        <v>139</v>
      </c>
    </row>
    <row r="233" spans="2:65" s="13" customFormat="1">
      <c r="B233" s="156"/>
      <c r="D233" s="149" t="s">
        <v>146</v>
      </c>
      <c r="E233" s="157" t="s">
        <v>1</v>
      </c>
      <c r="F233" s="158" t="s">
        <v>148</v>
      </c>
      <c r="H233" s="159">
        <v>7966.7999999999993</v>
      </c>
      <c r="I233" s="160"/>
      <c r="L233" s="156"/>
      <c r="M233" s="161"/>
      <c r="T233" s="162"/>
      <c r="AT233" s="157" t="s">
        <v>146</v>
      </c>
      <c r="AU233" s="157" t="s">
        <v>83</v>
      </c>
      <c r="AV233" s="13" t="s">
        <v>145</v>
      </c>
      <c r="AW233" s="13" t="s">
        <v>30</v>
      </c>
      <c r="AX233" s="13" t="s">
        <v>81</v>
      </c>
      <c r="AY233" s="157" t="s">
        <v>139</v>
      </c>
    </row>
    <row r="234" spans="2:65" s="1" customFormat="1" ht="21.75" customHeight="1">
      <c r="B234" s="133"/>
      <c r="C234" s="169" t="s">
        <v>276</v>
      </c>
      <c r="D234" s="169" t="s">
        <v>247</v>
      </c>
      <c r="E234" s="170" t="s">
        <v>1061</v>
      </c>
      <c r="F234" s="171" t="s">
        <v>1062</v>
      </c>
      <c r="G234" s="172" t="s">
        <v>235</v>
      </c>
      <c r="H234" s="173">
        <v>1.75</v>
      </c>
      <c r="I234" s="174"/>
      <c r="J234" s="175">
        <f>ROUND(I234*H234,2)</f>
        <v>0</v>
      </c>
      <c r="K234" s="176"/>
      <c r="L234" s="177"/>
      <c r="M234" s="178" t="s">
        <v>1</v>
      </c>
      <c r="N234" s="179" t="s">
        <v>38</v>
      </c>
      <c r="P234" s="144">
        <f>O234*H234</f>
        <v>0</v>
      </c>
      <c r="Q234" s="144">
        <v>0</v>
      </c>
      <c r="R234" s="144">
        <f>Q234*H234</f>
        <v>0</v>
      </c>
      <c r="S234" s="144">
        <v>0</v>
      </c>
      <c r="T234" s="145">
        <f>S234*H234</f>
        <v>0</v>
      </c>
      <c r="AR234" s="146" t="s">
        <v>163</v>
      </c>
      <c r="AT234" s="146" t="s">
        <v>247</v>
      </c>
      <c r="AU234" s="146" t="s">
        <v>83</v>
      </c>
      <c r="AY234" s="17" t="s">
        <v>139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7" t="s">
        <v>81</v>
      </c>
      <c r="BK234" s="147">
        <f>ROUND(I234*H234,2)</f>
        <v>0</v>
      </c>
      <c r="BL234" s="17" t="s">
        <v>145</v>
      </c>
      <c r="BM234" s="146" t="s">
        <v>288</v>
      </c>
    </row>
    <row r="235" spans="2:65" s="12" customFormat="1">
      <c r="B235" s="148"/>
      <c r="D235" s="149" t="s">
        <v>146</v>
      </c>
      <c r="E235" s="150" t="s">
        <v>1</v>
      </c>
      <c r="F235" s="151" t="s">
        <v>1063</v>
      </c>
      <c r="H235" s="152">
        <v>1.591</v>
      </c>
      <c r="I235" s="153"/>
      <c r="L235" s="148"/>
      <c r="M235" s="154"/>
      <c r="T235" s="155"/>
      <c r="AT235" s="150" t="s">
        <v>146</v>
      </c>
      <c r="AU235" s="150" t="s">
        <v>83</v>
      </c>
      <c r="AV235" s="12" t="s">
        <v>83</v>
      </c>
      <c r="AW235" s="12" t="s">
        <v>30</v>
      </c>
      <c r="AX235" s="12" t="s">
        <v>73</v>
      </c>
      <c r="AY235" s="150" t="s">
        <v>139</v>
      </c>
    </row>
    <row r="236" spans="2:65" s="13" customFormat="1">
      <c r="B236" s="156"/>
      <c r="D236" s="149" t="s">
        <v>146</v>
      </c>
      <c r="E236" s="157" t="s">
        <v>1</v>
      </c>
      <c r="F236" s="158" t="s">
        <v>148</v>
      </c>
      <c r="H236" s="159">
        <v>1.591</v>
      </c>
      <c r="I236" s="160"/>
      <c r="L236" s="156"/>
      <c r="M236" s="161"/>
      <c r="T236" s="162"/>
      <c r="AT236" s="157" t="s">
        <v>146</v>
      </c>
      <c r="AU236" s="157" t="s">
        <v>83</v>
      </c>
      <c r="AV236" s="13" t="s">
        <v>145</v>
      </c>
      <c r="AW236" s="13" t="s">
        <v>30</v>
      </c>
      <c r="AX236" s="13" t="s">
        <v>73</v>
      </c>
      <c r="AY236" s="157" t="s">
        <v>139</v>
      </c>
    </row>
    <row r="237" spans="2:65" s="12" customFormat="1">
      <c r="B237" s="148"/>
      <c r="D237" s="149" t="s">
        <v>146</v>
      </c>
      <c r="E237" s="150" t="s">
        <v>1</v>
      </c>
      <c r="F237" s="151" t="s">
        <v>1064</v>
      </c>
      <c r="H237" s="152">
        <v>1.75</v>
      </c>
      <c r="I237" s="153"/>
      <c r="L237" s="148"/>
      <c r="M237" s="154"/>
      <c r="T237" s="155"/>
      <c r="AT237" s="150" t="s">
        <v>146</v>
      </c>
      <c r="AU237" s="150" t="s">
        <v>83</v>
      </c>
      <c r="AV237" s="12" t="s">
        <v>83</v>
      </c>
      <c r="AW237" s="12" t="s">
        <v>30</v>
      </c>
      <c r="AX237" s="12" t="s">
        <v>73</v>
      </c>
      <c r="AY237" s="150" t="s">
        <v>139</v>
      </c>
    </row>
    <row r="238" spans="2:65" s="13" customFormat="1">
      <c r="B238" s="156"/>
      <c r="D238" s="149" t="s">
        <v>146</v>
      </c>
      <c r="E238" s="157" t="s">
        <v>1</v>
      </c>
      <c r="F238" s="158" t="s">
        <v>148</v>
      </c>
      <c r="H238" s="159">
        <v>1.75</v>
      </c>
      <c r="I238" s="160"/>
      <c r="L238" s="156"/>
      <c r="M238" s="161"/>
      <c r="T238" s="162"/>
      <c r="AT238" s="157" t="s">
        <v>146</v>
      </c>
      <c r="AU238" s="157" t="s">
        <v>83</v>
      </c>
      <c r="AV238" s="13" t="s">
        <v>145</v>
      </c>
      <c r="AW238" s="13" t="s">
        <v>30</v>
      </c>
      <c r="AX238" s="13" t="s">
        <v>81</v>
      </c>
      <c r="AY238" s="157" t="s">
        <v>139</v>
      </c>
    </row>
    <row r="239" spans="2:65" s="1" customFormat="1" ht="21.75" customHeight="1">
      <c r="B239" s="133"/>
      <c r="C239" s="169" t="s">
        <v>236</v>
      </c>
      <c r="D239" s="169" t="s">
        <v>247</v>
      </c>
      <c r="E239" s="170" t="s">
        <v>1065</v>
      </c>
      <c r="F239" s="171" t="s">
        <v>1066</v>
      </c>
      <c r="G239" s="172" t="s">
        <v>235</v>
      </c>
      <c r="H239" s="173">
        <v>7.0129999999999999</v>
      </c>
      <c r="I239" s="174"/>
      <c r="J239" s="175">
        <f>ROUND(I239*H239,2)</f>
        <v>0</v>
      </c>
      <c r="K239" s="176"/>
      <c r="L239" s="177"/>
      <c r="M239" s="178" t="s">
        <v>1</v>
      </c>
      <c r="N239" s="179" t="s">
        <v>38</v>
      </c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AR239" s="146" t="s">
        <v>163</v>
      </c>
      <c r="AT239" s="146" t="s">
        <v>247</v>
      </c>
      <c r="AU239" s="146" t="s">
        <v>83</v>
      </c>
      <c r="AY239" s="17" t="s">
        <v>139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7" t="s">
        <v>81</v>
      </c>
      <c r="BK239" s="147">
        <f>ROUND(I239*H239,2)</f>
        <v>0</v>
      </c>
      <c r="BL239" s="17" t="s">
        <v>145</v>
      </c>
      <c r="BM239" s="146" t="s">
        <v>293</v>
      </c>
    </row>
    <row r="240" spans="2:65" s="12" customFormat="1">
      <c r="B240" s="148"/>
      <c r="D240" s="149" t="s">
        <v>146</v>
      </c>
      <c r="E240" s="150" t="s">
        <v>1</v>
      </c>
      <c r="F240" s="151" t="s">
        <v>1067</v>
      </c>
      <c r="H240" s="152">
        <v>6.375</v>
      </c>
      <c r="I240" s="153"/>
      <c r="L240" s="148"/>
      <c r="M240" s="154"/>
      <c r="T240" s="155"/>
      <c r="AT240" s="150" t="s">
        <v>146</v>
      </c>
      <c r="AU240" s="150" t="s">
        <v>83</v>
      </c>
      <c r="AV240" s="12" t="s">
        <v>83</v>
      </c>
      <c r="AW240" s="12" t="s">
        <v>30</v>
      </c>
      <c r="AX240" s="12" t="s">
        <v>73</v>
      </c>
      <c r="AY240" s="150" t="s">
        <v>139</v>
      </c>
    </row>
    <row r="241" spans="2:65" s="13" customFormat="1">
      <c r="B241" s="156"/>
      <c r="D241" s="149" t="s">
        <v>146</v>
      </c>
      <c r="E241" s="157" t="s">
        <v>1</v>
      </c>
      <c r="F241" s="158" t="s">
        <v>148</v>
      </c>
      <c r="H241" s="159">
        <v>6.375</v>
      </c>
      <c r="I241" s="160"/>
      <c r="L241" s="156"/>
      <c r="M241" s="161"/>
      <c r="T241" s="162"/>
      <c r="AT241" s="157" t="s">
        <v>146</v>
      </c>
      <c r="AU241" s="157" t="s">
        <v>83</v>
      </c>
      <c r="AV241" s="13" t="s">
        <v>145</v>
      </c>
      <c r="AW241" s="13" t="s">
        <v>30</v>
      </c>
      <c r="AX241" s="13" t="s">
        <v>73</v>
      </c>
      <c r="AY241" s="157" t="s">
        <v>139</v>
      </c>
    </row>
    <row r="242" spans="2:65" s="12" customFormat="1">
      <c r="B242" s="148"/>
      <c r="D242" s="149" t="s">
        <v>146</v>
      </c>
      <c r="E242" s="150" t="s">
        <v>1</v>
      </c>
      <c r="F242" s="151" t="s">
        <v>1068</v>
      </c>
      <c r="H242" s="152">
        <v>7.0129999999999999</v>
      </c>
      <c r="I242" s="153"/>
      <c r="L242" s="148"/>
      <c r="M242" s="154"/>
      <c r="T242" s="155"/>
      <c r="AT242" s="150" t="s">
        <v>146</v>
      </c>
      <c r="AU242" s="150" t="s">
        <v>83</v>
      </c>
      <c r="AV242" s="12" t="s">
        <v>83</v>
      </c>
      <c r="AW242" s="12" t="s">
        <v>30</v>
      </c>
      <c r="AX242" s="12" t="s">
        <v>73</v>
      </c>
      <c r="AY242" s="150" t="s">
        <v>139</v>
      </c>
    </row>
    <row r="243" spans="2:65" s="13" customFormat="1">
      <c r="B243" s="156"/>
      <c r="D243" s="149" t="s">
        <v>146</v>
      </c>
      <c r="E243" s="157" t="s">
        <v>1</v>
      </c>
      <c r="F243" s="158" t="s">
        <v>148</v>
      </c>
      <c r="H243" s="159">
        <v>7.0129999999999999</v>
      </c>
      <c r="I243" s="160"/>
      <c r="L243" s="156"/>
      <c r="M243" s="161"/>
      <c r="T243" s="162"/>
      <c r="AT243" s="157" t="s">
        <v>146</v>
      </c>
      <c r="AU243" s="157" t="s">
        <v>83</v>
      </c>
      <c r="AV243" s="13" t="s">
        <v>145</v>
      </c>
      <c r="AW243" s="13" t="s">
        <v>30</v>
      </c>
      <c r="AX243" s="13" t="s">
        <v>81</v>
      </c>
      <c r="AY243" s="157" t="s">
        <v>139</v>
      </c>
    </row>
    <row r="244" spans="2:65" s="1" customFormat="1" ht="33" customHeight="1">
      <c r="B244" s="133"/>
      <c r="C244" s="134" t="s">
        <v>285</v>
      </c>
      <c r="D244" s="134" t="s">
        <v>141</v>
      </c>
      <c r="E244" s="135" t="s">
        <v>1069</v>
      </c>
      <c r="F244" s="136" t="s">
        <v>1070</v>
      </c>
      <c r="G244" s="137" t="s">
        <v>196</v>
      </c>
      <c r="H244" s="138">
        <v>310</v>
      </c>
      <c r="I244" s="139"/>
      <c r="J244" s="140">
        <f>ROUND(I244*H244,2)</f>
        <v>0</v>
      </c>
      <c r="K244" s="141"/>
      <c r="L244" s="32"/>
      <c r="M244" s="142" t="s">
        <v>1</v>
      </c>
      <c r="N244" s="143" t="s">
        <v>38</v>
      </c>
      <c r="P244" s="144">
        <f>O244*H244</f>
        <v>0</v>
      </c>
      <c r="Q244" s="144">
        <v>0</v>
      </c>
      <c r="R244" s="144">
        <f>Q244*H244</f>
        <v>0</v>
      </c>
      <c r="S244" s="144">
        <v>0</v>
      </c>
      <c r="T244" s="145">
        <f>S244*H244</f>
        <v>0</v>
      </c>
      <c r="AR244" s="146" t="s">
        <v>145</v>
      </c>
      <c r="AT244" s="146" t="s">
        <v>141</v>
      </c>
      <c r="AU244" s="146" t="s">
        <v>83</v>
      </c>
      <c r="AY244" s="17" t="s">
        <v>139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7" t="s">
        <v>81</v>
      </c>
      <c r="BK244" s="147">
        <f>ROUND(I244*H244,2)</f>
        <v>0</v>
      </c>
      <c r="BL244" s="17" t="s">
        <v>145</v>
      </c>
      <c r="BM244" s="146" t="s">
        <v>298</v>
      </c>
    </row>
    <row r="245" spans="2:65" s="12" customFormat="1">
      <c r="B245" s="148"/>
      <c r="D245" s="149" t="s">
        <v>146</v>
      </c>
      <c r="E245" s="150" t="s">
        <v>1</v>
      </c>
      <c r="F245" s="151" t="s">
        <v>1071</v>
      </c>
      <c r="H245" s="152">
        <v>286</v>
      </c>
      <c r="I245" s="153"/>
      <c r="L245" s="148"/>
      <c r="M245" s="154"/>
      <c r="T245" s="155"/>
      <c r="AT245" s="150" t="s">
        <v>146</v>
      </c>
      <c r="AU245" s="150" t="s">
        <v>83</v>
      </c>
      <c r="AV245" s="12" t="s">
        <v>83</v>
      </c>
      <c r="AW245" s="12" t="s">
        <v>30</v>
      </c>
      <c r="AX245" s="12" t="s">
        <v>73</v>
      </c>
      <c r="AY245" s="150" t="s">
        <v>139</v>
      </c>
    </row>
    <row r="246" spans="2:65" s="12" customFormat="1">
      <c r="B246" s="148"/>
      <c r="D246" s="149" t="s">
        <v>146</v>
      </c>
      <c r="E246" s="150" t="s">
        <v>1</v>
      </c>
      <c r="F246" s="151" t="s">
        <v>1072</v>
      </c>
      <c r="H246" s="152">
        <v>24</v>
      </c>
      <c r="I246" s="153"/>
      <c r="L246" s="148"/>
      <c r="M246" s="154"/>
      <c r="T246" s="155"/>
      <c r="AT246" s="150" t="s">
        <v>146</v>
      </c>
      <c r="AU246" s="150" t="s">
        <v>83</v>
      </c>
      <c r="AV246" s="12" t="s">
        <v>83</v>
      </c>
      <c r="AW246" s="12" t="s">
        <v>30</v>
      </c>
      <c r="AX246" s="12" t="s">
        <v>73</v>
      </c>
      <c r="AY246" s="150" t="s">
        <v>139</v>
      </c>
    </row>
    <row r="247" spans="2:65" s="13" customFormat="1">
      <c r="B247" s="156"/>
      <c r="D247" s="149" t="s">
        <v>146</v>
      </c>
      <c r="E247" s="157" t="s">
        <v>1</v>
      </c>
      <c r="F247" s="158" t="s">
        <v>148</v>
      </c>
      <c r="H247" s="159">
        <v>310</v>
      </c>
      <c r="I247" s="160"/>
      <c r="L247" s="156"/>
      <c r="M247" s="161"/>
      <c r="T247" s="162"/>
      <c r="AT247" s="157" t="s">
        <v>146</v>
      </c>
      <c r="AU247" s="157" t="s">
        <v>83</v>
      </c>
      <c r="AV247" s="13" t="s">
        <v>145</v>
      </c>
      <c r="AW247" s="13" t="s">
        <v>30</v>
      </c>
      <c r="AX247" s="13" t="s">
        <v>81</v>
      </c>
      <c r="AY247" s="157" t="s">
        <v>139</v>
      </c>
    </row>
    <row r="248" spans="2:65" s="1" customFormat="1" ht="37.9" customHeight="1">
      <c r="B248" s="133"/>
      <c r="C248" s="134" t="s">
        <v>240</v>
      </c>
      <c r="D248" s="134" t="s">
        <v>141</v>
      </c>
      <c r="E248" s="135" t="s">
        <v>632</v>
      </c>
      <c r="F248" s="136" t="s">
        <v>633</v>
      </c>
      <c r="G248" s="137" t="s">
        <v>196</v>
      </c>
      <c r="H248" s="138">
        <v>4617.6009999999997</v>
      </c>
      <c r="I248" s="139"/>
      <c r="J248" s="140">
        <f>ROUND(I248*H248,2)</f>
        <v>0</v>
      </c>
      <c r="K248" s="141"/>
      <c r="L248" s="32"/>
      <c r="M248" s="142" t="s">
        <v>1</v>
      </c>
      <c r="N248" s="143" t="s">
        <v>38</v>
      </c>
      <c r="P248" s="144">
        <f>O248*H248</f>
        <v>0</v>
      </c>
      <c r="Q248" s="144">
        <v>0</v>
      </c>
      <c r="R248" s="144">
        <f>Q248*H248</f>
        <v>0</v>
      </c>
      <c r="S248" s="144">
        <v>0</v>
      </c>
      <c r="T248" s="145">
        <f>S248*H248</f>
        <v>0</v>
      </c>
      <c r="AR248" s="146" t="s">
        <v>145</v>
      </c>
      <c r="AT248" s="146" t="s">
        <v>141</v>
      </c>
      <c r="AU248" s="146" t="s">
        <v>83</v>
      </c>
      <c r="AY248" s="17" t="s">
        <v>139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7" t="s">
        <v>81</v>
      </c>
      <c r="BK248" s="147">
        <f>ROUND(I248*H248,2)</f>
        <v>0</v>
      </c>
      <c r="BL248" s="17" t="s">
        <v>145</v>
      </c>
      <c r="BM248" s="146" t="s">
        <v>302</v>
      </c>
    </row>
    <row r="249" spans="2:65" s="14" customFormat="1">
      <c r="B249" s="163"/>
      <c r="D249" s="149" t="s">
        <v>146</v>
      </c>
      <c r="E249" s="164" t="s">
        <v>1</v>
      </c>
      <c r="F249" s="165" t="s">
        <v>625</v>
      </c>
      <c r="H249" s="164" t="s">
        <v>1</v>
      </c>
      <c r="I249" s="166"/>
      <c r="L249" s="163"/>
      <c r="M249" s="167"/>
      <c r="T249" s="168"/>
      <c r="AT249" s="164" t="s">
        <v>146</v>
      </c>
      <c r="AU249" s="164" t="s">
        <v>83</v>
      </c>
      <c r="AV249" s="14" t="s">
        <v>81</v>
      </c>
      <c r="AW249" s="14" t="s">
        <v>30</v>
      </c>
      <c r="AX249" s="14" t="s">
        <v>73</v>
      </c>
      <c r="AY249" s="164" t="s">
        <v>139</v>
      </c>
    </row>
    <row r="250" spans="2:65" s="12" customFormat="1">
      <c r="B250" s="148"/>
      <c r="D250" s="149" t="s">
        <v>146</v>
      </c>
      <c r="E250" s="150" t="s">
        <v>1</v>
      </c>
      <c r="F250" s="151" t="s">
        <v>1073</v>
      </c>
      <c r="H250" s="152">
        <v>4103.1660000000002</v>
      </c>
      <c r="I250" s="153"/>
      <c r="L250" s="148"/>
      <c r="M250" s="154"/>
      <c r="T250" s="155"/>
      <c r="AT250" s="150" t="s">
        <v>146</v>
      </c>
      <c r="AU250" s="150" t="s">
        <v>83</v>
      </c>
      <c r="AV250" s="12" t="s">
        <v>83</v>
      </c>
      <c r="AW250" s="12" t="s">
        <v>30</v>
      </c>
      <c r="AX250" s="12" t="s">
        <v>73</v>
      </c>
      <c r="AY250" s="150" t="s">
        <v>139</v>
      </c>
    </row>
    <row r="251" spans="2:65" s="12" customFormat="1">
      <c r="B251" s="148"/>
      <c r="D251" s="149" t="s">
        <v>146</v>
      </c>
      <c r="E251" s="150" t="s">
        <v>1</v>
      </c>
      <c r="F251" s="151" t="s">
        <v>1074</v>
      </c>
      <c r="H251" s="152">
        <v>90</v>
      </c>
      <c r="I251" s="153"/>
      <c r="L251" s="148"/>
      <c r="M251" s="154"/>
      <c r="T251" s="155"/>
      <c r="AT251" s="150" t="s">
        <v>146</v>
      </c>
      <c r="AU251" s="150" t="s">
        <v>83</v>
      </c>
      <c r="AV251" s="12" t="s">
        <v>83</v>
      </c>
      <c r="AW251" s="12" t="s">
        <v>30</v>
      </c>
      <c r="AX251" s="12" t="s">
        <v>73</v>
      </c>
      <c r="AY251" s="150" t="s">
        <v>139</v>
      </c>
    </row>
    <row r="252" spans="2:65" s="12" customFormat="1">
      <c r="B252" s="148"/>
      <c r="D252" s="149" t="s">
        <v>146</v>
      </c>
      <c r="E252" s="150" t="s">
        <v>1</v>
      </c>
      <c r="F252" s="151" t="s">
        <v>1075</v>
      </c>
      <c r="H252" s="152">
        <v>109.627</v>
      </c>
      <c r="I252" s="153"/>
      <c r="L252" s="148"/>
      <c r="M252" s="154"/>
      <c r="T252" s="155"/>
      <c r="AT252" s="150" t="s">
        <v>146</v>
      </c>
      <c r="AU252" s="150" t="s">
        <v>83</v>
      </c>
      <c r="AV252" s="12" t="s">
        <v>83</v>
      </c>
      <c r="AW252" s="12" t="s">
        <v>30</v>
      </c>
      <c r="AX252" s="12" t="s">
        <v>73</v>
      </c>
      <c r="AY252" s="150" t="s">
        <v>139</v>
      </c>
    </row>
    <row r="253" spans="2:65" s="12" customFormat="1">
      <c r="B253" s="148"/>
      <c r="D253" s="149" t="s">
        <v>146</v>
      </c>
      <c r="E253" s="150" t="s">
        <v>1</v>
      </c>
      <c r="F253" s="151" t="s">
        <v>1076</v>
      </c>
      <c r="H253" s="152">
        <v>314.80799999999999</v>
      </c>
      <c r="I253" s="153"/>
      <c r="L253" s="148"/>
      <c r="M253" s="154"/>
      <c r="T253" s="155"/>
      <c r="AT253" s="150" t="s">
        <v>146</v>
      </c>
      <c r="AU253" s="150" t="s">
        <v>83</v>
      </c>
      <c r="AV253" s="12" t="s">
        <v>83</v>
      </c>
      <c r="AW253" s="12" t="s">
        <v>30</v>
      </c>
      <c r="AX253" s="12" t="s">
        <v>73</v>
      </c>
      <c r="AY253" s="150" t="s">
        <v>139</v>
      </c>
    </row>
    <row r="254" spans="2:65" s="13" customFormat="1">
      <c r="B254" s="156"/>
      <c r="D254" s="149" t="s">
        <v>146</v>
      </c>
      <c r="E254" s="157" t="s">
        <v>1</v>
      </c>
      <c r="F254" s="158" t="s">
        <v>148</v>
      </c>
      <c r="H254" s="159">
        <v>4617.6010000000006</v>
      </c>
      <c r="I254" s="160"/>
      <c r="L254" s="156"/>
      <c r="M254" s="161"/>
      <c r="T254" s="162"/>
      <c r="AT254" s="157" t="s">
        <v>146</v>
      </c>
      <c r="AU254" s="157" t="s">
        <v>83</v>
      </c>
      <c r="AV254" s="13" t="s">
        <v>145</v>
      </c>
      <c r="AW254" s="13" t="s">
        <v>30</v>
      </c>
      <c r="AX254" s="13" t="s">
        <v>81</v>
      </c>
      <c r="AY254" s="157" t="s">
        <v>139</v>
      </c>
    </row>
    <row r="255" spans="2:65" s="1" customFormat="1" ht="37.9" customHeight="1">
      <c r="B255" s="133"/>
      <c r="C255" s="134" t="s">
        <v>295</v>
      </c>
      <c r="D255" s="134" t="s">
        <v>141</v>
      </c>
      <c r="E255" s="135" t="s">
        <v>220</v>
      </c>
      <c r="F255" s="136" t="s">
        <v>221</v>
      </c>
      <c r="G255" s="137" t="s">
        <v>196</v>
      </c>
      <c r="H255" s="138">
        <v>577.19000000000005</v>
      </c>
      <c r="I255" s="139"/>
      <c r="J255" s="140">
        <f>ROUND(I255*H255,2)</f>
        <v>0</v>
      </c>
      <c r="K255" s="141"/>
      <c r="L255" s="32"/>
      <c r="M255" s="142" t="s">
        <v>1</v>
      </c>
      <c r="N255" s="143" t="s">
        <v>38</v>
      </c>
      <c r="P255" s="144">
        <f>O255*H255</f>
        <v>0</v>
      </c>
      <c r="Q255" s="144">
        <v>0</v>
      </c>
      <c r="R255" s="144">
        <f>Q255*H255</f>
        <v>0</v>
      </c>
      <c r="S255" s="144">
        <v>0</v>
      </c>
      <c r="T255" s="145">
        <f>S255*H255</f>
        <v>0</v>
      </c>
      <c r="AR255" s="146" t="s">
        <v>145</v>
      </c>
      <c r="AT255" s="146" t="s">
        <v>141</v>
      </c>
      <c r="AU255" s="146" t="s">
        <v>83</v>
      </c>
      <c r="AY255" s="17" t="s">
        <v>139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7" t="s">
        <v>81</v>
      </c>
      <c r="BK255" s="147">
        <f>ROUND(I255*H255,2)</f>
        <v>0</v>
      </c>
      <c r="BL255" s="17" t="s">
        <v>145</v>
      </c>
      <c r="BM255" s="146" t="s">
        <v>308</v>
      </c>
    </row>
    <row r="256" spans="2:65" s="12" customFormat="1" ht="22.5">
      <c r="B256" s="148"/>
      <c r="D256" s="149" t="s">
        <v>146</v>
      </c>
      <c r="E256" s="150" t="s">
        <v>1</v>
      </c>
      <c r="F256" s="151" t="s">
        <v>1077</v>
      </c>
      <c r="H256" s="152">
        <v>444.512</v>
      </c>
      <c r="I256" s="153"/>
      <c r="L256" s="148"/>
      <c r="M256" s="154"/>
      <c r="T256" s="155"/>
      <c r="AT256" s="150" t="s">
        <v>146</v>
      </c>
      <c r="AU256" s="150" t="s">
        <v>83</v>
      </c>
      <c r="AV256" s="12" t="s">
        <v>83</v>
      </c>
      <c r="AW256" s="12" t="s">
        <v>30</v>
      </c>
      <c r="AX256" s="12" t="s">
        <v>73</v>
      </c>
      <c r="AY256" s="150" t="s">
        <v>139</v>
      </c>
    </row>
    <row r="257" spans="2:65" s="12" customFormat="1">
      <c r="B257" s="148"/>
      <c r="D257" s="149" t="s">
        <v>146</v>
      </c>
      <c r="E257" s="150" t="s">
        <v>1</v>
      </c>
      <c r="F257" s="151" t="s">
        <v>1078</v>
      </c>
      <c r="H257" s="152">
        <v>1.607</v>
      </c>
      <c r="I257" s="153"/>
      <c r="L257" s="148"/>
      <c r="M257" s="154"/>
      <c r="T257" s="155"/>
      <c r="AT257" s="150" t="s">
        <v>146</v>
      </c>
      <c r="AU257" s="150" t="s">
        <v>83</v>
      </c>
      <c r="AV257" s="12" t="s">
        <v>83</v>
      </c>
      <c r="AW257" s="12" t="s">
        <v>30</v>
      </c>
      <c r="AX257" s="12" t="s">
        <v>73</v>
      </c>
      <c r="AY257" s="150" t="s">
        <v>139</v>
      </c>
    </row>
    <row r="258" spans="2:65" s="12" customFormat="1">
      <c r="B258" s="148"/>
      <c r="D258" s="149" t="s">
        <v>146</v>
      </c>
      <c r="E258" s="150" t="s">
        <v>1</v>
      </c>
      <c r="F258" s="151" t="s">
        <v>1079</v>
      </c>
      <c r="H258" s="152">
        <v>123.08799999999999</v>
      </c>
      <c r="I258" s="153"/>
      <c r="L258" s="148"/>
      <c r="M258" s="154"/>
      <c r="T258" s="155"/>
      <c r="AT258" s="150" t="s">
        <v>146</v>
      </c>
      <c r="AU258" s="150" t="s">
        <v>83</v>
      </c>
      <c r="AV258" s="12" t="s">
        <v>83</v>
      </c>
      <c r="AW258" s="12" t="s">
        <v>30</v>
      </c>
      <c r="AX258" s="12" t="s">
        <v>73</v>
      </c>
      <c r="AY258" s="150" t="s">
        <v>139</v>
      </c>
    </row>
    <row r="259" spans="2:65" s="12" customFormat="1">
      <c r="B259" s="148"/>
      <c r="D259" s="149" t="s">
        <v>146</v>
      </c>
      <c r="E259" s="150" t="s">
        <v>1</v>
      </c>
      <c r="F259" s="151" t="s">
        <v>1009</v>
      </c>
      <c r="H259" s="152">
        <v>4.6079999999999997</v>
      </c>
      <c r="I259" s="153"/>
      <c r="L259" s="148"/>
      <c r="M259" s="154"/>
      <c r="T259" s="155"/>
      <c r="AT259" s="150" t="s">
        <v>146</v>
      </c>
      <c r="AU259" s="150" t="s">
        <v>83</v>
      </c>
      <c r="AV259" s="12" t="s">
        <v>83</v>
      </c>
      <c r="AW259" s="12" t="s">
        <v>30</v>
      </c>
      <c r="AX259" s="12" t="s">
        <v>73</v>
      </c>
      <c r="AY259" s="150" t="s">
        <v>139</v>
      </c>
    </row>
    <row r="260" spans="2:65" s="14" customFormat="1">
      <c r="B260" s="163"/>
      <c r="D260" s="149" t="s">
        <v>146</v>
      </c>
      <c r="E260" s="164" t="s">
        <v>1</v>
      </c>
      <c r="F260" s="165" t="s">
        <v>1005</v>
      </c>
      <c r="H260" s="164" t="s">
        <v>1</v>
      </c>
      <c r="I260" s="166"/>
      <c r="L260" s="163"/>
      <c r="M260" s="167"/>
      <c r="T260" s="168"/>
      <c r="AT260" s="164" t="s">
        <v>146</v>
      </c>
      <c r="AU260" s="164" t="s">
        <v>83</v>
      </c>
      <c r="AV260" s="14" t="s">
        <v>81</v>
      </c>
      <c r="AW260" s="14" t="s">
        <v>30</v>
      </c>
      <c r="AX260" s="14" t="s">
        <v>73</v>
      </c>
      <c r="AY260" s="164" t="s">
        <v>139</v>
      </c>
    </row>
    <row r="261" spans="2:65" s="12" customFormat="1">
      <c r="B261" s="148"/>
      <c r="D261" s="149" t="s">
        <v>146</v>
      </c>
      <c r="E261" s="150" t="s">
        <v>1</v>
      </c>
      <c r="F261" s="151" t="s">
        <v>1006</v>
      </c>
      <c r="H261" s="152">
        <v>3.375</v>
      </c>
      <c r="I261" s="153"/>
      <c r="L261" s="148"/>
      <c r="M261" s="154"/>
      <c r="T261" s="155"/>
      <c r="AT261" s="150" t="s">
        <v>146</v>
      </c>
      <c r="AU261" s="150" t="s">
        <v>83</v>
      </c>
      <c r="AV261" s="12" t="s">
        <v>83</v>
      </c>
      <c r="AW261" s="12" t="s">
        <v>30</v>
      </c>
      <c r="AX261" s="12" t="s">
        <v>73</v>
      </c>
      <c r="AY261" s="150" t="s">
        <v>139</v>
      </c>
    </row>
    <row r="262" spans="2:65" s="13" customFormat="1">
      <c r="B262" s="156"/>
      <c r="D262" s="149" t="s">
        <v>146</v>
      </c>
      <c r="E262" s="157" t="s">
        <v>1</v>
      </c>
      <c r="F262" s="158" t="s">
        <v>148</v>
      </c>
      <c r="H262" s="159">
        <v>577.18999999999994</v>
      </c>
      <c r="I262" s="160"/>
      <c r="L262" s="156"/>
      <c r="M262" s="161"/>
      <c r="T262" s="162"/>
      <c r="AT262" s="157" t="s">
        <v>146</v>
      </c>
      <c r="AU262" s="157" t="s">
        <v>83</v>
      </c>
      <c r="AV262" s="13" t="s">
        <v>145</v>
      </c>
      <c r="AW262" s="13" t="s">
        <v>30</v>
      </c>
      <c r="AX262" s="13" t="s">
        <v>81</v>
      </c>
      <c r="AY262" s="157" t="s">
        <v>139</v>
      </c>
    </row>
    <row r="263" spans="2:65" s="1" customFormat="1" ht="37.9" customHeight="1">
      <c r="B263" s="133"/>
      <c r="C263" s="134" t="s">
        <v>244</v>
      </c>
      <c r="D263" s="134" t="s">
        <v>141</v>
      </c>
      <c r="E263" s="135" t="s">
        <v>1080</v>
      </c>
      <c r="F263" s="136" t="s">
        <v>1081</v>
      </c>
      <c r="G263" s="137" t="s">
        <v>196</v>
      </c>
      <c r="H263" s="138">
        <v>146.44</v>
      </c>
      <c r="I263" s="139"/>
      <c r="J263" s="140">
        <f>ROUND(I263*H263,2)</f>
        <v>0</v>
      </c>
      <c r="K263" s="141"/>
      <c r="L263" s="32"/>
      <c r="M263" s="142" t="s">
        <v>1</v>
      </c>
      <c r="N263" s="143" t="s">
        <v>38</v>
      </c>
      <c r="P263" s="144">
        <f>O263*H263</f>
        <v>0</v>
      </c>
      <c r="Q263" s="144">
        <v>0</v>
      </c>
      <c r="R263" s="144">
        <f>Q263*H263</f>
        <v>0</v>
      </c>
      <c r="S263" s="144">
        <v>0</v>
      </c>
      <c r="T263" s="145">
        <f>S263*H263</f>
        <v>0</v>
      </c>
      <c r="AR263" s="146" t="s">
        <v>145</v>
      </c>
      <c r="AT263" s="146" t="s">
        <v>141</v>
      </c>
      <c r="AU263" s="146" t="s">
        <v>83</v>
      </c>
      <c r="AY263" s="17" t="s">
        <v>139</v>
      </c>
      <c r="BE263" s="147">
        <f>IF(N263="základní",J263,0)</f>
        <v>0</v>
      </c>
      <c r="BF263" s="147">
        <f>IF(N263="snížená",J263,0)</f>
        <v>0</v>
      </c>
      <c r="BG263" s="147">
        <f>IF(N263="zákl. přenesená",J263,0)</f>
        <v>0</v>
      </c>
      <c r="BH263" s="147">
        <f>IF(N263="sníž. přenesená",J263,0)</f>
        <v>0</v>
      </c>
      <c r="BI263" s="147">
        <f>IF(N263="nulová",J263,0)</f>
        <v>0</v>
      </c>
      <c r="BJ263" s="17" t="s">
        <v>81</v>
      </c>
      <c r="BK263" s="147">
        <f>ROUND(I263*H263,2)</f>
        <v>0</v>
      </c>
      <c r="BL263" s="17" t="s">
        <v>145</v>
      </c>
      <c r="BM263" s="146" t="s">
        <v>313</v>
      </c>
    </row>
    <row r="264" spans="2:65" s="14" customFormat="1">
      <c r="B264" s="163"/>
      <c r="D264" s="149" t="s">
        <v>146</v>
      </c>
      <c r="E264" s="164" t="s">
        <v>1</v>
      </c>
      <c r="F264" s="165" t="s">
        <v>1082</v>
      </c>
      <c r="H264" s="164" t="s">
        <v>1</v>
      </c>
      <c r="I264" s="166"/>
      <c r="L264" s="163"/>
      <c r="M264" s="167"/>
      <c r="T264" s="168"/>
      <c r="AT264" s="164" t="s">
        <v>146</v>
      </c>
      <c r="AU264" s="164" t="s">
        <v>83</v>
      </c>
      <c r="AV264" s="14" t="s">
        <v>81</v>
      </c>
      <c r="AW264" s="14" t="s">
        <v>30</v>
      </c>
      <c r="AX264" s="14" t="s">
        <v>73</v>
      </c>
      <c r="AY264" s="164" t="s">
        <v>139</v>
      </c>
    </row>
    <row r="265" spans="2:65" s="12" customFormat="1">
      <c r="B265" s="148"/>
      <c r="D265" s="149" t="s">
        <v>146</v>
      </c>
      <c r="E265" s="150" t="s">
        <v>1</v>
      </c>
      <c r="F265" s="151" t="s">
        <v>1083</v>
      </c>
      <c r="H265" s="152">
        <v>84.896000000000001</v>
      </c>
      <c r="I265" s="153"/>
      <c r="L265" s="148"/>
      <c r="M265" s="154"/>
      <c r="T265" s="155"/>
      <c r="AT265" s="150" t="s">
        <v>146</v>
      </c>
      <c r="AU265" s="150" t="s">
        <v>83</v>
      </c>
      <c r="AV265" s="12" t="s">
        <v>83</v>
      </c>
      <c r="AW265" s="12" t="s">
        <v>30</v>
      </c>
      <c r="AX265" s="12" t="s">
        <v>73</v>
      </c>
      <c r="AY265" s="150" t="s">
        <v>139</v>
      </c>
    </row>
    <row r="266" spans="2:65" s="12" customFormat="1">
      <c r="B266" s="148"/>
      <c r="D266" s="149" t="s">
        <v>146</v>
      </c>
      <c r="E266" s="150" t="s">
        <v>1</v>
      </c>
      <c r="F266" s="151" t="s">
        <v>1084</v>
      </c>
      <c r="H266" s="152">
        <v>61.543999999999997</v>
      </c>
      <c r="I266" s="153"/>
      <c r="L266" s="148"/>
      <c r="M266" s="154"/>
      <c r="T266" s="155"/>
      <c r="AT266" s="150" t="s">
        <v>146</v>
      </c>
      <c r="AU266" s="150" t="s">
        <v>83</v>
      </c>
      <c r="AV266" s="12" t="s">
        <v>83</v>
      </c>
      <c r="AW266" s="12" t="s">
        <v>30</v>
      </c>
      <c r="AX266" s="12" t="s">
        <v>73</v>
      </c>
      <c r="AY266" s="150" t="s">
        <v>139</v>
      </c>
    </row>
    <row r="267" spans="2:65" s="13" customFormat="1">
      <c r="B267" s="156"/>
      <c r="D267" s="149" t="s">
        <v>146</v>
      </c>
      <c r="E267" s="157" t="s">
        <v>1</v>
      </c>
      <c r="F267" s="158" t="s">
        <v>148</v>
      </c>
      <c r="H267" s="159">
        <v>146.44</v>
      </c>
      <c r="I267" s="160"/>
      <c r="L267" s="156"/>
      <c r="M267" s="161"/>
      <c r="T267" s="162"/>
      <c r="AT267" s="157" t="s">
        <v>146</v>
      </c>
      <c r="AU267" s="157" t="s">
        <v>83</v>
      </c>
      <c r="AV267" s="13" t="s">
        <v>145</v>
      </c>
      <c r="AW267" s="13" t="s">
        <v>30</v>
      </c>
      <c r="AX267" s="13" t="s">
        <v>81</v>
      </c>
      <c r="AY267" s="157" t="s">
        <v>139</v>
      </c>
    </row>
    <row r="268" spans="2:65" s="1" customFormat="1" ht="24.2" customHeight="1">
      <c r="B268" s="133"/>
      <c r="C268" s="134" t="s">
        <v>305</v>
      </c>
      <c r="D268" s="134" t="s">
        <v>141</v>
      </c>
      <c r="E268" s="135" t="s">
        <v>639</v>
      </c>
      <c r="F268" s="136" t="s">
        <v>640</v>
      </c>
      <c r="G268" s="137" t="s">
        <v>196</v>
      </c>
      <c r="H268" s="138">
        <v>2566.018</v>
      </c>
      <c r="I268" s="139"/>
      <c r="J268" s="140">
        <f>ROUND(I268*H268,2)</f>
        <v>0</v>
      </c>
      <c r="K268" s="141"/>
      <c r="L268" s="32"/>
      <c r="M268" s="142" t="s">
        <v>1</v>
      </c>
      <c r="N268" s="143" t="s">
        <v>38</v>
      </c>
      <c r="P268" s="144">
        <f>O268*H268</f>
        <v>0</v>
      </c>
      <c r="Q268" s="144">
        <v>0</v>
      </c>
      <c r="R268" s="144">
        <f>Q268*H268</f>
        <v>0</v>
      </c>
      <c r="S268" s="144">
        <v>0</v>
      </c>
      <c r="T268" s="145">
        <f>S268*H268</f>
        <v>0</v>
      </c>
      <c r="AR268" s="146" t="s">
        <v>145</v>
      </c>
      <c r="AT268" s="146" t="s">
        <v>141</v>
      </c>
      <c r="AU268" s="146" t="s">
        <v>83</v>
      </c>
      <c r="AY268" s="17" t="s">
        <v>139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7" t="s">
        <v>81</v>
      </c>
      <c r="BK268" s="147">
        <f>ROUND(I268*H268,2)</f>
        <v>0</v>
      </c>
      <c r="BL268" s="17" t="s">
        <v>145</v>
      </c>
      <c r="BM268" s="146" t="s">
        <v>319</v>
      </c>
    </row>
    <row r="269" spans="2:65" s="12" customFormat="1">
      <c r="B269" s="148"/>
      <c r="D269" s="149" t="s">
        <v>146</v>
      </c>
      <c r="E269" s="150" t="s">
        <v>1</v>
      </c>
      <c r="F269" s="151" t="s">
        <v>1085</v>
      </c>
      <c r="H269" s="152">
        <v>2051.5830000000001</v>
      </c>
      <c r="I269" s="153"/>
      <c r="L269" s="148"/>
      <c r="M269" s="154"/>
      <c r="T269" s="155"/>
      <c r="AT269" s="150" t="s">
        <v>146</v>
      </c>
      <c r="AU269" s="150" t="s">
        <v>83</v>
      </c>
      <c r="AV269" s="12" t="s">
        <v>83</v>
      </c>
      <c r="AW269" s="12" t="s">
        <v>30</v>
      </c>
      <c r="AX269" s="12" t="s">
        <v>73</v>
      </c>
      <c r="AY269" s="150" t="s">
        <v>139</v>
      </c>
    </row>
    <row r="270" spans="2:65" s="12" customFormat="1">
      <c r="B270" s="148"/>
      <c r="D270" s="149" t="s">
        <v>146</v>
      </c>
      <c r="E270" s="150" t="s">
        <v>1</v>
      </c>
      <c r="F270" s="151" t="s">
        <v>1086</v>
      </c>
      <c r="H270" s="152">
        <v>90</v>
      </c>
      <c r="I270" s="153"/>
      <c r="L270" s="148"/>
      <c r="M270" s="154"/>
      <c r="T270" s="155"/>
      <c r="AT270" s="150" t="s">
        <v>146</v>
      </c>
      <c r="AU270" s="150" t="s">
        <v>83</v>
      </c>
      <c r="AV270" s="12" t="s">
        <v>83</v>
      </c>
      <c r="AW270" s="12" t="s">
        <v>30</v>
      </c>
      <c r="AX270" s="12" t="s">
        <v>73</v>
      </c>
      <c r="AY270" s="150" t="s">
        <v>139</v>
      </c>
    </row>
    <row r="271" spans="2:65" s="12" customFormat="1">
      <c r="B271" s="148"/>
      <c r="D271" s="149" t="s">
        <v>146</v>
      </c>
      <c r="E271" s="150" t="s">
        <v>1</v>
      </c>
      <c r="F271" s="151" t="s">
        <v>1075</v>
      </c>
      <c r="H271" s="152">
        <v>109.627</v>
      </c>
      <c r="I271" s="153"/>
      <c r="L271" s="148"/>
      <c r="M271" s="154"/>
      <c r="T271" s="155"/>
      <c r="AT271" s="150" t="s">
        <v>146</v>
      </c>
      <c r="AU271" s="150" t="s">
        <v>83</v>
      </c>
      <c r="AV271" s="12" t="s">
        <v>83</v>
      </c>
      <c r="AW271" s="12" t="s">
        <v>30</v>
      </c>
      <c r="AX271" s="12" t="s">
        <v>73</v>
      </c>
      <c r="AY271" s="150" t="s">
        <v>139</v>
      </c>
    </row>
    <row r="272" spans="2:65" s="12" customFormat="1">
      <c r="B272" s="148"/>
      <c r="D272" s="149" t="s">
        <v>146</v>
      </c>
      <c r="E272" s="150" t="s">
        <v>1</v>
      </c>
      <c r="F272" s="151" t="s">
        <v>1076</v>
      </c>
      <c r="H272" s="152">
        <v>314.80799999999999</v>
      </c>
      <c r="I272" s="153"/>
      <c r="L272" s="148"/>
      <c r="M272" s="154"/>
      <c r="T272" s="155"/>
      <c r="AT272" s="150" t="s">
        <v>146</v>
      </c>
      <c r="AU272" s="150" t="s">
        <v>83</v>
      </c>
      <c r="AV272" s="12" t="s">
        <v>83</v>
      </c>
      <c r="AW272" s="12" t="s">
        <v>30</v>
      </c>
      <c r="AX272" s="12" t="s">
        <v>73</v>
      </c>
      <c r="AY272" s="150" t="s">
        <v>139</v>
      </c>
    </row>
    <row r="273" spans="2:65" s="13" customFormat="1">
      <c r="B273" s="156"/>
      <c r="D273" s="149" t="s">
        <v>146</v>
      </c>
      <c r="E273" s="157" t="s">
        <v>1</v>
      </c>
      <c r="F273" s="158" t="s">
        <v>148</v>
      </c>
      <c r="H273" s="159">
        <v>2566.018</v>
      </c>
      <c r="I273" s="160"/>
      <c r="L273" s="156"/>
      <c r="M273" s="161"/>
      <c r="T273" s="162"/>
      <c r="AT273" s="157" t="s">
        <v>146</v>
      </c>
      <c r="AU273" s="157" t="s">
        <v>83</v>
      </c>
      <c r="AV273" s="13" t="s">
        <v>145</v>
      </c>
      <c r="AW273" s="13" t="s">
        <v>30</v>
      </c>
      <c r="AX273" s="13" t="s">
        <v>81</v>
      </c>
      <c r="AY273" s="157" t="s">
        <v>139</v>
      </c>
    </row>
    <row r="274" spans="2:65" s="1" customFormat="1" ht="24.2" customHeight="1">
      <c r="B274" s="133"/>
      <c r="C274" s="134" t="s">
        <v>250</v>
      </c>
      <c r="D274" s="134" t="s">
        <v>141</v>
      </c>
      <c r="E274" s="135" t="s">
        <v>643</v>
      </c>
      <c r="F274" s="136" t="s">
        <v>644</v>
      </c>
      <c r="G274" s="137" t="s">
        <v>196</v>
      </c>
      <c r="H274" s="138">
        <v>45</v>
      </c>
      <c r="I274" s="139"/>
      <c r="J274" s="140">
        <f>ROUND(I274*H274,2)</f>
        <v>0</v>
      </c>
      <c r="K274" s="141"/>
      <c r="L274" s="32"/>
      <c r="M274" s="142" t="s">
        <v>1</v>
      </c>
      <c r="N274" s="143" t="s">
        <v>38</v>
      </c>
      <c r="P274" s="144">
        <f>O274*H274</f>
        <v>0</v>
      </c>
      <c r="Q274" s="144">
        <v>0</v>
      </c>
      <c r="R274" s="144">
        <f>Q274*H274</f>
        <v>0</v>
      </c>
      <c r="S274" s="144">
        <v>0</v>
      </c>
      <c r="T274" s="145">
        <f>S274*H274</f>
        <v>0</v>
      </c>
      <c r="AR274" s="146" t="s">
        <v>145</v>
      </c>
      <c r="AT274" s="146" t="s">
        <v>141</v>
      </c>
      <c r="AU274" s="146" t="s">
        <v>83</v>
      </c>
      <c r="AY274" s="17" t="s">
        <v>139</v>
      </c>
      <c r="BE274" s="147">
        <f>IF(N274="základní",J274,0)</f>
        <v>0</v>
      </c>
      <c r="BF274" s="147">
        <f>IF(N274="snížená",J274,0)</f>
        <v>0</v>
      </c>
      <c r="BG274" s="147">
        <f>IF(N274="zákl. přenesená",J274,0)</f>
        <v>0</v>
      </c>
      <c r="BH274" s="147">
        <f>IF(N274="sníž. přenesená",J274,0)</f>
        <v>0</v>
      </c>
      <c r="BI274" s="147">
        <f>IF(N274="nulová",J274,0)</f>
        <v>0</v>
      </c>
      <c r="BJ274" s="17" t="s">
        <v>81</v>
      </c>
      <c r="BK274" s="147">
        <f>ROUND(I274*H274,2)</f>
        <v>0</v>
      </c>
      <c r="BL274" s="17" t="s">
        <v>145</v>
      </c>
      <c r="BM274" s="146" t="s">
        <v>324</v>
      </c>
    </row>
    <row r="275" spans="2:65" s="12" customFormat="1">
      <c r="B275" s="148"/>
      <c r="D275" s="149" t="s">
        <v>146</v>
      </c>
      <c r="E275" s="150" t="s">
        <v>1</v>
      </c>
      <c r="F275" s="151" t="s">
        <v>1087</v>
      </c>
      <c r="H275" s="152">
        <v>45</v>
      </c>
      <c r="I275" s="153"/>
      <c r="L275" s="148"/>
      <c r="M275" s="154"/>
      <c r="T275" s="155"/>
      <c r="AT275" s="150" t="s">
        <v>146</v>
      </c>
      <c r="AU275" s="150" t="s">
        <v>83</v>
      </c>
      <c r="AV275" s="12" t="s">
        <v>83</v>
      </c>
      <c r="AW275" s="12" t="s">
        <v>30</v>
      </c>
      <c r="AX275" s="12" t="s">
        <v>73</v>
      </c>
      <c r="AY275" s="150" t="s">
        <v>139</v>
      </c>
    </row>
    <row r="276" spans="2:65" s="13" customFormat="1">
      <c r="B276" s="156"/>
      <c r="D276" s="149" t="s">
        <v>146</v>
      </c>
      <c r="E276" s="157" t="s">
        <v>1</v>
      </c>
      <c r="F276" s="158" t="s">
        <v>148</v>
      </c>
      <c r="H276" s="159">
        <v>45</v>
      </c>
      <c r="I276" s="160"/>
      <c r="L276" s="156"/>
      <c r="M276" s="161"/>
      <c r="T276" s="162"/>
      <c r="AT276" s="157" t="s">
        <v>146</v>
      </c>
      <c r="AU276" s="157" t="s">
        <v>83</v>
      </c>
      <c r="AV276" s="13" t="s">
        <v>145</v>
      </c>
      <c r="AW276" s="13" t="s">
        <v>30</v>
      </c>
      <c r="AX276" s="13" t="s">
        <v>81</v>
      </c>
      <c r="AY276" s="157" t="s">
        <v>139</v>
      </c>
    </row>
    <row r="277" spans="2:65" s="1" customFormat="1" ht="33" customHeight="1">
      <c r="B277" s="133"/>
      <c r="C277" s="134" t="s">
        <v>316</v>
      </c>
      <c r="D277" s="134" t="s">
        <v>141</v>
      </c>
      <c r="E277" s="135" t="s">
        <v>233</v>
      </c>
      <c r="F277" s="136" t="s">
        <v>234</v>
      </c>
      <c r="G277" s="137" t="s">
        <v>235</v>
      </c>
      <c r="H277" s="138">
        <v>1331.8219999999999</v>
      </c>
      <c r="I277" s="139"/>
      <c r="J277" s="140">
        <f>ROUND(I277*H277,2)</f>
        <v>0</v>
      </c>
      <c r="K277" s="141"/>
      <c r="L277" s="32"/>
      <c r="M277" s="142" t="s">
        <v>1</v>
      </c>
      <c r="N277" s="143" t="s">
        <v>38</v>
      </c>
      <c r="P277" s="144">
        <f>O277*H277</f>
        <v>0</v>
      </c>
      <c r="Q277" s="144">
        <v>0</v>
      </c>
      <c r="R277" s="144">
        <f>Q277*H277</f>
        <v>0</v>
      </c>
      <c r="S277" s="144">
        <v>0</v>
      </c>
      <c r="T277" s="145">
        <f>S277*H277</f>
        <v>0</v>
      </c>
      <c r="AR277" s="146" t="s">
        <v>145</v>
      </c>
      <c r="AT277" s="146" t="s">
        <v>141</v>
      </c>
      <c r="AU277" s="146" t="s">
        <v>83</v>
      </c>
      <c r="AY277" s="17" t="s">
        <v>139</v>
      </c>
      <c r="BE277" s="147">
        <f>IF(N277="základní",J277,0)</f>
        <v>0</v>
      </c>
      <c r="BF277" s="147">
        <f>IF(N277="snížená",J277,0)</f>
        <v>0</v>
      </c>
      <c r="BG277" s="147">
        <f>IF(N277="zákl. přenesená",J277,0)</f>
        <v>0</v>
      </c>
      <c r="BH277" s="147">
        <f>IF(N277="sníž. přenesená",J277,0)</f>
        <v>0</v>
      </c>
      <c r="BI277" s="147">
        <f>IF(N277="nulová",J277,0)</f>
        <v>0</v>
      </c>
      <c r="BJ277" s="17" t="s">
        <v>81</v>
      </c>
      <c r="BK277" s="147">
        <f>ROUND(I277*H277,2)</f>
        <v>0</v>
      </c>
      <c r="BL277" s="17" t="s">
        <v>145</v>
      </c>
      <c r="BM277" s="146" t="s">
        <v>330</v>
      </c>
    </row>
    <row r="278" spans="2:65" s="12" customFormat="1">
      <c r="B278" s="148"/>
      <c r="D278" s="149" t="s">
        <v>146</v>
      </c>
      <c r="E278" s="150" t="s">
        <v>1</v>
      </c>
      <c r="F278" s="151" t="s">
        <v>1088</v>
      </c>
      <c r="H278" s="152">
        <v>1331.8219999999999</v>
      </c>
      <c r="I278" s="153"/>
      <c r="L278" s="148"/>
      <c r="M278" s="154"/>
      <c r="T278" s="155"/>
      <c r="AT278" s="150" t="s">
        <v>146</v>
      </c>
      <c r="AU278" s="150" t="s">
        <v>83</v>
      </c>
      <c r="AV278" s="12" t="s">
        <v>83</v>
      </c>
      <c r="AW278" s="12" t="s">
        <v>30</v>
      </c>
      <c r="AX278" s="12" t="s">
        <v>73</v>
      </c>
      <c r="AY278" s="150" t="s">
        <v>139</v>
      </c>
    </row>
    <row r="279" spans="2:65" s="13" customFormat="1">
      <c r="B279" s="156"/>
      <c r="D279" s="149" t="s">
        <v>146</v>
      </c>
      <c r="E279" s="157" t="s">
        <v>1</v>
      </c>
      <c r="F279" s="158" t="s">
        <v>148</v>
      </c>
      <c r="H279" s="159">
        <v>1331.8219999999999</v>
      </c>
      <c r="I279" s="160"/>
      <c r="L279" s="156"/>
      <c r="M279" s="161"/>
      <c r="T279" s="162"/>
      <c r="AT279" s="157" t="s">
        <v>146</v>
      </c>
      <c r="AU279" s="157" t="s">
        <v>83</v>
      </c>
      <c r="AV279" s="13" t="s">
        <v>145</v>
      </c>
      <c r="AW279" s="13" t="s">
        <v>30</v>
      </c>
      <c r="AX279" s="13" t="s">
        <v>81</v>
      </c>
      <c r="AY279" s="157" t="s">
        <v>139</v>
      </c>
    </row>
    <row r="280" spans="2:65" s="1" customFormat="1" ht="16.5" customHeight="1">
      <c r="B280" s="133"/>
      <c r="C280" s="134" t="s">
        <v>254</v>
      </c>
      <c r="D280" s="134" t="s">
        <v>141</v>
      </c>
      <c r="E280" s="135" t="s">
        <v>238</v>
      </c>
      <c r="F280" s="136" t="s">
        <v>239</v>
      </c>
      <c r="G280" s="137" t="s">
        <v>196</v>
      </c>
      <c r="H280" s="138">
        <v>2566.018</v>
      </c>
      <c r="I280" s="139"/>
      <c r="J280" s="140">
        <f>ROUND(I280*H280,2)</f>
        <v>0</v>
      </c>
      <c r="K280" s="141"/>
      <c r="L280" s="32"/>
      <c r="M280" s="142" t="s">
        <v>1</v>
      </c>
      <c r="N280" s="143" t="s">
        <v>38</v>
      </c>
      <c r="P280" s="144">
        <f>O280*H280</f>
        <v>0</v>
      </c>
      <c r="Q280" s="144">
        <v>0</v>
      </c>
      <c r="R280" s="144">
        <f>Q280*H280</f>
        <v>0</v>
      </c>
      <c r="S280" s="144">
        <v>0</v>
      </c>
      <c r="T280" s="145">
        <f>S280*H280</f>
        <v>0</v>
      </c>
      <c r="AR280" s="146" t="s">
        <v>145</v>
      </c>
      <c r="AT280" s="146" t="s">
        <v>141</v>
      </c>
      <c r="AU280" s="146" t="s">
        <v>83</v>
      </c>
      <c r="AY280" s="17" t="s">
        <v>139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7" t="s">
        <v>81</v>
      </c>
      <c r="BK280" s="147">
        <f>ROUND(I280*H280,2)</f>
        <v>0</v>
      </c>
      <c r="BL280" s="17" t="s">
        <v>145</v>
      </c>
      <c r="BM280" s="146" t="s">
        <v>334</v>
      </c>
    </row>
    <row r="281" spans="2:65" s="12" customFormat="1">
      <c r="B281" s="148"/>
      <c r="D281" s="149" t="s">
        <v>146</v>
      </c>
      <c r="E281" s="150" t="s">
        <v>1</v>
      </c>
      <c r="F281" s="151" t="s">
        <v>1085</v>
      </c>
      <c r="H281" s="152">
        <v>2051.5830000000001</v>
      </c>
      <c r="I281" s="153"/>
      <c r="L281" s="148"/>
      <c r="M281" s="154"/>
      <c r="T281" s="155"/>
      <c r="AT281" s="150" t="s">
        <v>146</v>
      </c>
      <c r="AU281" s="150" t="s">
        <v>83</v>
      </c>
      <c r="AV281" s="12" t="s">
        <v>83</v>
      </c>
      <c r="AW281" s="12" t="s">
        <v>30</v>
      </c>
      <c r="AX281" s="12" t="s">
        <v>73</v>
      </c>
      <c r="AY281" s="150" t="s">
        <v>139</v>
      </c>
    </row>
    <row r="282" spans="2:65" s="12" customFormat="1">
      <c r="B282" s="148"/>
      <c r="D282" s="149" t="s">
        <v>146</v>
      </c>
      <c r="E282" s="150" t="s">
        <v>1</v>
      </c>
      <c r="F282" s="151" t="s">
        <v>1086</v>
      </c>
      <c r="H282" s="152">
        <v>90</v>
      </c>
      <c r="I282" s="153"/>
      <c r="L282" s="148"/>
      <c r="M282" s="154"/>
      <c r="T282" s="155"/>
      <c r="AT282" s="150" t="s">
        <v>146</v>
      </c>
      <c r="AU282" s="150" t="s">
        <v>83</v>
      </c>
      <c r="AV282" s="12" t="s">
        <v>83</v>
      </c>
      <c r="AW282" s="12" t="s">
        <v>30</v>
      </c>
      <c r="AX282" s="12" t="s">
        <v>73</v>
      </c>
      <c r="AY282" s="150" t="s">
        <v>139</v>
      </c>
    </row>
    <row r="283" spans="2:65" s="12" customFormat="1">
      <c r="B283" s="148"/>
      <c r="D283" s="149" t="s">
        <v>146</v>
      </c>
      <c r="E283" s="150" t="s">
        <v>1</v>
      </c>
      <c r="F283" s="151" t="s">
        <v>1075</v>
      </c>
      <c r="H283" s="152">
        <v>109.627</v>
      </c>
      <c r="I283" s="153"/>
      <c r="L283" s="148"/>
      <c r="M283" s="154"/>
      <c r="T283" s="155"/>
      <c r="AT283" s="150" t="s">
        <v>146</v>
      </c>
      <c r="AU283" s="150" t="s">
        <v>83</v>
      </c>
      <c r="AV283" s="12" t="s">
        <v>83</v>
      </c>
      <c r="AW283" s="12" t="s">
        <v>30</v>
      </c>
      <c r="AX283" s="12" t="s">
        <v>73</v>
      </c>
      <c r="AY283" s="150" t="s">
        <v>139</v>
      </c>
    </row>
    <row r="284" spans="2:65" s="12" customFormat="1">
      <c r="B284" s="148"/>
      <c r="D284" s="149" t="s">
        <v>146</v>
      </c>
      <c r="E284" s="150" t="s">
        <v>1</v>
      </c>
      <c r="F284" s="151" t="s">
        <v>1076</v>
      </c>
      <c r="H284" s="152">
        <v>314.80799999999999</v>
      </c>
      <c r="I284" s="153"/>
      <c r="L284" s="148"/>
      <c r="M284" s="154"/>
      <c r="T284" s="155"/>
      <c r="AT284" s="150" t="s">
        <v>146</v>
      </c>
      <c r="AU284" s="150" t="s">
        <v>83</v>
      </c>
      <c r="AV284" s="12" t="s">
        <v>83</v>
      </c>
      <c r="AW284" s="12" t="s">
        <v>30</v>
      </c>
      <c r="AX284" s="12" t="s">
        <v>73</v>
      </c>
      <c r="AY284" s="150" t="s">
        <v>139</v>
      </c>
    </row>
    <row r="285" spans="2:65" s="13" customFormat="1">
      <c r="B285" s="156"/>
      <c r="D285" s="149" t="s">
        <v>146</v>
      </c>
      <c r="E285" s="157" t="s">
        <v>1</v>
      </c>
      <c r="F285" s="158" t="s">
        <v>148</v>
      </c>
      <c r="H285" s="159">
        <v>2566.018</v>
      </c>
      <c r="I285" s="160"/>
      <c r="L285" s="156"/>
      <c r="M285" s="161"/>
      <c r="T285" s="162"/>
      <c r="AT285" s="157" t="s">
        <v>146</v>
      </c>
      <c r="AU285" s="157" t="s">
        <v>83</v>
      </c>
      <c r="AV285" s="13" t="s">
        <v>145</v>
      </c>
      <c r="AW285" s="13" t="s">
        <v>30</v>
      </c>
      <c r="AX285" s="13" t="s">
        <v>81</v>
      </c>
      <c r="AY285" s="157" t="s">
        <v>139</v>
      </c>
    </row>
    <row r="286" spans="2:65" s="1" customFormat="1" ht="24.2" customHeight="1">
      <c r="B286" s="133"/>
      <c r="C286" s="134" t="s">
        <v>329</v>
      </c>
      <c r="D286" s="134" t="s">
        <v>141</v>
      </c>
      <c r="E286" s="135" t="s">
        <v>647</v>
      </c>
      <c r="F286" s="136" t="s">
        <v>648</v>
      </c>
      <c r="G286" s="137" t="s">
        <v>196</v>
      </c>
      <c r="H286" s="138">
        <v>2051.5830000000001</v>
      </c>
      <c r="I286" s="139"/>
      <c r="J286" s="140">
        <f>ROUND(I286*H286,2)</f>
        <v>0</v>
      </c>
      <c r="K286" s="141"/>
      <c r="L286" s="32"/>
      <c r="M286" s="142" t="s">
        <v>1</v>
      </c>
      <c r="N286" s="143" t="s">
        <v>38</v>
      </c>
      <c r="P286" s="144">
        <f>O286*H286</f>
        <v>0</v>
      </c>
      <c r="Q286" s="144">
        <v>0</v>
      </c>
      <c r="R286" s="144">
        <f>Q286*H286</f>
        <v>0</v>
      </c>
      <c r="S286" s="144">
        <v>0</v>
      </c>
      <c r="T286" s="145">
        <f>S286*H286</f>
        <v>0</v>
      </c>
      <c r="AR286" s="146" t="s">
        <v>145</v>
      </c>
      <c r="AT286" s="146" t="s">
        <v>141</v>
      </c>
      <c r="AU286" s="146" t="s">
        <v>83</v>
      </c>
      <c r="AY286" s="17" t="s">
        <v>139</v>
      </c>
      <c r="BE286" s="147">
        <f>IF(N286="základní",J286,0)</f>
        <v>0</v>
      </c>
      <c r="BF286" s="147">
        <f>IF(N286="snížená",J286,0)</f>
        <v>0</v>
      </c>
      <c r="BG286" s="147">
        <f>IF(N286="zákl. přenesená",J286,0)</f>
        <v>0</v>
      </c>
      <c r="BH286" s="147">
        <f>IF(N286="sníž. přenesená",J286,0)</f>
        <v>0</v>
      </c>
      <c r="BI286" s="147">
        <f>IF(N286="nulová",J286,0)</f>
        <v>0</v>
      </c>
      <c r="BJ286" s="17" t="s">
        <v>81</v>
      </c>
      <c r="BK286" s="147">
        <f>ROUND(I286*H286,2)</f>
        <v>0</v>
      </c>
      <c r="BL286" s="17" t="s">
        <v>145</v>
      </c>
      <c r="BM286" s="146" t="s">
        <v>340</v>
      </c>
    </row>
    <row r="287" spans="2:65" s="12" customFormat="1">
      <c r="B287" s="148"/>
      <c r="D287" s="149" t="s">
        <v>146</v>
      </c>
      <c r="E287" s="150" t="s">
        <v>1</v>
      </c>
      <c r="F287" s="151" t="s">
        <v>1089</v>
      </c>
      <c r="H287" s="152">
        <v>1859.0150000000001</v>
      </c>
      <c r="I287" s="153"/>
      <c r="L287" s="148"/>
      <c r="M287" s="154"/>
      <c r="T287" s="155"/>
      <c r="AT287" s="150" t="s">
        <v>146</v>
      </c>
      <c r="AU287" s="150" t="s">
        <v>83</v>
      </c>
      <c r="AV287" s="12" t="s">
        <v>83</v>
      </c>
      <c r="AW287" s="12" t="s">
        <v>30</v>
      </c>
      <c r="AX287" s="12" t="s">
        <v>73</v>
      </c>
      <c r="AY287" s="150" t="s">
        <v>139</v>
      </c>
    </row>
    <row r="288" spans="2:65" s="14" customFormat="1">
      <c r="B288" s="163"/>
      <c r="D288" s="149" t="s">
        <v>146</v>
      </c>
      <c r="E288" s="164" t="s">
        <v>1</v>
      </c>
      <c r="F288" s="165" t="s">
        <v>820</v>
      </c>
      <c r="H288" s="164" t="s">
        <v>1</v>
      </c>
      <c r="I288" s="166"/>
      <c r="L288" s="163"/>
      <c r="M288" s="167"/>
      <c r="T288" s="168"/>
      <c r="AT288" s="164" t="s">
        <v>146</v>
      </c>
      <c r="AU288" s="164" t="s">
        <v>83</v>
      </c>
      <c r="AV288" s="14" t="s">
        <v>81</v>
      </c>
      <c r="AW288" s="14" t="s">
        <v>30</v>
      </c>
      <c r="AX288" s="14" t="s">
        <v>73</v>
      </c>
      <c r="AY288" s="164" t="s">
        <v>139</v>
      </c>
    </row>
    <row r="289" spans="2:65" s="12" customFormat="1">
      <c r="B289" s="148"/>
      <c r="D289" s="149" t="s">
        <v>146</v>
      </c>
      <c r="E289" s="150" t="s">
        <v>1</v>
      </c>
      <c r="F289" s="151" t="s">
        <v>1090</v>
      </c>
      <c r="H289" s="152">
        <v>-433.596</v>
      </c>
      <c r="I289" s="153"/>
      <c r="L289" s="148"/>
      <c r="M289" s="154"/>
      <c r="T289" s="155"/>
      <c r="AT289" s="150" t="s">
        <v>146</v>
      </c>
      <c r="AU289" s="150" t="s">
        <v>83</v>
      </c>
      <c r="AV289" s="12" t="s">
        <v>83</v>
      </c>
      <c r="AW289" s="12" t="s">
        <v>30</v>
      </c>
      <c r="AX289" s="12" t="s">
        <v>73</v>
      </c>
      <c r="AY289" s="150" t="s">
        <v>139</v>
      </c>
    </row>
    <row r="290" spans="2:65" s="15" customFormat="1">
      <c r="B290" s="185"/>
      <c r="D290" s="149" t="s">
        <v>146</v>
      </c>
      <c r="E290" s="186" t="s">
        <v>1</v>
      </c>
      <c r="F290" s="187" t="s">
        <v>1091</v>
      </c>
      <c r="H290" s="188">
        <v>1425.4190000000001</v>
      </c>
      <c r="I290" s="189"/>
      <c r="L290" s="185"/>
      <c r="M290" s="190"/>
      <c r="T290" s="191"/>
      <c r="AT290" s="186" t="s">
        <v>146</v>
      </c>
      <c r="AU290" s="186" t="s">
        <v>83</v>
      </c>
      <c r="AV290" s="15" t="s">
        <v>153</v>
      </c>
      <c r="AW290" s="15" t="s">
        <v>30</v>
      </c>
      <c r="AX290" s="15" t="s">
        <v>73</v>
      </c>
      <c r="AY290" s="186" t="s">
        <v>139</v>
      </c>
    </row>
    <row r="291" spans="2:65" s="12" customFormat="1">
      <c r="B291" s="148"/>
      <c r="D291" s="149" t="s">
        <v>146</v>
      </c>
      <c r="E291" s="150" t="s">
        <v>1</v>
      </c>
      <c r="F291" s="151" t="s">
        <v>1092</v>
      </c>
      <c r="H291" s="152">
        <v>766.976</v>
      </c>
      <c r="I291" s="153"/>
      <c r="L291" s="148"/>
      <c r="M291" s="154"/>
      <c r="T291" s="155"/>
      <c r="AT291" s="150" t="s">
        <v>146</v>
      </c>
      <c r="AU291" s="150" t="s">
        <v>83</v>
      </c>
      <c r="AV291" s="12" t="s">
        <v>83</v>
      </c>
      <c r="AW291" s="12" t="s">
        <v>30</v>
      </c>
      <c r="AX291" s="12" t="s">
        <v>73</v>
      </c>
      <c r="AY291" s="150" t="s">
        <v>139</v>
      </c>
    </row>
    <row r="292" spans="2:65" s="14" customFormat="1">
      <c r="B292" s="163"/>
      <c r="D292" s="149" t="s">
        <v>146</v>
      </c>
      <c r="E292" s="164" t="s">
        <v>1</v>
      </c>
      <c r="F292" s="165" t="s">
        <v>1093</v>
      </c>
      <c r="H292" s="164" t="s">
        <v>1</v>
      </c>
      <c r="I292" s="166"/>
      <c r="L292" s="163"/>
      <c r="M292" s="167"/>
      <c r="T292" s="168"/>
      <c r="AT292" s="164" t="s">
        <v>146</v>
      </c>
      <c r="AU292" s="164" t="s">
        <v>83</v>
      </c>
      <c r="AV292" s="14" t="s">
        <v>81</v>
      </c>
      <c r="AW292" s="14" t="s">
        <v>30</v>
      </c>
      <c r="AX292" s="14" t="s">
        <v>73</v>
      </c>
      <c r="AY292" s="164" t="s">
        <v>139</v>
      </c>
    </row>
    <row r="293" spans="2:65" s="12" customFormat="1" ht="33.75">
      <c r="B293" s="148"/>
      <c r="D293" s="149" t="s">
        <v>146</v>
      </c>
      <c r="E293" s="150" t="s">
        <v>1</v>
      </c>
      <c r="F293" s="151" t="s">
        <v>1094</v>
      </c>
      <c r="H293" s="152">
        <v>-129.548</v>
      </c>
      <c r="I293" s="153"/>
      <c r="L293" s="148"/>
      <c r="M293" s="154"/>
      <c r="T293" s="155"/>
      <c r="AT293" s="150" t="s">
        <v>146</v>
      </c>
      <c r="AU293" s="150" t="s">
        <v>83</v>
      </c>
      <c r="AV293" s="12" t="s">
        <v>83</v>
      </c>
      <c r="AW293" s="12" t="s">
        <v>30</v>
      </c>
      <c r="AX293" s="12" t="s">
        <v>73</v>
      </c>
      <c r="AY293" s="150" t="s">
        <v>139</v>
      </c>
    </row>
    <row r="294" spans="2:65" s="12" customFormat="1">
      <c r="B294" s="148"/>
      <c r="D294" s="149" t="s">
        <v>146</v>
      </c>
      <c r="E294" s="150" t="s">
        <v>1</v>
      </c>
      <c r="F294" s="151" t="s">
        <v>1095</v>
      </c>
      <c r="H294" s="152">
        <v>-11.263999999999999</v>
      </c>
      <c r="I294" s="153"/>
      <c r="L294" s="148"/>
      <c r="M294" s="154"/>
      <c r="T294" s="155"/>
      <c r="AT294" s="150" t="s">
        <v>146</v>
      </c>
      <c r="AU294" s="150" t="s">
        <v>83</v>
      </c>
      <c r="AV294" s="12" t="s">
        <v>83</v>
      </c>
      <c r="AW294" s="12" t="s">
        <v>30</v>
      </c>
      <c r="AX294" s="12" t="s">
        <v>73</v>
      </c>
      <c r="AY294" s="150" t="s">
        <v>139</v>
      </c>
    </row>
    <row r="295" spans="2:65" s="15" customFormat="1">
      <c r="B295" s="185"/>
      <c r="D295" s="149" t="s">
        <v>146</v>
      </c>
      <c r="E295" s="186" t="s">
        <v>1</v>
      </c>
      <c r="F295" s="187" t="s">
        <v>1091</v>
      </c>
      <c r="H295" s="188">
        <v>626.16399999999999</v>
      </c>
      <c r="I295" s="189"/>
      <c r="L295" s="185"/>
      <c r="M295" s="190"/>
      <c r="T295" s="191"/>
      <c r="AT295" s="186" t="s">
        <v>146</v>
      </c>
      <c r="AU295" s="186" t="s">
        <v>83</v>
      </c>
      <c r="AV295" s="15" t="s">
        <v>153</v>
      </c>
      <c r="AW295" s="15" t="s">
        <v>30</v>
      </c>
      <c r="AX295" s="15" t="s">
        <v>73</v>
      </c>
      <c r="AY295" s="186" t="s">
        <v>139</v>
      </c>
    </row>
    <row r="296" spans="2:65" s="13" customFormat="1">
      <c r="B296" s="156"/>
      <c r="D296" s="149" t="s">
        <v>146</v>
      </c>
      <c r="E296" s="157" t="s">
        <v>1</v>
      </c>
      <c r="F296" s="158" t="s">
        <v>148</v>
      </c>
      <c r="H296" s="159">
        <v>2051.5829999999996</v>
      </c>
      <c r="I296" s="160"/>
      <c r="L296" s="156"/>
      <c r="M296" s="161"/>
      <c r="T296" s="162"/>
      <c r="AT296" s="157" t="s">
        <v>146</v>
      </c>
      <c r="AU296" s="157" t="s">
        <v>83</v>
      </c>
      <c r="AV296" s="13" t="s">
        <v>145</v>
      </c>
      <c r="AW296" s="13" t="s">
        <v>30</v>
      </c>
      <c r="AX296" s="13" t="s">
        <v>81</v>
      </c>
      <c r="AY296" s="157" t="s">
        <v>139</v>
      </c>
    </row>
    <row r="297" spans="2:65" s="1" customFormat="1" ht="24.2" customHeight="1">
      <c r="B297" s="133"/>
      <c r="C297" s="134" t="s">
        <v>260</v>
      </c>
      <c r="D297" s="134" t="s">
        <v>141</v>
      </c>
      <c r="E297" s="135" t="s">
        <v>653</v>
      </c>
      <c r="F297" s="136" t="s">
        <v>654</v>
      </c>
      <c r="G297" s="137" t="s">
        <v>196</v>
      </c>
      <c r="H297" s="138">
        <v>314.80799999999999</v>
      </c>
      <c r="I297" s="139"/>
      <c r="J297" s="140">
        <f>ROUND(I297*H297,2)</f>
        <v>0</v>
      </c>
      <c r="K297" s="141"/>
      <c r="L297" s="32"/>
      <c r="M297" s="142" t="s">
        <v>1</v>
      </c>
      <c r="N297" s="143" t="s">
        <v>38</v>
      </c>
      <c r="P297" s="144">
        <f>O297*H297</f>
        <v>0</v>
      </c>
      <c r="Q297" s="144">
        <v>0</v>
      </c>
      <c r="R297" s="144">
        <f>Q297*H297</f>
        <v>0</v>
      </c>
      <c r="S297" s="144">
        <v>0</v>
      </c>
      <c r="T297" s="145">
        <f>S297*H297</f>
        <v>0</v>
      </c>
      <c r="AR297" s="146" t="s">
        <v>145</v>
      </c>
      <c r="AT297" s="146" t="s">
        <v>141</v>
      </c>
      <c r="AU297" s="146" t="s">
        <v>83</v>
      </c>
      <c r="AY297" s="17" t="s">
        <v>139</v>
      </c>
      <c r="BE297" s="147">
        <f>IF(N297="základní",J297,0)</f>
        <v>0</v>
      </c>
      <c r="BF297" s="147">
        <f>IF(N297="snížená",J297,0)</f>
        <v>0</v>
      </c>
      <c r="BG297" s="147">
        <f>IF(N297="zákl. přenesená",J297,0)</f>
        <v>0</v>
      </c>
      <c r="BH297" s="147">
        <f>IF(N297="sníž. přenesená",J297,0)</f>
        <v>0</v>
      </c>
      <c r="BI297" s="147">
        <f>IF(N297="nulová",J297,0)</f>
        <v>0</v>
      </c>
      <c r="BJ297" s="17" t="s">
        <v>81</v>
      </c>
      <c r="BK297" s="147">
        <f>ROUND(I297*H297,2)</f>
        <v>0</v>
      </c>
      <c r="BL297" s="17" t="s">
        <v>145</v>
      </c>
      <c r="BM297" s="146" t="s">
        <v>344</v>
      </c>
    </row>
    <row r="298" spans="2:65" s="14" customFormat="1">
      <c r="B298" s="163"/>
      <c r="D298" s="149" t="s">
        <v>146</v>
      </c>
      <c r="E298" s="164" t="s">
        <v>1</v>
      </c>
      <c r="F298" s="165" t="s">
        <v>822</v>
      </c>
      <c r="H298" s="164" t="s">
        <v>1</v>
      </c>
      <c r="I298" s="166"/>
      <c r="L298" s="163"/>
      <c r="M298" s="167"/>
      <c r="T298" s="168"/>
      <c r="AT298" s="164" t="s">
        <v>146</v>
      </c>
      <c r="AU298" s="164" t="s">
        <v>83</v>
      </c>
      <c r="AV298" s="14" t="s">
        <v>81</v>
      </c>
      <c r="AW298" s="14" t="s">
        <v>30</v>
      </c>
      <c r="AX298" s="14" t="s">
        <v>73</v>
      </c>
      <c r="AY298" s="164" t="s">
        <v>139</v>
      </c>
    </row>
    <row r="299" spans="2:65" s="12" customFormat="1">
      <c r="B299" s="148"/>
      <c r="D299" s="149" t="s">
        <v>146</v>
      </c>
      <c r="E299" s="150" t="s">
        <v>1</v>
      </c>
      <c r="F299" s="151" t="s">
        <v>1096</v>
      </c>
      <c r="H299" s="152">
        <v>138.732</v>
      </c>
      <c r="I299" s="153"/>
      <c r="L299" s="148"/>
      <c r="M299" s="154"/>
      <c r="T299" s="155"/>
      <c r="AT299" s="150" t="s">
        <v>146</v>
      </c>
      <c r="AU299" s="150" t="s">
        <v>83</v>
      </c>
      <c r="AV299" s="12" t="s">
        <v>83</v>
      </c>
      <c r="AW299" s="12" t="s">
        <v>30</v>
      </c>
      <c r="AX299" s="12" t="s">
        <v>73</v>
      </c>
      <c r="AY299" s="150" t="s">
        <v>139</v>
      </c>
    </row>
    <row r="300" spans="2:65" s="12" customFormat="1">
      <c r="B300" s="148"/>
      <c r="D300" s="149" t="s">
        <v>146</v>
      </c>
      <c r="E300" s="150" t="s">
        <v>1</v>
      </c>
      <c r="F300" s="151" t="s">
        <v>1097</v>
      </c>
      <c r="H300" s="152">
        <v>176.07599999999999</v>
      </c>
      <c r="I300" s="153"/>
      <c r="L300" s="148"/>
      <c r="M300" s="154"/>
      <c r="T300" s="155"/>
      <c r="AT300" s="150" t="s">
        <v>146</v>
      </c>
      <c r="AU300" s="150" t="s">
        <v>83</v>
      </c>
      <c r="AV300" s="12" t="s">
        <v>83</v>
      </c>
      <c r="AW300" s="12" t="s">
        <v>30</v>
      </c>
      <c r="AX300" s="12" t="s">
        <v>73</v>
      </c>
      <c r="AY300" s="150" t="s">
        <v>139</v>
      </c>
    </row>
    <row r="301" spans="2:65" s="13" customFormat="1">
      <c r="B301" s="156"/>
      <c r="D301" s="149" t="s">
        <v>146</v>
      </c>
      <c r="E301" s="157" t="s">
        <v>1</v>
      </c>
      <c r="F301" s="158" t="s">
        <v>148</v>
      </c>
      <c r="H301" s="159">
        <v>314.80799999999999</v>
      </c>
      <c r="I301" s="160"/>
      <c r="L301" s="156"/>
      <c r="M301" s="161"/>
      <c r="T301" s="162"/>
      <c r="AT301" s="157" t="s">
        <v>146</v>
      </c>
      <c r="AU301" s="157" t="s">
        <v>83</v>
      </c>
      <c r="AV301" s="13" t="s">
        <v>145</v>
      </c>
      <c r="AW301" s="13" t="s">
        <v>30</v>
      </c>
      <c r="AX301" s="13" t="s">
        <v>81</v>
      </c>
      <c r="AY301" s="157" t="s">
        <v>139</v>
      </c>
    </row>
    <row r="302" spans="2:65" s="1" customFormat="1" ht="16.5" customHeight="1">
      <c r="B302" s="133"/>
      <c r="C302" s="169" t="s">
        <v>337</v>
      </c>
      <c r="D302" s="169" t="s">
        <v>247</v>
      </c>
      <c r="E302" s="170" t="s">
        <v>826</v>
      </c>
      <c r="F302" s="171" t="s">
        <v>827</v>
      </c>
      <c r="G302" s="172" t="s">
        <v>235</v>
      </c>
      <c r="H302" s="173">
        <v>646.64700000000005</v>
      </c>
      <c r="I302" s="174"/>
      <c r="J302" s="175">
        <f>ROUND(I302*H302,2)</f>
        <v>0</v>
      </c>
      <c r="K302" s="176"/>
      <c r="L302" s="177"/>
      <c r="M302" s="178" t="s">
        <v>1</v>
      </c>
      <c r="N302" s="179" t="s">
        <v>38</v>
      </c>
      <c r="P302" s="144">
        <f>O302*H302</f>
        <v>0</v>
      </c>
      <c r="Q302" s="144">
        <v>0</v>
      </c>
      <c r="R302" s="144">
        <f>Q302*H302</f>
        <v>0</v>
      </c>
      <c r="S302" s="144">
        <v>0</v>
      </c>
      <c r="T302" s="145">
        <f>S302*H302</f>
        <v>0</v>
      </c>
      <c r="AR302" s="146" t="s">
        <v>163</v>
      </c>
      <c r="AT302" s="146" t="s">
        <v>247</v>
      </c>
      <c r="AU302" s="146" t="s">
        <v>83</v>
      </c>
      <c r="AY302" s="17" t="s">
        <v>139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7" t="s">
        <v>81</v>
      </c>
      <c r="BK302" s="147">
        <f>ROUND(I302*H302,2)</f>
        <v>0</v>
      </c>
      <c r="BL302" s="17" t="s">
        <v>145</v>
      </c>
      <c r="BM302" s="146" t="s">
        <v>350</v>
      </c>
    </row>
    <row r="303" spans="2:65" s="12" customFormat="1">
      <c r="B303" s="148"/>
      <c r="D303" s="149" t="s">
        <v>146</v>
      </c>
      <c r="E303" s="150" t="s">
        <v>1</v>
      </c>
      <c r="F303" s="151" t="s">
        <v>1098</v>
      </c>
      <c r="H303" s="152">
        <v>646.64700000000005</v>
      </c>
      <c r="I303" s="153"/>
      <c r="L303" s="148"/>
      <c r="M303" s="154"/>
      <c r="T303" s="155"/>
      <c r="AT303" s="150" t="s">
        <v>146</v>
      </c>
      <c r="AU303" s="150" t="s">
        <v>83</v>
      </c>
      <c r="AV303" s="12" t="s">
        <v>83</v>
      </c>
      <c r="AW303" s="12" t="s">
        <v>30</v>
      </c>
      <c r="AX303" s="12" t="s">
        <v>73</v>
      </c>
      <c r="AY303" s="150" t="s">
        <v>139</v>
      </c>
    </row>
    <row r="304" spans="2:65" s="13" customFormat="1">
      <c r="B304" s="156"/>
      <c r="D304" s="149" t="s">
        <v>146</v>
      </c>
      <c r="E304" s="157" t="s">
        <v>1</v>
      </c>
      <c r="F304" s="158" t="s">
        <v>148</v>
      </c>
      <c r="H304" s="159">
        <v>646.64700000000005</v>
      </c>
      <c r="I304" s="160"/>
      <c r="L304" s="156"/>
      <c r="M304" s="161"/>
      <c r="T304" s="162"/>
      <c r="AT304" s="157" t="s">
        <v>146</v>
      </c>
      <c r="AU304" s="157" t="s">
        <v>83</v>
      </c>
      <c r="AV304" s="13" t="s">
        <v>145</v>
      </c>
      <c r="AW304" s="13" t="s">
        <v>30</v>
      </c>
      <c r="AX304" s="13" t="s">
        <v>81</v>
      </c>
      <c r="AY304" s="157" t="s">
        <v>139</v>
      </c>
    </row>
    <row r="305" spans="2:65" s="11" customFormat="1" ht="22.9" customHeight="1">
      <c r="B305" s="121"/>
      <c r="D305" s="122" t="s">
        <v>72</v>
      </c>
      <c r="E305" s="131" t="s">
        <v>83</v>
      </c>
      <c r="F305" s="131" t="s">
        <v>271</v>
      </c>
      <c r="I305" s="124"/>
      <c r="J305" s="132">
        <f>BK305</f>
        <v>0</v>
      </c>
      <c r="L305" s="121"/>
      <c r="M305" s="126"/>
      <c r="P305" s="127">
        <f>SUM(P306:P335)</f>
        <v>0</v>
      </c>
      <c r="R305" s="127">
        <f>SUM(R306:R335)</f>
        <v>0</v>
      </c>
      <c r="T305" s="128">
        <f>SUM(T306:T335)</f>
        <v>0</v>
      </c>
      <c r="AR305" s="122" t="s">
        <v>81</v>
      </c>
      <c r="AT305" s="129" t="s">
        <v>72</v>
      </c>
      <c r="AU305" s="129" t="s">
        <v>81</v>
      </c>
      <c r="AY305" s="122" t="s">
        <v>139</v>
      </c>
      <c r="BK305" s="130">
        <f>SUM(BK306:BK335)</f>
        <v>0</v>
      </c>
    </row>
    <row r="306" spans="2:65" s="1" customFormat="1" ht="37.9" customHeight="1">
      <c r="B306" s="133"/>
      <c r="C306" s="134" t="s">
        <v>264</v>
      </c>
      <c r="D306" s="134" t="s">
        <v>141</v>
      </c>
      <c r="E306" s="135" t="s">
        <v>659</v>
      </c>
      <c r="F306" s="136" t="s">
        <v>660</v>
      </c>
      <c r="G306" s="137" t="s">
        <v>183</v>
      </c>
      <c r="H306" s="138">
        <v>534.29999999999995</v>
      </c>
      <c r="I306" s="139"/>
      <c r="J306" s="140">
        <f>ROUND(I306*H306,2)</f>
        <v>0</v>
      </c>
      <c r="K306" s="141"/>
      <c r="L306" s="32"/>
      <c r="M306" s="142" t="s">
        <v>1</v>
      </c>
      <c r="N306" s="143" t="s">
        <v>38</v>
      </c>
      <c r="P306" s="144">
        <f>O306*H306</f>
        <v>0</v>
      </c>
      <c r="Q306" s="144">
        <v>0</v>
      </c>
      <c r="R306" s="144">
        <f>Q306*H306</f>
        <v>0</v>
      </c>
      <c r="S306" s="144">
        <v>0</v>
      </c>
      <c r="T306" s="145">
        <f>S306*H306</f>
        <v>0</v>
      </c>
      <c r="AR306" s="146" t="s">
        <v>145</v>
      </c>
      <c r="AT306" s="146" t="s">
        <v>141</v>
      </c>
      <c r="AU306" s="146" t="s">
        <v>83</v>
      </c>
      <c r="AY306" s="17" t="s">
        <v>139</v>
      </c>
      <c r="BE306" s="147">
        <f>IF(N306="základní",J306,0)</f>
        <v>0</v>
      </c>
      <c r="BF306" s="147">
        <f>IF(N306="snížená",J306,0)</f>
        <v>0</v>
      </c>
      <c r="BG306" s="147">
        <f>IF(N306="zákl. přenesená",J306,0)</f>
        <v>0</v>
      </c>
      <c r="BH306" s="147">
        <f>IF(N306="sníž. přenesená",J306,0)</f>
        <v>0</v>
      </c>
      <c r="BI306" s="147">
        <f>IF(N306="nulová",J306,0)</f>
        <v>0</v>
      </c>
      <c r="BJ306" s="17" t="s">
        <v>81</v>
      </c>
      <c r="BK306" s="147">
        <f>ROUND(I306*H306,2)</f>
        <v>0</v>
      </c>
      <c r="BL306" s="17" t="s">
        <v>145</v>
      </c>
      <c r="BM306" s="146" t="s">
        <v>354</v>
      </c>
    </row>
    <row r="307" spans="2:65" s="12" customFormat="1">
      <c r="B307" s="148"/>
      <c r="D307" s="149" t="s">
        <v>146</v>
      </c>
      <c r="E307" s="150" t="s">
        <v>1</v>
      </c>
      <c r="F307" s="151" t="s">
        <v>1099</v>
      </c>
      <c r="H307" s="152">
        <v>534.29999999999995</v>
      </c>
      <c r="I307" s="153"/>
      <c r="L307" s="148"/>
      <c r="M307" s="154"/>
      <c r="T307" s="155"/>
      <c r="AT307" s="150" t="s">
        <v>146</v>
      </c>
      <c r="AU307" s="150" t="s">
        <v>83</v>
      </c>
      <c r="AV307" s="12" t="s">
        <v>83</v>
      </c>
      <c r="AW307" s="12" t="s">
        <v>30</v>
      </c>
      <c r="AX307" s="12" t="s">
        <v>73</v>
      </c>
      <c r="AY307" s="150" t="s">
        <v>139</v>
      </c>
    </row>
    <row r="308" spans="2:65" s="13" customFormat="1">
      <c r="B308" s="156"/>
      <c r="D308" s="149" t="s">
        <v>146</v>
      </c>
      <c r="E308" s="157" t="s">
        <v>1</v>
      </c>
      <c r="F308" s="158" t="s">
        <v>148</v>
      </c>
      <c r="H308" s="159">
        <v>534.29999999999995</v>
      </c>
      <c r="I308" s="160"/>
      <c r="L308" s="156"/>
      <c r="M308" s="161"/>
      <c r="T308" s="162"/>
      <c r="AT308" s="157" t="s">
        <v>146</v>
      </c>
      <c r="AU308" s="157" t="s">
        <v>83</v>
      </c>
      <c r="AV308" s="13" t="s">
        <v>145</v>
      </c>
      <c r="AW308" s="13" t="s">
        <v>30</v>
      </c>
      <c r="AX308" s="13" t="s">
        <v>81</v>
      </c>
      <c r="AY308" s="157" t="s">
        <v>139</v>
      </c>
    </row>
    <row r="309" spans="2:65" s="1" customFormat="1" ht="24.2" customHeight="1">
      <c r="B309" s="133"/>
      <c r="C309" s="134" t="s">
        <v>347</v>
      </c>
      <c r="D309" s="134" t="s">
        <v>141</v>
      </c>
      <c r="E309" s="135" t="s">
        <v>1100</v>
      </c>
      <c r="F309" s="136" t="s">
        <v>1101</v>
      </c>
      <c r="G309" s="137" t="s">
        <v>183</v>
      </c>
      <c r="H309" s="138">
        <v>980</v>
      </c>
      <c r="I309" s="139"/>
      <c r="J309" s="140">
        <f>ROUND(I309*H309,2)</f>
        <v>0</v>
      </c>
      <c r="K309" s="141"/>
      <c r="L309" s="32"/>
      <c r="M309" s="142" t="s">
        <v>1</v>
      </c>
      <c r="N309" s="143" t="s">
        <v>38</v>
      </c>
      <c r="P309" s="144">
        <f>O309*H309</f>
        <v>0</v>
      </c>
      <c r="Q309" s="144">
        <v>0</v>
      </c>
      <c r="R309" s="144">
        <f>Q309*H309</f>
        <v>0</v>
      </c>
      <c r="S309" s="144">
        <v>0</v>
      </c>
      <c r="T309" s="145">
        <f>S309*H309</f>
        <v>0</v>
      </c>
      <c r="AR309" s="146" t="s">
        <v>145</v>
      </c>
      <c r="AT309" s="146" t="s">
        <v>141</v>
      </c>
      <c r="AU309" s="146" t="s">
        <v>83</v>
      </c>
      <c r="AY309" s="17" t="s">
        <v>139</v>
      </c>
      <c r="BE309" s="147">
        <f>IF(N309="základní",J309,0)</f>
        <v>0</v>
      </c>
      <c r="BF309" s="147">
        <f>IF(N309="snížená",J309,0)</f>
        <v>0</v>
      </c>
      <c r="BG309" s="147">
        <f>IF(N309="zákl. přenesená",J309,0)</f>
        <v>0</v>
      </c>
      <c r="BH309" s="147">
        <f>IF(N309="sníž. přenesená",J309,0)</f>
        <v>0</v>
      </c>
      <c r="BI309" s="147">
        <f>IF(N309="nulová",J309,0)</f>
        <v>0</v>
      </c>
      <c r="BJ309" s="17" t="s">
        <v>81</v>
      </c>
      <c r="BK309" s="147">
        <f>ROUND(I309*H309,2)</f>
        <v>0</v>
      </c>
      <c r="BL309" s="17" t="s">
        <v>145</v>
      </c>
      <c r="BM309" s="146" t="s">
        <v>360</v>
      </c>
    </row>
    <row r="310" spans="2:65" s="14" customFormat="1">
      <c r="B310" s="163"/>
      <c r="D310" s="149" t="s">
        <v>146</v>
      </c>
      <c r="E310" s="164" t="s">
        <v>1</v>
      </c>
      <c r="F310" s="165" t="s">
        <v>625</v>
      </c>
      <c r="H310" s="164" t="s">
        <v>1</v>
      </c>
      <c r="I310" s="166"/>
      <c r="L310" s="163"/>
      <c r="M310" s="167"/>
      <c r="T310" s="168"/>
      <c r="AT310" s="164" t="s">
        <v>146</v>
      </c>
      <c r="AU310" s="164" t="s">
        <v>83</v>
      </c>
      <c r="AV310" s="14" t="s">
        <v>81</v>
      </c>
      <c r="AW310" s="14" t="s">
        <v>30</v>
      </c>
      <c r="AX310" s="14" t="s">
        <v>73</v>
      </c>
      <c r="AY310" s="164" t="s">
        <v>139</v>
      </c>
    </row>
    <row r="311" spans="2:65" s="12" customFormat="1">
      <c r="B311" s="148"/>
      <c r="D311" s="149" t="s">
        <v>146</v>
      </c>
      <c r="E311" s="150" t="s">
        <v>1</v>
      </c>
      <c r="F311" s="151" t="s">
        <v>1102</v>
      </c>
      <c r="H311" s="152">
        <v>980</v>
      </c>
      <c r="I311" s="153"/>
      <c r="L311" s="148"/>
      <c r="M311" s="154"/>
      <c r="T311" s="155"/>
      <c r="AT311" s="150" t="s">
        <v>146</v>
      </c>
      <c r="AU311" s="150" t="s">
        <v>83</v>
      </c>
      <c r="AV311" s="12" t="s">
        <v>83</v>
      </c>
      <c r="AW311" s="12" t="s">
        <v>30</v>
      </c>
      <c r="AX311" s="12" t="s">
        <v>73</v>
      </c>
      <c r="AY311" s="150" t="s">
        <v>139</v>
      </c>
    </row>
    <row r="312" spans="2:65" s="13" customFormat="1">
      <c r="B312" s="156"/>
      <c r="D312" s="149" t="s">
        <v>146</v>
      </c>
      <c r="E312" s="157" t="s">
        <v>1</v>
      </c>
      <c r="F312" s="158" t="s">
        <v>148</v>
      </c>
      <c r="H312" s="159">
        <v>980</v>
      </c>
      <c r="I312" s="160"/>
      <c r="L312" s="156"/>
      <c r="M312" s="161"/>
      <c r="T312" s="162"/>
      <c r="AT312" s="157" t="s">
        <v>146</v>
      </c>
      <c r="AU312" s="157" t="s">
        <v>83</v>
      </c>
      <c r="AV312" s="13" t="s">
        <v>145</v>
      </c>
      <c r="AW312" s="13" t="s">
        <v>30</v>
      </c>
      <c r="AX312" s="13" t="s">
        <v>81</v>
      </c>
      <c r="AY312" s="157" t="s">
        <v>139</v>
      </c>
    </row>
    <row r="313" spans="2:65" s="1" customFormat="1" ht="24.2" customHeight="1">
      <c r="B313" s="133"/>
      <c r="C313" s="134" t="s">
        <v>269</v>
      </c>
      <c r="D313" s="134" t="s">
        <v>141</v>
      </c>
      <c r="E313" s="135" t="s">
        <v>1103</v>
      </c>
      <c r="F313" s="136" t="s">
        <v>1104</v>
      </c>
      <c r="G313" s="137" t="s">
        <v>183</v>
      </c>
      <c r="H313" s="138">
        <v>490</v>
      </c>
      <c r="I313" s="139"/>
      <c r="J313" s="140">
        <f>ROUND(I313*H313,2)</f>
        <v>0</v>
      </c>
      <c r="K313" s="141"/>
      <c r="L313" s="32"/>
      <c r="M313" s="142" t="s">
        <v>1</v>
      </c>
      <c r="N313" s="143" t="s">
        <v>38</v>
      </c>
      <c r="P313" s="144">
        <f>O313*H313</f>
        <v>0</v>
      </c>
      <c r="Q313" s="144">
        <v>0</v>
      </c>
      <c r="R313" s="144">
        <f>Q313*H313</f>
        <v>0</v>
      </c>
      <c r="S313" s="144">
        <v>0</v>
      </c>
      <c r="T313" s="145">
        <f>S313*H313</f>
        <v>0</v>
      </c>
      <c r="AR313" s="146" t="s">
        <v>145</v>
      </c>
      <c r="AT313" s="146" t="s">
        <v>141</v>
      </c>
      <c r="AU313" s="146" t="s">
        <v>83</v>
      </c>
      <c r="AY313" s="17" t="s">
        <v>139</v>
      </c>
      <c r="BE313" s="147">
        <f>IF(N313="základní",J313,0)</f>
        <v>0</v>
      </c>
      <c r="BF313" s="147">
        <f>IF(N313="snížená",J313,0)</f>
        <v>0</v>
      </c>
      <c r="BG313" s="147">
        <f>IF(N313="zákl. přenesená",J313,0)</f>
        <v>0</v>
      </c>
      <c r="BH313" s="147">
        <f>IF(N313="sníž. přenesená",J313,0)</f>
        <v>0</v>
      </c>
      <c r="BI313" s="147">
        <f>IF(N313="nulová",J313,0)</f>
        <v>0</v>
      </c>
      <c r="BJ313" s="17" t="s">
        <v>81</v>
      </c>
      <c r="BK313" s="147">
        <f>ROUND(I313*H313,2)</f>
        <v>0</v>
      </c>
      <c r="BL313" s="17" t="s">
        <v>145</v>
      </c>
      <c r="BM313" s="146" t="s">
        <v>365</v>
      </c>
    </row>
    <row r="314" spans="2:65" s="14" customFormat="1">
      <c r="B314" s="163"/>
      <c r="D314" s="149" t="s">
        <v>146</v>
      </c>
      <c r="E314" s="164" t="s">
        <v>1</v>
      </c>
      <c r="F314" s="165" t="s">
        <v>625</v>
      </c>
      <c r="H314" s="164" t="s">
        <v>1</v>
      </c>
      <c r="I314" s="166"/>
      <c r="L314" s="163"/>
      <c r="M314" s="167"/>
      <c r="T314" s="168"/>
      <c r="AT314" s="164" t="s">
        <v>146</v>
      </c>
      <c r="AU314" s="164" t="s">
        <v>83</v>
      </c>
      <c r="AV314" s="14" t="s">
        <v>81</v>
      </c>
      <c r="AW314" s="14" t="s">
        <v>30</v>
      </c>
      <c r="AX314" s="14" t="s">
        <v>73</v>
      </c>
      <c r="AY314" s="164" t="s">
        <v>139</v>
      </c>
    </row>
    <row r="315" spans="2:65" s="12" customFormat="1">
      <c r="B315" s="148"/>
      <c r="D315" s="149" t="s">
        <v>146</v>
      </c>
      <c r="E315" s="150" t="s">
        <v>1</v>
      </c>
      <c r="F315" s="151" t="s">
        <v>1105</v>
      </c>
      <c r="H315" s="152">
        <v>490</v>
      </c>
      <c r="I315" s="153"/>
      <c r="L315" s="148"/>
      <c r="M315" s="154"/>
      <c r="T315" s="155"/>
      <c r="AT315" s="150" t="s">
        <v>146</v>
      </c>
      <c r="AU315" s="150" t="s">
        <v>83</v>
      </c>
      <c r="AV315" s="12" t="s">
        <v>83</v>
      </c>
      <c r="AW315" s="12" t="s">
        <v>30</v>
      </c>
      <c r="AX315" s="12" t="s">
        <v>73</v>
      </c>
      <c r="AY315" s="150" t="s">
        <v>139</v>
      </c>
    </row>
    <row r="316" spans="2:65" s="13" customFormat="1">
      <c r="B316" s="156"/>
      <c r="D316" s="149" t="s">
        <v>146</v>
      </c>
      <c r="E316" s="157" t="s">
        <v>1</v>
      </c>
      <c r="F316" s="158" t="s">
        <v>148</v>
      </c>
      <c r="H316" s="159">
        <v>490</v>
      </c>
      <c r="I316" s="160"/>
      <c r="L316" s="156"/>
      <c r="M316" s="161"/>
      <c r="T316" s="162"/>
      <c r="AT316" s="157" t="s">
        <v>146</v>
      </c>
      <c r="AU316" s="157" t="s">
        <v>83</v>
      </c>
      <c r="AV316" s="13" t="s">
        <v>145</v>
      </c>
      <c r="AW316" s="13" t="s">
        <v>30</v>
      </c>
      <c r="AX316" s="13" t="s">
        <v>81</v>
      </c>
      <c r="AY316" s="157" t="s">
        <v>139</v>
      </c>
    </row>
    <row r="317" spans="2:65" s="1" customFormat="1" ht="24.2" customHeight="1">
      <c r="B317" s="133"/>
      <c r="C317" s="134" t="s">
        <v>357</v>
      </c>
      <c r="D317" s="134" t="s">
        <v>141</v>
      </c>
      <c r="E317" s="135" t="s">
        <v>1106</v>
      </c>
      <c r="F317" s="136" t="s">
        <v>1107</v>
      </c>
      <c r="G317" s="137" t="s">
        <v>196</v>
      </c>
      <c r="H317" s="138">
        <v>1.452</v>
      </c>
      <c r="I317" s="139"/>
      <c r="J317" s="140">
        <f>ROUND(I317*H317,2)</f>
        <v>0</v>
      </c>
      <c r="K317" s="141"/>
      <c r="L317" s="32"/>
      <c r="M317" s="142" t="s">
        <v>1</v>
      </c>
      <c r="N317" s="143" t="s">
        <v>38</v>
      </c>
      <c r="P317" s="144">
        <f>O317*H317</f>
        <v>0</v>
      </c>
      <c r="Q317" s="144">
        <v>0</v>
      </c>
      <c r="R317" s="144">
        <f>Q317*H317</f>
        <v>0</v>
      </c>
      <c r="S317" s="144">
        <v>0</v>
      </c>
      <c r="T317" s="145">
        <f>S317*H317</f>
        <v>0</v>
      </c>
      <c r="AR317" s="146" t="s">
        <v>145</v>
      </c>
      <c r="AT317" s="146" t="s">
        <v>141</v>
      </c>
      <c r="AU317" s="146" t="s">
        <v>83</v>
      </c>
      <c r="AY317" s="17" t="s">
        <v>139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7" t="s">
        <v>81</v>
      </c>
      <c r="BK317" s="147">
        <f>ROUND(I317*H317,2)</f>
        <v>0</v>
      </c>
      <c r="BL317" s="17" t="s">
        <v>145</v>
      </c>
      <c r="BM317" s="146" t="s">
        <v>371</v>
      </c>
    </row>
    <row r="318" spans="2:65" s="12" customFormat="1">
      <c r="B318" s="148"/>
      <c r="D318" s="149" t="s">
        <v>146</v>
      </c>
      <c r="E318" s="150" t="s">
        <v>1</v>
      </c>
      <c r="F318" s="151" t="s">
        <v>1108</v>
      </c>
      <c r="H318" s="152">
        <v>1.452</v>
      </c>
      <c r="I318" s="153"/>
      <c r="L318" s="148"/>
      <c r="M318" s="154"/>
      <c r="T318" s="155"/>
      <c r="AT318" s="150" t="s">
        <v>146</v>
      </c>
      <c r="AU318" s="150" t="s">
        <v>83</v>
      </c>
      <c r="AV318" s="12" t="s">
        <v>83</v>
      </c>
      <c r="AW318" s="12" t="s">
        <v>30</v>
      </c>
      <c r="AX318" s="12" t="s">
        <v>73</v>
      </c>
      <c r="AY318" s="150" t="s">
        <v>139</v>
      </c>
    </row>
    <row r="319" spans="2:65" s="13" customFormat="1">
      <c r="B319" s="156"/>
      <c r="D319" s="149" t="s">
        <v>146</v>
      </c>
      <c r="E319" s="157" t="s">
        <v>1</v>
      </c>
      <c r="F319" s="158" t="s">
        <v>148</v>
      </c>
      <c r="H319" s="159">
        <v>1.452</v>
      </c>
      <c r="I319" s="160"/>
      <c r="L319" s="156"/>
      <c r="M319" s="161"/>
      <c r="T319" s="162"/>
      <c r="AT319" s="157" t="s">
        <v>146</v>
      </c>
      <c r="AU319" s="157" t="s">
        <v>83</v>
      </c>
      <c r="AV319" s="13" t="s">
        <v>145</v>
      </c>
      <c r="AW319" s="13" t="s">
        <v>30</v>
      </c>
      <c r="AX319" s="13" t="s">
        <v>81</v>
      </c>
      <c r="AY319" s="157" t="s">
        <v>139</v>
      </c>
    </row>
    <row r="320" spans="2:65" s="1" customFormat="1" ht="16.5" customHeight="1">
      <c r="B320" s="133"/>
      <c r="C320" s="134" t="s">
        <v>274</v>
      </c>
      <c r="D320" s="134" t="s">
        <v>141</v>
      </c>
      <c r="E320" s="135" t="s">
        <v>1109</v>
      </c>
      <c r="F320" s="136" t="s">
        <v>1110</v>
      </c>
      <c r="G320" s="137" t="s">
        <v>196</v>
      </c>
      <c r="H320" s="138">
        <v>0.67600000000000005</v>
      </c>
      <c r="I320" s="139"/>
      <c r="J320" s="140">
        <f>ROUND(I320*H320,2)</f>
        <v>0</v>
      </c>
      <c r="K320" s="141"/>
      <c r="L320" s="32"/>
      <c r="M320" s="142" t="s">
        <v>1</v>
      </c>
      <c r="N320" s="143" t="s">
        <v>38</v>
      </c>
      <c r="P320" s="144">
        <f>O320*H320</f>
        <v>0</v>
      </c>
      <c r="Q320" s="144">
        <v>0</v>
      </c>
      <c r="R320" s="144">
        <f>Q320*H320</f>
        <v>0</v>
      </c>
      <c r="S320" s="144">
        <v>0</v>
      </c>
      <c r="T320" s="145">
        <f>S320*H320</f>
        <v>0</v>
      </c>
      <c r="AR320" s="146" t="s">
        <v>145</v>
      </c>
      <c r="AT320" s="146" t="s">
        <v>141</v>
      </c>
      <c r="AU320" s="146" t="s">
        <v>83</v>
      </c>
      <c r="AY320" s="17" t="s">
        <v>139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7" t="s">
        <v>81</v>
      </c>
      <c r="BK320" s="147">
        <f>ROUND(I320*H320,2)</f>
        <v>0</v>
      </c>
      <c r="BL320" s="17" t="s">
        <v>145</v>
      </c>
      <c r="BM320" s="146" t="s">
        <v>376</v>
      </c>
    </row>
    <row r="321" spans="2:65" s="12" customFormat="1">
      <c r="B321" s="148"/>
      <c r="D321" s="149" t="s">
        <v>146</v>
      </c>
      <c r="E321" s="150" t="s">
        <v>1</v>
      </c>
      <c r="F321" s="151" t="s">
        <v>1111</v>
      </c>
      <c r="H321" s="152">
        <v>0.67600000000000005</v>
      </c>
      <c r="I321" s="153"/>
      <c r="L321" s="148"/>
      <c r="M321" s="154"/>
      <c r="T321" s="155"/>
      <c r="AT321" s="150" t="s">
        <v>146</v>
      </c>
      <c r="AU321" s="150" t="s">
        <v>83</v>
      </c>
      <c r="AV321" s="12" t="s">
        <v>83</v>
      </c>
      <c r="AW321" s="12" t="s">
        <v>30</v>
      </c>
      <c r="AX321" s="12" t="s">
        <v>73</v>
      </c>
      <c r="AY321" s="150" t="s">
        <v>139</v>
      </c>
    </row>
    <row r="322" spans="2:65" s="13" customFormat="1">
      <c r="B322" s="156"/>
      <c r="D322" s="149" t="s">
        <v>146</v>
      </c>
      <c r="E322" s="157" t="s">
        <v>1</v>
      </c>
      <c r="F322" s="158" t="s">
        <v>148</v>
      </c>
      <c r="H322" s="159">
        <v>0.67600000000000005</v>
      </c>
      <c r="I322" s="160"/>
      <c r="L322" s="156"/>
      <c r="M322" s="161"/>
      <c r="T322" s="162"/>
      <c r="AT322" s="157" t="s">
        <v>146</v>
      </c>
      <c r="AU322" s="157" t="s">
        <v>83</v>
      </c>
      <c r="AV322" s="13" t="s">
        <v>145</v>
      </c>
      <c r="AW322" s="13" t="s">
        <v>30</v>
      </c>
      <c r="AX322" s="13" t="s">
        <v>81</v>
      </c>
      <c r="AY322" s="157" t="s">
        <v>139</v>
      </c>
    </row>
    <row r="323" spans="2:65" s="1" customFormat="1" ht="16.5" customHeight="1">
      <c r="B323" s="133"/>
      <c r="C323" s="134" t="s">
        <v>368</v>
      </c>
      <c r="D323" s="134" t="s">
        <v>141</v>
      </c>
      <c r="E323" s="135" t="s">
        <v>1112</v>
      </c>
      <c r="F323" s="136" t="s">
        <v>1113</v>
      </c>
      <c r="G323" s="137" t="s">
        <v>196</v>
      </c>
      <c r="H323" s="138">
        <v>1.6</v>
      </c>
      <c r="I323" s="139"/>
      <c r="J323" s="140">
        <f>ROUND(I323*H323,2)</f>
        <v>0</v>
      </c>
      <c r="K323" s="141"/>
      <c r="L323" s="32"/>
      <c r="M323" s="142" t="s">
        <v>1</v>
      </c>
      <c r="N323" s="143" t="s">
        <v>38</v>
      </c>
      <c r="P323" s="144">
        <f>O323*H323</f>
        <v>0</v>
      </c>
      <c r="Q323" s="144">
        <v>0</v>
      </c>
      <c r="R323" s="144">
        <f>Q323*H323</f>
        <v>0</v>
      </c>
      <c r="S323" s="144">
        <v>0</v>
      </c>
      <c r="T323" s="145">
        <f>S323*H323</f>
        <v>0</v>
      </c>
      <c r="AR323" s="146" t="s">
        <v>145</v>
      </c>
      <c r="AT323" s="146" t="s">
        <v>141</v>
      </c>
      <c r="AU323" s="146" t="s">
        <v>83</v>
      </c>
      <c r="AY323" s="17" t="s">
        <v>139</v>
      </c>
      <c r="BE323" s="147">
        <f>IF(N323="základní",J323,0)</f>
        <v>0</v>
      </c>
      <c r="BF323" s="147">
        <f>IF(N323="snížená",J323,0)</f>
        <v>0</v>
      </c>
      <c r="BG323" s="147">
        <f>IF(N323="zákl. přenesená",J323,0)</f>
        <v>0</v>
      </c>
      <c r="BH323" s="147">
        <f>IF(N323="sníž. přenesená",J323,0)</f>
        <v>0</v>
      </c>
      <c r="BI323" s="147">
        <f>IF(N323="nulová",J323,0)</f>
        <v>0</v>
      </c>
      <c r="BJ323" s="17" t="s">
        <v>81</v>
      </c>
      <c r="BK323" s="147">
        <f>ROUND(I323*H323,2)</f>
        <v>0</v>
      </c>
      <c r="BL323" s="17" t="s">
        <v>145</v>
      </c>
      <c r="BM323" s="146" t="s">
        <v>381</v>
      </c>
    </row>
    <row r="324" spans="2:65" s="12" customFormat="1">
      <c r="B324" s="148"/>
      <c r="D324" s="149" t="s">
        <v>146</v>
      </c>
      <c r="E324" s="150" t="s">
        <v>1</v>
      </c>
      <c r="F324" s="151" t="s">
        <v>1114</v>
      </c>
      <c r="H324" s="152">
        <v>1.6</v>
      </c>
      <c r="I324" s="153"/>
      <c r="L324" s="148"/>
      <c r="M324" s="154"/>
      <c r="T324" s="155"/>
      <c r="AT324" s="150" t="s">
        <v>146</v>
      </c>
      <c r="AU324" s="150" t="s">
        <v>83</v>
      </c>
      <c r="AV324" s="12" t="s">
        <v>83</v>
      </c>
      <c r="AW324" s="12" t="s">
        <v>30</v>
      </c>
      <c r="AX324" s="12" t="s">
        <v>73</v>
      </c>
      <c r="AY324" s="150" t="s">
        <v>139</v>
      </c>
    </row>
    <row r="325" spans="2:65" s="13" customFormat="1">
      <c r="B325" s="156"/>
      <c r="D325" s="149" t="s">
        <v>146</v>
      </c>
      <c r="E325" s="157" t="s">
        <v>1</v>
      </c>
      <c r="F325" s="158" t="s">
        <v>148</v>
      </c>
      <c r="H325" s="159">
        <v>1.6</v>
      </c>
      <c r="I325" s="160"/>
      <c r="L325" s="156"/>
      <c r="M325" s="161"/>
      <c r="T325" s="162"/>
      <c r="AT325" s="157" t="s">
        <v>146</v>
      </c>
      <c r="AU325" s="157" t="s">
        <v>83</v>
      </c>
      <c r="AV325" s="13" t="s">
        <v>145</v>
      </c>
      <c r="AW325" s="13" t="s">
        <v>30</v>
      </c>
      <c r="AX325" s="13" t="s">
        <v>81</v>
      </c>
      <c r="AY325" s="157" t="s">
        <v>139</v>
      </c>
    </row>
    <row r="326" spans="2:65" s="1" customFormat="1" ht="24.2" customHeight="1">
      <c r="B326" s="133"/>
      <c r="C326" s="134" t="s">
        <v>279</v>
      </c>
      <c r="D326" s="134" t="s">
        <v>141</v>
      </c>
      <c r="E326" s="135" t="s">
        <v>1115</v>
      </c>
      <c r="F326" s="136" t="s">
        <v>1116</v>
      </c>
      <c r="G326" s="137" t="s">
        <v>196</v>
      </c>
      <c r="H326" s="138">
        <v>1.6</v>
      </c>
      <c r="I326" s="139"/>
      <c r="J326" s="140">
        <f>ROUND(I326*H326,2)</f>
        <v>0</v>
      </c>
      <c r="K326" s="141"/>
      <c r="L326" s="32"/>
      <c r="M326" s="142" t="s">
        <v>1</v>
      </c>
      <c r="N326" s="143" t="s">
        <v>38</v>
      </c>
      <c r="P326" s="144">
        <f>O326*H326</f>
        <v>0</v>
      </c>
      <c r="Q326" s="144">
        <v>0</v>
      </c>
      <c r="R326" s="144">
        <f>Q326*H326</f>
        <v>0</v>
      </c>
      <c r="S326" s="144">
        <v>0</v>
      </c>
      <c r="T326" s="145">
        <f>S326*H326</f>
        <v>0</v>
      </c>
      <c r="AR326" s="146" t="s">
        <v>145</v>
      </c>
      <c r="AT326" s="146" t="s">
        <v>141</v>
      </c>
      <c r="AU326" s="146" t="s">
        <v>83</v>
      </c>
      <c r="AY326" s="17" t="s">
        <v>139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7" t="s">
        <v>81</v>
      </c>
      <c r="BK326" s="147">
        <f>ROUND(I326*H326,2)</f>
        <v>0</v>
      </c>
      <c r="BL326" s="17" t="s">
        <v>145</v>
      </c>
      <c r="BM326" s="146" t="s">
        <v>385</v>
      </c>
    </row>
    <row r="327" spans="2:65" s="12" customFormat="1">
      <c r="B327" s="148"/>
      <c r="D327" s="149" t="s">
        <v>146</v>
      </c>
      <c r="E327" s="150" t="s">
        <v>1</v>
      </c>
      <c r="F327" s="151" t="s">
        <v>1114</v>
      </c>
      <c r="H327" s="152">
        <v>1.6</v>
      </c>
      <c r="I327" s="153"/>
      <c r="L327" s="148"/>
      <c r="M327" s="154"/>
      <c r="T327" s="155"/>
      <c r="AT327" s="150" t="s">
        <v>146</v>
      </c>
      <c r="AU327" s="150" t="s">
        <v>83</v>
      </c>
      <c r="AV327" s="12" t="s">
        <v>83</v>
      </c>
      <c r="AW327" s="12" t="s">
        <v>30</v>
      </c>
      <c r="AX327" s="12" t="s">
        <v>73</v>
      </c>
      <c r="AY327" s="150" t="s">
        <v>139</v>
      </c>
    </row>
    <row r="328" spans="2:65" s="13" customFormat="1">
      <c r="B328" s="156"/>
      <c r="D328" s="149" t="s">
        <v>146</v>
      </c>
      <c r="E328" s="157" t="s">
        <v>1</v>
      </c>
      <c r="F328" s="158" t="s">
        <v>148</v>
      </c>
      <c r="H328" s="159">
        <v>1.6</v>
      </c>
      <c r="I328" s="160"/>
      <c r="L328" s="156"/>
      <c r="M328" s="161"/>
      <c r="T328" s="162"/>
      <c r="AT328" s="157" t="s">
        <v>146</v>
      </c>
      <c r="AU328" s="157" t="s">
        <v>83</v>
      </c>
      <c r="AV328" s="13" t="s">
        <v>145</v>
      </c>
      <c r="AW328" s="13" t="s">
        <v>30</v>
      </c>
      <c r="AX328" s="13" t="s">
        <v>81</v>
      </c>
      <c r="AY328" s="157" t="s">
        <v>139</v>
      </c>
    </row>
    <row r="329" spans="2:65" s="1" customFormat="1" ht="16.5" customHeight="1">
      <c r="B329" s="133"/>
      <c r="C329" s="134" t="s">
        <v>378</v>
      </c>
      <c r="D329" s="134" t="s">
        <v>141</v>
      </c>
      <c r="E329" s="135" t="s">
        <v>1117</v>
      </c>
      <c r="F329" s="136" t="s">
        <v>1118</v>
      </c>
      <c r="G329" s="137" t="s">
        <v>144</v>
      </c>
      <c r="H329" s="138">
        <v>3.2</v>
      </c>
      <c r="I329" s="139"/>
      <c r="J329" s="140">
        <f>ROUND(I329*H329,2)</f>
        <v>0</v>
      </c>
      <c r="K329" s="141"/>
      <c r="L329" s="32"/>
      <c r="M329" s="142" t="s">
        <v>1</v>
      </c>
      <c r="N329" s="143" t="s">
        <v>38</v>
      </c>
      <c r="P329" s="144">
        <f>O329*H329</f>
        <v>0</v>
      </c>
      <c r="Q329" s="144">
        <v>0</v>
      </c>
      <c r="R329" s="144">
        <f>Q329*H329</f>
        <v>0</v>
      </c>
      <c r="S329" s="144">
        <v>0</v>
      </c>
      <c r="T329" s="145">
        <f>S329*H329</f>
        <v>0</v>
      </c>
      <c r="AR329" s="146" t="s">
        <v>145</v>
      </c>
      <c r="AT329" s="146" t="s">
        <v>141</v>
      </c>
      <c r="AU329" s="146" t="s">
        <v>83</v>
      </c>
      <c r="AY329" s="17" t="s">
        <v>139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7" t="s">
        <v>81</v>
      </c>
      <c r="BK329" s="147">
        <f>ROUND(I329*H329,2)</f>
        <v>0</v>
      </c>
      <c r="BL329" s="17" t="s">
        <v>145</v>
      </c>
      <c r="BM329" s="146" t="s">
        <v>391</v>
      </c>
    </row>
    <row r="330" spans="2:65" s="12" customFormat="1">
      <c r="B330" s="148"/>
      <c r="D330" s="149" t="s">
        <v>146</v>
      </c>
      <c r="E330" s="150" t="s">
        <v>1</v>
      </c>
      <c r="F330" s="151" t="s">
        <v>1119</v>
      </c>
      <c r="H330" s="152">
        <v>3.2</v>
      </c>
      <c r="I330" s="153"/>
      <c r="L330" s="148"/>
      <c r="M330" s="154"/>
      <c r="T330" s="155"/>
      <c r="AT330" s="150" t="s">
        <v>146</v>
      </c>
      <c r="AU330" s="150" t="s">
        <v>83</v>
      </c>
      <c r="AV330" s="12" t="s">
        <v>83</v>
      </c>
      <c r="AW330" s="12" t="s">
        <v>30</v>
      </c>
      <c r="AX330" s="12" t="s">
        <v>73</v>
      </c>
      <c r="AY330" s="150" t="s">
        <v>139</v>
      </c>
    </row>
    <row r="331" spans="2:65" s="13" customFormat="1">
      <c r="B331" s="156"/>
      <c r="D331" s="149" t="s">
        <v>146</v>
      </c>
      <c r="E331" s="157" t="s">
        <v>1</v>
      </c>
      <c r="F331" s="158" t="s">
        <v>148</v>
      </c>
      <c r="H331" s="159">
        <v>3.2</v>
      </c>
      <c r="I331" s="160"/>
      <c r="L331" s="156"/>
      <c r="M331" s="161"/>
      <c r="T331" s="162"/>
      <c r="AT331" s="157" t="s">
        <v>146</v>
      </c>
      <c r="AU331" s="157" t="s">
        <v>83</v>
      </c>
      <c r="AV331" s="13" t="s">
        <v>145</v>
      </c>
      <c r="AW331" s="13" t="s">
        <v>30</v>
      </c>
      <c r="AX331" s="13" t="s">
        <v>81</v>
      </c>
      <c r="AY331" s="157" t="s">
        <v>139</v>
      </c>
    </row>
    <row r="332" spans="2:65" s="1" customFormat="1" ht="16.5" customHeight="1">
      <c r="B332" s="133"/>
      <c r="C332" s="134" t="s">
        <v>283</v>
      </c>
      <c r="D332" s="134" t="s">
        <v>141</v>
      </c>
      <c r="E332" s="135" t="s">
        <v>1120</v>
      </c>
      <c r="F332" s="136" t="s">
        <v>1121</v>
      </c>
      <c r="G332" s="137" t="s">
        <v>144</v>
      </c>
      <c r="H332" s="138">
        <v>3.2</v>
      </c>
      <c r="I332" s="139"/>
      <c r="J332" s="140">
        <f>ROUND(I332*H332,2)</f>
        <v>0</v>
      </c>
      <c r="K332" s="141"/>
      <c r="L332" s="32"/>
      <c r="M332" s="142" t="s">
        <v>1</v>
      </c>
      <c r="N332" s="143" t="s">
        <v>38</v>
      </c>
      <c r="P332" s="144">
        <f>O332*H332</f>
        <v>0</v>
      </c>
      <c r="Q332" s="144">
        <v>0</v>
      </c>
      <c r="R332" s="144">
        <f>Q332*H332</f>
        <v>0</v>
      </c>
      <c r="S332" s="144">
        <v>0</v>
      </c>
      <c r="T332" s="145">
        <f>S332*H332</f>
        <v>0</v>
      </c>
      <c r="AR332" s="146" t="s">
        <v>145</v>
      </c>
      <c r="AT332" s="146" t="s">
        <v>141</v>
      </c>
      <c r="AU332" s="146" t="s">
        <v>83</v>
      </c>
      <c r="AY332" s="17" t="s">
        <v>139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7" t="s">
        <v>81</v>
      </c>
      <c r="BK332" s="147">
        <f>ROUND(I332*H332,2)</f>
        <v>0</v>
      </c>
      <c r="BL332" s="17" t="s">
        <v>145</v>
      </c>
      <c r="BM332" s="146" t="s">
        <v>395</v>
      </c>
    </row>
    <row r="333" spans="2:65" s="1" customFormat="1" ht="16.5" customHeight="1">
      <c r="B333" s="133"/>
      <c r="C333" s="134" t="s">
        <v>388</v>
      </c>
      <c r="D333" s="134" t="s">
        <v>141</v>
      </c>
      <c r="E333" s="135" t="s">
        <v>1122</v>
      </c>
      <c r="F333" s="136" t="s">
        <v>1123</v>
      </c>
      <c r="G333" s="137" t="s">
        <v>235</v>
      </c>
      <c r="H333" s="138">
        <v>3.1E-2</v>
      </c>
      <c r="I333" s="139"/>
      <c r="J333" s="140">
        <f>ROUND(I333*H333,2)</f>
        <v>0</v>
      </c>
      <c r="K333" s="141"/>
      <c r="L333" s="32"/>
      <c r="M333" s="142" t="s">
        <v>1</v>
      </c>
      <c r="N333" s="143" t="s">
        <v>38</v>
      </c>
      <c r="P333" s="144">
        <f>O333*H333</f>
        <v>0</v>
      </c>
      <c r="Q333" s="144">
        <v>0</v>
      </c>
      <c r="R333" s="144">
        <f>Q333*H333</f>
        <v>0</v>
      </c>
      <c r="S333" s="144">
        <v>0</v>
      </c>
      <c r="T333" s="145">
        <f>S333*H333</f>
        <v>0</v>
      </c>
      <c r="AR333" s="146" t="s">
        <v>145</v>
      </c>
      <c r="AT333" s="146" t="s">
        <v>141</v>
      </c>
      <c r="AU333" s="146" t="s">
        <v>83</v>
      </c>
      <c r="AY333" s="17" t="s">
        <v>139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7" t="s">
        <v>81</v>
      </c>
      <c r="BK333" s="147">
        <f>ROUND(I333*H333,2)</f>
        <v>0</v>
      </c>
      <c r="BL333" s="17" t="s">
        <v>145</v>
      </c>
      <c r="BM333" s="146" t="s">
        <v>402</v>
      </c>
    </row>
    <row r="334" spans="2:65" s="12" customFormat="1">
      <c r="B334" s="148"/>
      <c r="D334" s="149" t="s">
        <v>146</v>
      </c>
      <c r="E334" s="150" t="s">
        <v>1</v>
      </c>
      <c r="F334" s="151" t="s">
        <v>1124</v>
      </c>
      <c r="H334" s="152">
        <v>3.1E-2</v>
      </c>
      <c r="I334" s="153"/>
      <c r="L334" s="148"/>
      <c r="M334" s="154"/>
      <c r="T334" s="155"/>
      <c r="AT334" s="150" t="s">
        <v>146</v>
      </c>
      <c r="AU334" s="150" t="s">
        <v>83</v>
      </c>
      <c r="AV334" s="12" t="s">
        <v>83</v>
      </c>
      <c r="AW334" s="12" t="s">
        <v>30</v>
      </c>
      <c r="AX334" s="12" t="s">
        <v>73</v>
      </c>
      <c r="AY334" s="150" t="s">
        <v>139</v>
      </c>
    </row>
    <row r="335" spans="2:65" s="13" customFormat="1">
      <c r="B335" s="156"/>
      <c r="D335" s="149" t="s">
        <v>146</v>
      </c>
      <c r="E335" s="157" t="s">
        <v>1</v>
      </c>
      <c r="F335" s="158" t="s">
        <v>148</v>
      </c>
      <c r="H335" s="159">
        <v>3.1E-2</v>
      </c>
      <c r="I335" s="160"/>
      <c r="L335" s="156"/>
      <c r="M335" s="161"/>
      <c r="T335" s="162"/>
      <c r="AT335" s="157" t="s">
        <v>146</v>
      </c>
      <c r="AU335" s="157" t="s">
        <v>83</v>
      </c>
      <c r="AV335" s="13" t="s">
        <v>145</v>
      </c>
      <c r="AW335" s="13" t="s">
        <v>30</v>
      </c>
      <c r="AX335" s="13" t="s">
        <v>81</v>
      </c>
      <c r="AY335" s="157" t="s">
        <v>139</v>
      </c>
    </row>
    <row r="336" spans="2:65" s="11" customFormat="1" ht="22.9" customHeight="1">
      <c r="B336" s="121"/>
      <c r="D336" s="122" t="s">
        <v>72</v>
      </c>
      <c r="E336" s="131" t="s">
        <v>153</v>
      </c>
      <c r="F336" s="131" t="s">
        <v>857</v>
      </c>
      <c r="I336" s="124"/>
      <c r="J336" s="132">
        <f>BK336</f>
        <v>0</v>
      </c>
      <c r="L336" s="121"/>
      <c r="M336" s="126"/>
      <c r="P336" s="127">
        <f>SUM(P337:P360)</f>
        <v>0</v>
      </c>
      <c r="R336" s="127">
        <f>SUM(R337:R360)</f>
        <v>0</v>
      </c>
      <c r="T336" s="128">
        <f>SUM(T337:T360)</f>
        <v>0</v>
      </c>
      <c r="AR336" s="122" t="s">
        <v>81</v>
      </c>
      <c r="AT336" s="129" t="s">
        <v>72</v>
      </c>
      <c r="AU336" s="129" t="s">
        <v>81</v>
      </c>
      <c r="AY336" s="122" t="s">
        <v>139</v>
      </c>
      <c r="BK336" s="130">
        <f>SUM(BK337:BK360)</f>
        <v>0</v>
      </c>
    </row>
    <row r="337" spans="2:65" s="1" customFormat="1" ht="24.2" customHeight="1">
      <c r="B337" s="133"/>
      <c r="C337" s="134" t="s">
        <v>288</v>
      </c>
      <c r="D337" s="134" t="s">
        <v>141</v>
      </c>
      <c r="E337" s="135" t="s">
        <v>1125</v>
      </c>
      <c r="F337" s="136" t="s">
        <v>1126</v>
      </c>
      <c r="G337" s="137" t="s">
        <v>401</v>
      </c>
      <c r="H337" s="138">
        <v>18</v>
      </c>
      <c r="I337" s="139"/>
      <c r="J337" s="140">
        <f>ROUND(I337*H337,2)</f>
        <v>0</v>
      </c>
      <c r="K337" s="141"/>
      <c r="L337" s="32"/>
      <c r="M337" s="142" t="s">
        <v>1</v>
      </c>
      <c r="N337" s="143" t="s">
        <v>38</v>
      </c>
      <c r="P337" s="144">
        <f>O337*H337</f>
        <v>0</v>
      </c>
      <c r="Q337" s="144">
        <v>0</v>
      </c>
      <c r="R337" s="144">
        <f>Q337*H337</f>
        <v>0</v>
      </c>
      <c r="S337" s="144">
        <v>0</v>
      </c>
      <c r="T337" s="145">
        <f>S337*H337</f>
        <v>0</v>
      </c>
      <c r="AR337" s="146" t="s">
        <v>145</v>
      </c>
      <c r="AT337" s="146" t="s">
        <v>141</v>
      </c>
      <c r="AU337" s="146" t="s">
        <v>83</v>
      </c>
      <c r="AY337" s="17" t="s">
        <v>139</v>
      </c>
      <c r="BE337" s="147">
        <f>IF(N337="základní",J337,0)</f>
        <v>0</v>
      </c>
      <c r="BF337" s="147">
        <f>IF(N337="snížená",J337,0)</f>
        <v>0</v>
      </c>
      <c r="BG337" s="147">
        <f>IF(N337="zákl. přenesená",J337,0)</f>
        <v>0</v>
      </c>
      <c r="BH337" s="147">
        <f>IF(N337="sníž. přenesená",J337,0)</f>
        <v>0</v>
      </c>
      <c r="BI337" s="147">
        <f>IF(N337="nulová",J337,0)</f>
        <v>0</v>
      </c>
      <c r="BJ337" s="17" t="s">
        <v>81</v>
      </c>
      <c r="BK337" s="147">
        <f>ROUND(I337*H337,2)</f>
        <v>0</v>
      </c>
      <c r="BL337" s="17" t="s">
        <v>145</v>
      </c>
      <c r="BM337" s="146" t="s">
        <v>406</v>
      </c>
    </row>
    <row r="338" spans="2:65" s="14" customFormat="1">
      <c r="B338" s="163"/>
      <c r="D338" s="149" t="s">
        <v>146</v>
      </c>
      <c r="E338" s="164" t="s">
        <v>1</v>
      </c>
      <c r="F338" s="165" t="s">
        <v>1127</v>
      </c>
      <c r="H338" s="164" t="s">
        <v>1</v>
      </c>
      <c r="I338" s="166"/>
      <c r="L338" s="163"/>
      <c r="M338" s="167"/>
      <c r="T338" s="168"/>
      <c r="AT338" s="164" t="s">
        <v>146</v>
      </c>
      <c r="AU338" s="164" t="s">
        <v>83</v>
      </c>
      <c r="AV338" s="14" t="s">
        <v>81</v>
      </c>
      <c r="AW338" s="14" t="s">
        <v>30</v>
      </c>
      <c r="AX338" s="14" t="s">
        <v>73</v>
      </c>
      <c r="AY338" s="164" t="s">
        <v>139</v>
      </c>
    </row>
    <row r="339" spans="2:65" s="12" customFormat="1">
      <c r="B339" s="148"/>
      <c r="D339" s="149" t="s">
        <v>146</v>
      </c>
      <c r="E339" s="150" t="s">
        <v>1</v>
      </c>
      <c r="F339" s="151" t="s">
        <v>1128</v>
      </c>
      <c r="H339" s="152">
        <v>18</v>
      </c>
      <c r="I339" s="153"/>
      <c r="L339" s="148"/>
      <c r="M339" s="154"/>
      <c r="T339" s="155"/>
      <c r="AT339" s="150" t="s">
        <v>146</v>
      </c>
      <c r="AU339" s="150" t="s">
        <v>83</v>
      </c>
      <c r="AV339" s="12" t="s">
        <v>83</v>
      </c>
      <c r="AW339" s="12" t="s">
        <v>30</v>
      </c>
      <c r="AX339" s="12" t="s">
        <v>73</v>
      </c>
      <c r="AY339" s="150" t="s">
        <v>139</v>
      </c>
    </row>
    <row r="340" spans="2:65" s="13" customFormat="1">
      <c r="B340" s="156"/>
      <c r="D340" s="149" t="s">
        <v>146</v>
      </c>
      <c r="E340" s="157" t="s">
        <v>1</v>
      </c>
      <c r="F340" s="158" t="s">
        <v>148</v>
      </c>
      <c r="H340" s="159">
        <v>18</v>
      </c>
      <c r="I340" s="160"/>
      <c r="L340" s="156"/>
      <c r="M340" s="161"/>
      <c r="T340" s="162"/>
      <c r="AT340" s="157" t="s">
        <v>146</v>
      </c>
      <c r="AU340" s="157" t="s">
        <v>83</v>
      </c>
      <c r="AV340" s="13" t="s">
        <v>145</v>
      </c>
      <c r="AW340" s="13" t="s">
        <v>30</v>
      </c>
      <c r="AX340" s="13" t="s">
        <v>81</v>
      </c>
      <c r="AY340" s="157" t="s">
        <v>139</v>
      </c>
    </row>
    <row r="341" spans="2:65" s="1" customFormat="1" ht="24.2" customHeight="1">
      <c r="B341" s="133"/>
      <c r="C341" s="169" t="s">
        <v>398</v>
      </c>
      <c r="D341" s="169" t="s">
        <v>247</v>
      </c>
      <c r="E341" s="170" t="s">
        <v>1129</v>
      </c>
      <c r="F341" s="171" t="s">
        <v>1130</v>
      </c>
      <c r="G341" s="172" t="s">
        <v>401</v>
      </c>
      <c r="H341" s="173">
        <v>14</v>
      </c>
      <c r="I341" s="174"/>
      <c r="J341" s="175">
        <f>ROUND(I341*H341,2)</f>
        <v>0</v>
      </c>
      <c r="K341" s="176"/>
      <c r="L341" s="177"/>
      <c r="M341" s="178" t="s">
        <v>1</v>
      </c>
      <c r="N341" s="179" t="s">
        <v>38</v>
      </c>
      <c r="P341" s="144">
        <f>O341*H341</f>
        <v>0</v>
      </c>
      <c r="Q341" s="144">
        <v>0</v>
      </c>
      <c r="R341" s="144">
        <f>Q341*H341</f>
        <v>0</v>
      </c>
      <c r="S341" s="144">
        <v>0</v>
      </c>
      <c r="T341" s="145">
        <f>S341*H341</f>
        <v>0</v>
      </c>
      <c r="AR341" s="146" t="s">
        <v>163</v>
      </c>
      <c r="AT341" s="146" t="s">
        <v>247</v>
      </c>
      <c r="AU341" s="146" t="s">
        <v>83</v>
      </c>
      <c r="AY341" s="17" t="s">
        <v>139</v>
      </c>
      <c r="BE341" s="147">
        <f>IF(N341="základní",J341,0)</f>
        <v>0</v>
      </c>
      <c r="BF341" s="147">
        <f>IF(N341="snížená",J341,0)</f>
        <v>0</v>
      </c>
      <c r="BG341" s="147">
        <f>IF(N341="zákl. přenesená",J341,0)</f>
        <v>0</v>
      </c>
      <c r="BH341" s="147">
        <f>IF(N341="sníž. přenesená",J341,0)</f>
        <v>0</v>
      </c>
      <c r="BI341" s="147">
        <f>IF(N341="nulová",J341,0)</f>
        <v>0</v>
      </c>
      <c r="BJ341" s="17" t="s">
        <v>81</v>
      </c>
      <c r="BK341" s="147">
        <f>ROUND(I341*H341,2)</f>
        <v>0</v>
      </c>
      <c r="BL341" s="17" t="s">
        <v>145</v>
      </c>
      <c r="BM341" s="146" t="s">
        <v>413</v>
      </c>
    </row>
    <row r="342" spans="2:65" s="1" customFormat="1" ht="21.75" customHeight="1">
      <c r="B342" s="133"/>
      <c r="C342" s="169" t="s">
        <v>293</v>
      </c>
      <c r="D342" s="169" t="s">
        <v>247</v>
      </c>
      <c r="E342" s="170" t="s">
        <v>1131</v>
      </c>
      <c r="F342" s="171" t="s">
        <v>1132</v>
      </c>
      <c r="G342" s="172" t="s">
        <v>401</v>
      </c>
      <c r="H342" s="173">
        <v>4</v>
      </c>
      <c r="I342" s="174"/>
      <c r="J342" s="175">
        <f>ROUND(I342*H342,2)</f>
        <v>0</v>
      </c>
      <c r="K342" s="176"/>
      <c r="L342" s="177"/>
      <c r="M342" s="178" t="s">
        <v>1</v>
      </c>
      <c r="N342" s="179" t="s">
        <v>38</v>
      </c>
      <c r="P342" s="144">
        <f>O342*H342</f>
        <v>0</v>
      </c>
      <c r="Q342" s="144">
        <v>0</v>
      </c>
      <c r="R342" s="144">
        <f>Q342*H342</f>
        <v>0</v>
      </c>
      <c r="S342" s="144">
        <v>0</v>
      </c>
      <c r="T342" s="145">
        <f>S342*H342</f>
        <v>0</v>
      </c>
      <c r="AR342" s="146" t="s">
        <v>163</v>
      </c>
      <c r="AT342" s="146" t="s">
        <v>247</v>
      </c>
      <c r="AU342" s="146" t="s">
        <v>83</v>
      </c>
      <c r="AY342" s="17" t="s">
        <v>139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7" t="s">
        <v>81</v>
      </c>
      <c r="BK342" s="147">
        <f>ROUND(I342*H342,2)</f>
        <v>0</v>
      </c>
      <c r="BL342" s="17" t="s">
        <v>145</v>
      </c>
      <c r="BM342" s="146" t="s">
        <v>419</v>
      </c>
    </row>
    <row r="343" spans="2:65" s="1" customFormat="1" ht="24.2" customHeight="1">
      <c r="B343" s="133"/>
      <c r="C343" s="134" t="s">
        <v>410</v>
      </c>
      <c r="D343" s="134" t="s">
        <v>141</v>
      </c>
      <c r="E343" s="135" t="s">
        <v>1133</v>
      </c>
      <c r="F343" s="136" t="s">
        <v>1134</v>
      </c>
      <c r="G343" s="137" t="s">
        <v>401</v>
      </c>
      <c r="H343" s="138">
        <v>1</v>
      </c>
      <c r="I343" s="139"/>
      <c r="J343" s="140">
        <f>ROUND(I343*H343,2)</f>
        <v>0</v>
      </c>
      <c r="K343" s="141"/>
      <c r="L343" s="32"/>
      <c r="M343" s="142" t="s">
        <v>1</v>
      </c>
      <c r="N343" s="143" t="s">
        <v>38</v>
      </c>
      <c r="P343" s="144">
        <f>O343*H343</f>
        <v>0</v>
      </c>
      <c r="Q343" s="144">
        <v>0</v>
      </c>
      <c r="R343" s="144">
        <f>Q343*H343</f>
        <v>0</v>
      </c>
      <c r="S343" s="144">
        <v>0</v>
      </c>
      <c r="T343" s="145">
        <f>S343*H343</f>
        <v>0</v>
      </c>
      <c r="AR343" s="146" t="s">
        <v>145</v>
      </c>
      <c r="AT343" s="146" t="s">
        <v>141</v>
      </c>
      <c r="AU343" s="146" t="s">
        <v>83</v>
      </c>
      <c r="AY343" s="17" t="s">
        <v>139</v>
      </c>
      <c r="BE343" s="147">
        <f>IF(N343="základní",J343,0)</f>
        <v>0</v>
      </c>
      <c r="BF343" s="147">
        <f>IF(N343="snížená",J343,0)</f>
        <v>0</v>
      </c>
      <c r="BG343" s="147">
        <f>IF(N343="zákl. přenesená",J343,0)</f>
        <v>0</v>
      </c>
      <c r="BH343" s="147">
        <f>IF(N343="sníž. přenesená",J343,0)</f>
        <v>0</v>
      </c>
      <c r="BI343" s="147">
        <f>IF(N343="nulová",J343,0)</f>
        <v>0</v>
      </c>
      <c r="BJ343" s="17" t="s">
        <v>81</v>
      </c>
      <c r="BK343" s="147">
        <f>ROUND(I343*H343,2)</f>
        <v>0</v>
      </c>
      <c r="BL343" s="17" t="s">
        <v>145</v>
      </c>
      <c r="BM343" s="146" t="s">
        <v>424</v>
      </c>
    </row>
    <row r="344" spans="2:65" s="12" customFormat="1">
      <c r="B344" s="148"/>
      <c r="D344" s="149" t="s">
        <v>146</v>
      </c>
      <c r="E344" s="150" t="s">
        <v>1</v>
      </c>
      <c r="F344" s="151" t="s">
        <v>740</v>
      </c>
      <c r="H344" s="152">
        <v>1</v>
      </c>
      <c r="I344" s="153"/>
      <c r="L344" s="148"/>
      <c r="M344" s="154"/>
      <c r="T344" s="155"/>
      <c r="AT344" s="150" t="s">
        <v>146</v>
      </c>
      <c r="AU344" s="150" t="s">
        <v>83</v>
      </c>
      <c r="AV344" s="12" t="s">
        <v>83</v>
      </c>
      <c r="AW344" s="12" t="s">
        <v>30</v>
      </c>
      <c r="AX344" s="12" t="s">
        <v>73</v>
      </c>
      <c r="AY344" s="150" t="s">
        <v>139</v>
      </c>
    </row>
    <row r="345" spans="2:65" s="13" customFormat="1">
      <c r="B345" s="156"/>
      <c r="D345" s="149" t="s">
        <v>146</v>
      </c>
      <c r="E345" s="157" t="s">
        <v>1</v>
      </c>
      <c r="F345" s="158" t="s">
        <v>148</v>
      </c>
      <c r="H345" s="159">
        <v>1</v>
      </c>
      <c r="I345" s="160"/>
      <c r="L345" s="156"/>
      <c r="M345" s="161"/>
      <c r="T345" s="162"/>
      <c r="AT345" s="157" t="s">
        <v>146</v>
      </c>
      <c r="AU345" s="157" t="s">
        <v>83</v>
      </c>
      <c r="AV345" s="13" t="s">
        <v>145</v>
      </c>
      <c r="AW345" s="13" t="s">
        <v>30</v>
      </c>
      <c r="AX345" s="13" t="s">
        <v>81</v>
      </c>
      <c r="AY345" s="157" t="s">
        <v>139</v>
      </c>
    </row>
    <row r="346" spans="2:65" s="1" customFormat="1" ht="37.9" customHeight="1">
      <c r="B346" s="133"/>
      <c r="C346" s="169" t="s">
        <v>298</v>
      </c>
      <c r="D346" s="169" t="s">
        <v>247</v>
      </c>
      <c r="E346" s="170" t="s">
        <v>1135</v>
      </c>
      <c r="F346" s="171" t="s">
        <v>1136</v>
      </c>
      <c r="G346" s="172" t="s">
        <v>401</v>
      </c>
      <c r="H346" s="173">
        <v>1</v>
      </c>
      <c r="I346" s="174"/>
      <c r="J346" s="175">
        <f>ROUND(I346*H346,2)</f>
        <v>0</v>
      </c>
      <c r="K346" s="176"/>
      <c r="L346" s="177"/>
      <c r="M346" s="178" t="s">
        <v>1</v>
      </c>
      <c r="N346" s="179" t="s">
        <v>38</v>
      </c>
      <c r="P346" s="144">
        <f>O346*H346</f>
        <v>0</v>
      </c>
      <c r="Q346" s="144">
        <v>0</v>
      </c>
      <c r="R346" s="144">
        <f>Q346*H346</f>
        <v>0</v>
      </c>
      <c r="S346" s="144">
        <v>0</v>
      </c>
      <c r="T346" s="145">
        <f>S346*H346</f>
        <v>0</v>
      </c>
      <c r="AR346" s="146" t="s">
        <v>163</v>
      </c>
      <c r="AT346" s="146" t="s">
        <v>247</v>
      </c>
      <c r="AU346" s="146" t="s">
        <v>83</v>
      </c>
      <c r="AY346" s="17" t="s">
        <v>139</v>
      </c>
      <c r="BE346" s="147">
        <f>IF(N346="základní",J346,0)</f>
        <v>0</v>
      </c>
      <c r="BF346" s="147">
        <f>IF(N346="snížená",J346,0)</f>
        <v>0</v>
      </c>
      <c r="BG346" s="147">
        <f>IF(N346="zákl. přenesená",J346,0)</f>
        <v>0</v>
      </c>
      <c r="BH346" s="147">
        <f>IF(N346="sníž. přenesená",J346,0)</f>
        <v>0</v>
      </c>
      <c r="BI346" s="147">
        <f>IF(N346="nulová",J346,0)</f>
        <v>0</v>
      </c>
      <c r="BJ346" s="17" t="s">
        <v>81</v>
      </c>
      <c r="BK346" s="147">
        <f>ROUND(I346*H346,2)</f>
        <v>0</v>
      </c>
      <c r="BL346" s="17" t="s">
        <v>145</v>
      </c>
      <c r="BM346" s="146" t="s">
        <v>428</v>
      </c>
    </row>
    <row r="347" spans="2:65" s="1" customFormat="1" ht="24.2" customHeight="1">
      <c r="B347" s="133"/>
      <c r="C347" s="134" t="s">
        <v>421</v>
      </c>
      <c r="D347" s="134" t="s">
        <v>141</v>
      </c>
      <c r="E347" s="135" t="s">
        <v>1137</v>
      </c>
      <c r="F347" s="136" t="s">
        <v>1138</v>
      </c>
      <c r="G347" s="137" t="s">
        <v>183</v>
      </c>
      <c r="H347" s="138">
        <v>38.5</v>
      </c>
      <c r="I347" s="139"/>
      <c r="J347" s="140">
        <f>ROUND(I347*H347,2)</f>
        <v>0</v>
      </c>
      <c r="K347" s="141"/>
      <c r="L347" s="32"/>
      <c r="M347" s="142" t="s">
        <v>1</v>
      </c>
      <c r="N347" s="143" t="s">
        <v>38</v>
      </c>
      <c r="P347" s="144">
        <f>O347*H347</f>
        <v>0</v>
      </c>
      <c r="Q347" s="144">
        <v>0</v>
      </c>
      <c r="R347" s="144">
        <f>Q347*H347</f>
        <v>0</v>
      </c>
      <c r="S347" s="144">
        <v>0</v>
      </c>
      <c r="T347" s="145">
        <f>S347*H347</f>
        <v>0</v>
      </c>
      <c r="AR347" s="146" t="s">
        <v>145</v>
      </c>
      <c r="AT347" s="146" t="s">
        <v>141</v>
      </c>
      <c r="AU347" s="146" t="s">
        <v>83</v>
      </c>
      <c r="AY347" s="17" t="s">
        <v>139</v>
      </c>
      <c r="BE347" s="147">
        <f>IF(N347="základní",J347,0)</f>
        <v>0</v>
      </c>
      <c r="BF347" s="147">
        <f>IF(N347="snížená",J347,0)</f>
        <v>0</v>
      </c>
      <c r="BG347" s="147">
        <f>IF(N347="zákl. přenesená",J347,0)</f>
        <v>0</v>
      </c>
      <c r="BH347" s="147">
        <f>IF(N347="sníž. přenesená",J347,0)</f>
        <v>0</v>
      </c>
      <c r="BI347" s="147">
        <f>IF(N347="nulová",J347,0)</f>
        <v>0</v>
      </c>
      <c r="BJ347" s="17" t="s">
        <v>81</v>
      </c>
      <c r="BK347" s="147">
        <f>ROUND(I347*H347,2)</f>
        <v>0</v>
      </c>
      <c r="BL347" s="17" t="s">
        <v>145</v>
      </c>
      <c r="BM347" s="146" t="s">
        <v>433</v>
      </c>
    </row>
    <row r="348" spans="2:65" s="14" customFormat="1">
      <c r="B348" s="163"/>
      <c r="D348" s="149" t="s">
        <v>146</v>
      </c>
      <c r="E348" s="164" t="s">
        <v>1</v>
      </c>
      <c r="F348" s="165" t="s">
        <v>1127</v>
      </c>
      <c r="H348" s="164" t="s">
        <v>1</v>
      </c>
      <c r="I348" s="166"/>
      <c r="L348" s="163"/>
      <c r="M348" s="167"/>
      <c r="T348" s="168"/>
      <c r="AT348" s="164" t="s">
        <v>146</v>
      </c>
      <c r="AU348" s="164" t="s">
        <v>83</v>
      </c>
      <c r="AV348" s="14" t="s">
        <v>81</v>
      </c>
      <c r="AW348" s="14" t="s">
        <v>30</v>
      </c>
      <c r="AX348" s="14" t="s">
        <v>73</v>
      </c>
      <c r="AY348" s="164" t="s">
        <v>139</v>
      </c>
    </row>
    <row r="349" spans="2:65" s="12" customFormat="1">
      <c r="B349" s="148"/>
      <c r="D349" s="149" t="s">
        <v>146</v>
      </c>
      <c r="E349" s="150" t="s">
        <v>1</v>
      </c>
      <c r="F349" s="151" t="s">
        <v>1139</v>
      </c>
      <c r="H349" s="152">
        <v>38.5</v>
      </c>
      <c r="I349" s="153"/>
      <c r="L349" s="148"/>
      <c r="M349" s="154"/>
      <c r="T349" s="155"/>
      <c r="AT349" s="150" t="s">
        <v>146</v>
      </c>
      <c r="AU349" s="150" t="s">
        <v>83</v>
      </c>
      <c r="AV349" s="12" t="s">
        <v>83</v>
      </c>
      <c r="AW349" s="12" t="s">
        <v>30</v>
      </c>
      <c r="AX349" s="12" t="s">
        <v>73</v>
      </c>
      <c r="AY349" s="150" t="s">
        <v>139</v>
      </c>
    </row>
    <row r="350" spans="2:65" s="13" customFormat="1">
      <c r="B350" s="156"/>
      <c r="D350" s="149" t="s">
        <v>146</v>
      </c>
      <c r="E350" s="157" t="s">
        <v>1</v>
      </c>
      <c r="F350" s="158" t="s">
        <v>148</v>
      </c>
      <c r="H350" s="159">
        <v>38.5</v>
      </c>
      <c r="I350" s="160"/>
      <c r="L350" s="156"/>
      <c r="M350" s="161"/>
      <c r="T350" s="162"/>
      <c r="AT350" s="157" t="s">
        <v>146</v>
      </c>
      <c r="AU350" s="157" t="s">
        <v>83</v>
      </c>
      <c r="AV350" s="13" t="s">
        <v>145</v>
      </c>
      <c r="AW350" s="13" t="s">
        <v>30</v>
      </c>
      <c r="AX350" s="13" t="s">
        <v>81</v>
      </c>
      <c r="AY350" s="157" t="s">
        <v>139</v>
      </c>
    </row>
    <row r="351" spans="2:65" s="1" customFormat="1" ht="24.2" customHeight="1">
      <c r="B351" s="133"/>
      <c r="C351" s="169" t="s">
        <v>302</v>
      </c>
      <c r="D351" s="169" t="s">
        <v>247</v>
      </c>
      <c r="E351" s="170" t="s">
        <v>1140</v>
      </c>
      <c r="F351" s="171" t="s">
        <v>1141</v>
      </c>
      <c r="G351" s="172" t="s">
        <v>183</v>
      </c>
      <c r="H351" s="173">
        <v>38.5</v>
      </c>
      <c r="I351" s="174"/>
      <c r="J351" s="175">
        <f>ROUND(I351*H351,2)</f>
        <v>0</v>
      </c>
      <c r="K351" s="176"/>
      <c r="L351" s="177"/>
      <c r="M351" s="178" t="s">
        <v>1</v>
      </c>
      <c r="N351" s="179" t="s">
        <v>38</v>
      </c>
      <c r="P351" s="144">
        <f>O351*H351</f>
        <v>0</v>
      </c>
      <c r="Q351" s="144">
        <v>0</v>
      </c>
      <c r="R351" s="144">
        <f>Q351*H351</f>
        <v>0</v>
      </c>
      <c r="S351" s="144">
        <v>0</v>
      </c>
      <c r="T351" s="145">
        <f>S351*H351</f>
        <v>0</v>
      </c>
      <c r="AR351" s="146" t="s">
        <v>163</v>
      </c>
      <c r="AT351" s="146" t="s">
        <v>247</v>
      </c>
      <c r="AU351" s="146" t="s">
        <v>83</v>
      </c>
      <c r="AY351" s="17" t="s">
        <v>139</v>
      </c>
      <c r="BE351" s="147">
        <f>IF(N351="základní",J351,0)</f>
        <v>0</v>
      </c>
      <c r="BF351" s="147">
        <f>IF(N351="snížená",J351,0)</f>
        <v>0</v>
      </c>
      <c r="BG351" s="147">
        <f>IF(N351="zákl. přenesená",J351,0)</f>
        <v>0</v>
      </c>
      <c r="BH351" s="147">
        <f>IF(N351="sníž. přenesená",J351,0)</f>
        <v>0</v>
      </c>
      <c r="BI351" s="147">
        <f>IF(N351="nulová",J351,0)</f>
        <v>0</v>
      </c>
      <c r="BJ351" s="17" t="s">
        <v>81</v>
      </c>
      <c r="BK351" s="147">
        <f>ROUND(I351*H351,2)</f>
        <v>0</v>
      </c>
      <c r="BL351" s="17" t="s">
        <v>145</v>
      </c>
      <c r="BM351" s="146" t="s">
        <v>437</v>
      </c>
    </row>
    <row r="352" spans="2:65" s="1" customFormat="1" ht="21.75" customHeight="1">
      <c r="B352" s="133"/>
      <c r="C352" s="134" t="s">
        <v>430</v>
      </c>
      <c r="D352" s="134" t="s">
        <v>141</v>
      </c>
      <c r="E352" s="135" t="s">
        <v>862</v>
      </c>
      <c r="F352" s="136" t="s">
        <v>863</v>
      </c>
      <c r="G352" s="137" t="s">
        <v>183</v>
      </c>
      <c r="H352" s="138">
        <v>219</v>
      </c>
      <c r="I352" s="139"/>
      <c r="J352" s="140">
        <f>ROUND(I352*H352,2)</f>
        <v>0</v>
      </c>
      <c r="K352" s="141"/>
      <c r="L352" s="32"/>
      <c r="M352" s="142" t="s">
        <v>1</v>
      </c>
      <c r="N352" s="143" t="s">
        <v>38</v>
      </c>
      <c r="P352" s="144">
        <f>O352*H352</f>
        <v>0</v>
      </c>
      <c r="Q352" s="144">
        <v>0</v>
      </c>
      <c r="R352" s="144">
        <f>Q352*H352</f>
        <v>0</v>
      </c>
      <c r="S352" s="144">
        <v>0</v>
      </c>
      <c r="T352" s="145">
        <f>S352*H352</f>
        <v>0</v>
      </c>
      <c r="AR352" s="146" t="s">
        <v>145</v>
      </c>
      <c r="AT352" s="146" t="s">
        <v>141</v>
      </c>
      <c r="AU352" s="146" t="s">
        <v>83</v>
      </c>
      <c r="AY352" s="17" t="s">
        <v>139</v>
      </c>
      <c r="BE352" s="147">
        <f>IF(N352="základní",J352,0)</f>
        <v>0</v>
      </c>
      <c r="BF352" s="147">
        <f>IF(N352="snížená",J352,0)</f>
        <v>0</v>
      </c>
      <c r="BG352" s="147">
        <f>IF(N352="zákl. přenesená",J352,0)</f>
        <v>0</v>
      </c>
      <c r="BH352" s="147">
        <f>IF(N352="sníž. přenesená",J352,0)</f>
        <v>0</v>
      </c>
      <c r="BI352" s="147">
        <f>IF(N352="nulová",J352,0)</f>
        <v>0</v>
      </c>
      <c r="BJ352" s="17" t="s">
        <v>81</v>
      </c>
      <c r="BK352" s="147">
        <f>ROUND(I352*H352,2)</f>
        <v>0</v>
      </c>
      <c r="BL352" s="17" t="s">
        <v>145</v>
      </c>
      <c r="BM352" s="146" t="s">
        <v>442</v>
      </c>
    </row>
    <row r="353" spans="2:65" s="14" customFormat="1">
      <c r="B353" s="163"/>
      <c r="D353" s="149" t="s">
        <v>146</v>
      </c>
      <c r="E353" s="164" t="s">
        <v>1</v>
      </c>
      <c r="F353" s="165" t="s">
        <v>822</v>
      </c>
      <c r="H353" s="164" t="s">
        <v>1</v>
      </c>
      <c r="I353" s="166"/>
      <c r="L353" s="163"/>
      <c r="M353" s="167"/>
      <c r="T353" s="168"/>
      <c r="AT353" s="164" t="s">
        <v>146</v>
      </c>
      <c r="AU353" s="164" t="s">
        <v>83</v>
      </c>
      <c r="AV353" s="14" t="s">
        <v>81</v>
      </c>
      <c r="AW353" s="14" t="s">
        <v>30</v>
      </c>
      <c r="AX353" s="14" t="s">
        <v>73</v>
      </c>
      <c r="AY353" s="164" t="s">
        <v>139</v>
      </c>
    </row>
    <row r="354" spans="2:65" s="12" customFormat="1">
      <c r="B354" s="148"/>
      <c r="D354" s="149" t="s">
        <v>146</v>
      </c>
      <c r="E354" s="150" t="s">
        <v>1</v>
      </c>
      <c r="F354" s="151" t="s">
        <v>1142</v>
      </c>
      <c r="H354" s="152">
        <v>219</v>
      </c>
      <c r="I354" s="153"/>
      <c r="L354" s="148"/>
      <c r="M354" s="154"/>
      <c r="T354" s="155"/>
      <c r="AT354" s="150" t="s">
        <v>146</v>
      </c>
      <c r="AU354" s="150" t="s">
        <v>83</v>
      </c>
      <c r="AV354" s="12" t="s">
        <v>83</v>
      </c>
      <c r="AW354" s="12" t="s">
        <v>30</v>
      </c>
      <c r="AX354" s="12" t="s">
        <v>73</v>
      </c>
      <c r="AY354" s="150" t="s">
        <v>139</v>
      </c>
    </row>
    <row r="355" spans="2:65" s="13" customFormat="1">
      <c r="B355" s="156"/>
      <c r="D355" s="149" t="s">
        <v>146</v>
      </c>
      <c r="E355" s="157" t="s">
        <v>1</v>
      </c>
      <c r="F355" s="158" t="s">
        <v>148</v>
      </c>
      <c r="H355" s="159">
        <v>219</v>
      </c>
      <c r="I355" s="160"/>
      <c r="L355" s="156"/>
      <c r="M355" s="161"/>
      <c r="T355" s="162"/>
      <c r="AT355" s="157" t="s">
        <v>146</v>
      </c>
      <c r="AU355" s="157" t="s">
        <v>83</v>
      </c>
      <c r="AV355" s="13" t="s">
        <v>145</v>
      </c>
      <c r="AW355" s="13" t="s">
        <v>30</v>
      </c>
      <c r="AX355" s="13" t="s">
        <v>81</v>
      </c>
      <c r="AY355" s="157" t="s">
        <v>139</v>
      </c>
    </row>
    <row r="356" spans="2:65" s="1" customFormat="1" ht="37.9" customHeight="1">
      <c r="B356" s="133"/>
      <c r="C356" s="134" t="s">
        <v>308</v>
      </c>
      <c r="D356" s="134" t="s">
        <v>141</v>
      </c>
      <c r="E356" s="135" t="s">
        <v>1143</v>
      </c>
      <c r="F356" s="136" t="s">
        <v>1144</v>
      </c>
      <c r="G356" s="137" t="s">
        <v>196</v>
      </c>
      <c r="H356" s="138">
        <v>2.7269999999999999</v>
      </c>
      <c r="I356" s="139"/>
      <c r="J356" s="140">
        <f>ROUND(I356*H356,2)</f>
        <v>0</v>
      </c>
      <c r="K356" s="141"/>
      <c r="L356" s="32"/>
      <c r="M356" s="142" t="s">
        <v>1</v>
      </c>
      <c r="N356" s="143" t="s">
        <v>38</v>
      </c>
      <c r="P356" s="144">
        <f>O356*H356</f>
        <v>0</v>
      </c>
      <c r="Q356" s="144">
        <v>0</v>
      </c>
      <c r="R356" s="144">
        <f>Q356*H356</f>
        <v>0</v>
      </c>
      <c r="S356" s="144">
        <v>0</v>
      </c>
      <c r="T356" s="145">
        <f>S356*H356</f>
        <v>0</v>
      </c>
      <c r="AR356" s="146" t="s">
        <v>145</v>
      </c>
      <c r="AT356" s="146" t="s">
        <v>141</v>
      </c>
      <c r="AU356" s="146" t="s">
        <v>83</v>
      </c>
      <c r="AY356" s="17" t="s">
        <v>139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7" t="s">
        <v>81</v>
      </c>
      <c r="BK356" s="147">
        <f>ROUND(I356*H356,2)</f>
        <v>0</v>
      </c>
      <c r="BL356" s="17" t="s">
        <v>145</v>
      </c>
      <c r="BM356" s="146" t="s">
        <v>446</v>
      </c>
    </row>
    <row r="357" spans="2:65" s="14" customFormat="1">
      <c r="B357" s="163"/>
      <c r="D357" s="149" t="s">
        <v>146</v>
      </c>
      <c r="E357" s="164" t="s">
        <v>1</v>
      </c>
      <c r="F357" s="165" t="s">
        <v>625</v>
      </c>
      <c r="H357" s="164" t="s">
        <v>1</v>
      </c>
      <c r="I357" s="166"/>
      <c r="L357" s="163"/>
      <c r="M357" s="167"/>
      <c r="T357" s="168"/>
      <c r="AT357" s="164" t="s">
        <v>146</v>
      </c>
      <c r="AU357" s="164" t="s">
        <v>83</v>
      </c>
      <c r="AV357" s="14" t="s">
        <v>81</v>
      </c>
      <c r="AW357" s="14" t="s">
        <v>30</v>
      </c>
      <c r="AX357" s="14" t="s">
        <v>73</v>
      </c>
      <c r="AY357" s="164" t="s">
        <v>139</v>
      </c>
    </row>
    <row r="358" spans="2:65" s="14" customFormat="1">
      <c r="B358" s="163"/>
      <c r="D358" s="149" t="s">
        <v>146</v>
      </c>
      <c r="E358" s="164" t="s">
        <v>1</v>
      </c>
      <c r="F358" s="165" t="s">
        <v>1145</v>
      </c>
      <c r="H358" s="164" t="s">
        <v>1</v>
      </c>
      <c r="I358" s="166"/>
      <c r="L358" s="163"/>
      <c r="M358" s="167"/>
      <c r="T358" s="168"/>
      <c r="AT358" s="164" t="s">
        <v>146</v>
      </c>
      <c r="AU358" s="164" t="s">
        <v>83</v>
      </c>
      <c r="AV358" s="14" t="s">
        <v>81</v>
      </c>
      <c r="AW358" s="14" t="s">
        <v>30</v>
      </c>
      <c r="AX358" s="14" t="s">
        <v>73</v>
      </c>
      <c r="AY358" s="164" t="s">
        <v>139</v>
      </c>
    </row>
    <row r="359" spans="2:65" s="12" customFormat="1">
      <c r="B359" s="148"/>
      <c r="D359" s="149" t="s">
        <v>146</v>
      </c>
      <c r="E359" s="150" t="s">
        <v>1</v>
      </c>
      <c r="F359" s="151" t="s">
        <v>1146</v>
      </c>
      <c r="H359" s="152">
        <v>2.7269999999999999</v>
      </c>
      <c r="I359" s="153"/>
      <c r="L359" s="148"/>
      <c r="M359" s="154"/>
      <c r="T359" s="155"/>
      <c r="AT359" s="150" t="s">
        <v>146</v>
      </c>
      <c r="AU359" s="150" t="s">
        <v>83</v>
      </c>
      <c r="AV359" s="12" t="s">
        <v>83</v>
      </c>
      <c r="AW359" s="12" t="s">
        <v>30</v>
      </c>
      <c r="AX359" s="12" t="s">
        <v>73</v>
      </c>
      <c r="AY359" s="150" t="s">
        <v>139</v>
      </c>
    </row>
    <row r="360" spans="2:65" s="13" customFormat="1">
      <c r="B360" s="156"/>
      <c r="D360" s="149" t="s">
        <v>146</v>
      </c>
      <c r="E360" s="157" t="s">
        <v>1</v>
      </c>
      <c r="F360" s="158" t="s">
        <v>148</v>
      </c>
      <c r="H360" s="159">
        <v>2.7269999999999999</v>
      </c>
      <c r="I360" s="160"/>
      <c r="L360" s="156"/>
      <c r="M360" s="161"/>
      <c r="T360" s="162"/>
      <c r="AT360" s="157" t="s">
        <v>146</v>
      </c>
      <c r="AU360" s="157" t="s">
        <v>83</v>
      </c>
      <c r="AV360" s="13" t="s">
        <v>145</v>
      </c>
      <c r="AW360" s="13" t="s">
        <v>30</v>
      </c>
      <c r="AX360" s="13" t="s">
        <v>81</v>
      </c>
      <c r="AY360" s="157" t="s">
        <v>139</v>
      </c>
    </row>
    <row r="361" spans="2:65" s="11" customFormat="1" ht="22.9" customHeight="1">
      <c r="B361" s="121"/>
      <c r="D361" s="122" t="s">
        <v>72</v>
      </c>
      <c r="E361" s="131" t="s">
        <v>1147</v>
      </c>
      <c r="F361" s="131" t="s">
        <v>1148</v>
      </c>
      <c r="I361" s="124"/>
      <c r="J361" s="132">
        <f>BK361</f>
        <v>0</v>
      </c>
      <c r="L361" s="121"/>
      <c r="M361" s="126"/>
      <c r="P361" s="127">
        <f>SUM(P362:P390)</f>
        <v>0</v>
      </c>
      <c r="R361" s="127">
        <f>SUM(R362:R390)</f>
        <v>0</v>
      </c>
      <c r="T361" s="128">
        <f>SUM(T362:T390)</f>
        <v>0</v>
      </c>
      <c r="AR361" s="122" t="s">
        <v>81</v>
      </c>
      <c r="AT361" s="129" t="s">
        <v>72</v>
      </c>
      <c r="AU361" s="129" t="s">
        <v>81</v>
      </c>
      <c r="AY361" s="122" t="s">
        <v>139</v>
      </c>
      <c r="BK361" s="130">
        <f>SUM(BK362:BK390)</f>
        <v>0</v>
      </c>
    </row>
    <row r="362" spans="2:65" s="1" customFormat="1" ht="16.5" customHeight="1">
      <c r="B362" s="133"/>
      <c r="C362" s="134" t="s">
        <v>439</v>
      </c>
      <c r="D362" s="134" t="s">
        <v>141</v>
      </c>
      <c r="E362" s="135" t="s">
        <v>1149</v>
      </c>
      <c r="F362" s="136" t="s">
        <v>1150</v>
      </c>
      <c r="G362" s="137" t="s">
        <v>401</v>
      </c>
      <c r="H362" s="138">
        <v>3</v>
      </c>
      <c r="I362" s="139"/>
      <c r="J362" s="140">
        <f>ROUND(I362*H362,2)</f>
        <v>0</v>
      </c>
      <c r="K362" s="141"/>
      <c r="L362" s="32"/>
      <c r="M362" s="142" t="s">
        <v>1</v>
      </c>
      <c r="N362" s="143" t="s">
        <v>38</v>
      </c>
      <c r="P362" s="144">
        <f>O362*H362</f>
        <v>0</v>
      </c>
      <c r="Q362" s="144">
        <v>0</v>
      </c>
      <c r="R362" s="144">
        <f>Q362*H362</f>
        <v>0</v>
      </c>
      <c r="S362" s="144">
        <v>0</v>
      </c>
      <c r="T362" s="145">
        <f>S362*H362</f>
        <v>0</v>
      </c>
      <c r="AR362" s="146" t="s">
        <v>145</v>
      </c>
      <c r="AT362" s="146" t="s">
        <v>141</v>
      </c>
      <c r="AU362" s="146" t="s">
        <v>83</v>
      </c>
      <c r="AY362" s="17" t="s">
        <v>139</v>
      </c>
      <c r="BE362" s="147">
        <f>IF(N362="základní",J362,0)</f>
        <v>0</v>
      </c>
      <c r="BF362" s="147">
        <f>IF(N362="snížená",J362,0)</f>
        <v>0</v>
      </c>
      <c r="BG362" s="147">
        <f>IF(N362="zákl. přenesená",J362,0)</f>
        <v>0</v>
      </c>
      <c r="BH362" s="147">
        <f>IF(N362="sníž. přenesená",J362,0)</f>
        <v>0</v>
      </c>
      <c r="BI362" s="147">
        <f>IF(N362="nulová",J362,0)</f>
        <v>0</v>
      </c>
      <c r="BJ362" s="17" t="s">
        <v>81</v>
      </c>
      <c r="BK362" s="147">
        <f>ROUND(I362*H362,2)</f>
        <v>0</v>
      </c>
      <c r="BL362" s="17" t="s">
        <v>145</v>
      </c>
      <c r="BM362" s="146" t="s">
        <v>450</v>
      </c>
    </row>
    <row r="363" spans="2:65" s="12" customFormat="1">
      <c r="B363" s="148"/>
      <c r="D363" s="149" t="s">
        <v>146</v>
      </c>
      <c r="E363" s="150" t="s">
        <v>1</v>
      </c>
      <c r="F363" s="151" t="s">
        <v>1151</v>
      </c>
      <c r="H363" s="152">
        <v>3</v>
      </c>
      <c r="I363" s="153"/>
      <c r="L363" s="148"/>
      <c r="M363" s="154"/>
      <c r="T363" s="155"/>
      <c r="AT363" s="150" t="s">
        <v>146</v>
      </c>
      <c r="AU363" s="150" t="s">
        <v>83</v>
      </c>
      <c r="AV363" s="12" t="s">
        <v>83</v>
      </c>
      <c r="AW363" s="12" t="s">
        <v>30</v>
      </c>
      <c r="AX363" s="12" t="s">
        <v>73</v>
      </c>
      <c r="AY363" s="150" t="s">
        <v>139</v>
      </c>
    </row>
    <row r="364" spans="2:65" s="13" customFormat="1">
      <c r="B364" s="156"/>
      <c r="D364" s="149" t="s">
        <v>146</v>
      </c>
      <c r="E364" s="157" t="s">
        <v>1</v>
      </c>
      <c r="F364" s="158" t="s">
        <v>148</v>
      </c>
      <c r="H364" s="159">
        <v>3</v>
      </c>
      <c r="I364" s="160"/>
      <c r="L364" s="156"/>
      <c r="M364" s="161"/>
      <c r="T364" s="162"/>
      <c r="AT364" s="157" t="s">
        <v>146</v>
      </c>
      <c r="AU364" s="157" t="s">
        <v>83</v>
      </c>
      <c r="AV364" s="13" t="s">
        <v>145</v>
      </c>
      <c r="AW364" s="13" t="s">
        <v>30</v>
      </c>
      <c r="AX364" s="13" t="s">
        <v>81</v>
      </c>
      <c r="AY364" s="157" t="s">
        <v>139</v>
      </c>
    </row>
    <row r="365" spans="2:65" s="1" customFormat="1" ht="16.5" customHeight="1">
      <c r="B365" s="133"/>
      <c r="C365" s="134" t="s">
        <v>313</v>
      </c>
      <c r="D365" s="134" t="s">
        <v>141</v>
      </c>
      <c r="E365" s="135" t="s">
        <v>1152</v>
      </c>
      <c r="F365" s="136" t="s">
        <v>1153</v>
      </c>
      <c r="G365" s="137" t="s">
        <v>401</v>
      </c>
      <c r="H365" s="138">
        <v>2</v>
      </c>
      <c r="I365" s="139"/>
      <c r="J365" s="140">
        <f>ROUND(I365*H365,2)</f>
        <v>0</v>
      </c>
      <c r="K365" s="141"/>
      <c r="L365" s="32"/>
      <c r="M365" s="142" t="s">
        <v>1</v>
      </c>
      <c r="N365" s="143" t="s">
        <v>38</v>
      </c>
      <c r="P365" s="144">
        <f>O365*H365</f>
        <v>0</v>
      </c>
      <c r="Q365" s="144">
        <v>0</v>
      </c>
      <c r="R365" s="144">
        <f>Q365*H365</f>
        <v>0</v>
      </c>
      <c r="S365" s="144">
        <v>0</v>
      </c>
      <c r="T365" s="145">
        <f>S365*H365</f>
        <v>0</v>
      </c>
      <c r="AR365" s="146" t="s">
        <v>145</v>
      </c>
      <c r="AT365" s="146" t="s">
        <v>141</v>
      </c>
      <c r="AU365" s="146" t="s">
        <v>83</v>
      </c>
      <c r="AY365" s="17" t="s">
        <v>139</v>
      </c>
      <c r="BE365" s="147">
        <f>IF(N365="základní",J365,0)</f>
        <v>0</v>
      </c>
      <c r="BF365" s="147">
        <f>IF(N365="snížená",J365,0)</f>
        <v>0</v>
      </c>
      <c r="BG365" s="147">
        <f>IF(N365="zákl. přenesená",J365,0)</f>
        <v>0</v>
      </c>
      <c r="BH365" s="147">
        <f>IF(N365="sníž. přenesená",J365,0)</f>
        <v>0</v>
      </c>
      <c r="BI365" s="147">
        <f>IF(N365="nulová",J365,0)</f>
        <v>0</v>
      </c>
      <c r="BJ365" s="17" t="s">
        <v>81</v>
      </c>
      <c r="BK365" s="147">
        <f>ROUND(I365*H365,2)</f>
        <v>0</v>
      </c>
      <c r="BL365" s="17" t="s">
        <v>145</v>
      </c>
      <c r="BM365" s="146" t="s">
        <v>453</v>
      </c>
    </row>
    <row r="366" spans="2:65" s="12" customFormat="1">
      <c r="B366" s="148"/>
      <c r="D366" s="149" t="s">
        <v>146</v>
      </c>
      <c r="E366" s="150" t="s">
        <v>1</v>
      </c>
      <c r="F366" s="151" t="s">
        <v>1154</v>
      </c>
      <c r="H366" s="152">
        <v>2</v>
      </c>
      <c r="I366" s="153"/>
      <c r="L366" s="148"/>
      <c r="M366" s="154"/>
      <c r="T366" s="155"/>
      <c r="AT366" s="150" t="s">
        <v>146</v>
      </c>
      <c r="AU366" s="150" t="s">
        <v>83</v>
      </c>
      <c r="AV366" s="12" t="s">
        <v>83</v>
      </c>
      <c r="AW366" s="12" t="s">
        <v>30</v>
      </c>
      <c r="AX366" s="12" t="s">
        <v>73</v>
      </c>
      <c r="AY366" s="150" t="s">
        <v>139</v>
      </c>
    </row>
    <row r="367" spans="2:65" s="13" customFormat="1">
      <c r="B367" s="156"/>
      <c r="D367" s="149" t="s">
        <v>146</v>
      </c>
      <c r="E367" s="157" t="s">
        <v>1</v>
      </c>
      <c r="F367" s="158" t="s">
        <v>148</v>
      </c>
      <c r="H367" s="159">
        <v>2</v>
      </c>
      <c r="I367" s="160"/>
      <c r="L367" s="156"/>
      <c r="M367" s="161"/>
      <c r="T367" s="162"/>
      <c r="AT367" s="157" t="s">
        <v>146</v>
      </c>
      <c r="AU367" s="157" t="s">
        <v>83</v>
      </c>
      <c r="AV367" s="13" t="s">
        <v>145</v>
      </c>
      <c r="AW367" s="13" t="s">
        <v>30</v>
      </c>
      <c r="AX367" s="13" t="s">
        <v>81</v>
      </c>
      <c r="AY367" s="157" t="s">
        <v>139</v>
      </c>
    </row>
    <row r="368" spans="2:65" s="1" customFormat="1" ht="16.5" customHeight="1">
      <c r="B368" s="133"/>
      <c r="C368" s="134" t="s">
        <v>447</v>
      </c>
      <c r="D368" s="134" t="s">
        <v>141</v>
      </c>
      <c r="E368" s="135" t="s">
        <v>1155</v>
      </c>
      <c r="F368" s="136" t="s">
        <v>1153</v>
      </c>
      <c r="G368" s="137" t="s">
        <v>401</v>
      </c>
      <c r="H368" s="138">
        <v>1</v>
      </c>
      <c r="I368" s="139"/>
      <c r="J368" s="140">
        <f>ROUND(I368*H368,2)</f>
        <v>0</v>
      </c>
      <c r="K368" s="141"/>
      <c r="L368" s="32"/>
      <c r="M368" s="142" t="s">
        <v>1</v>
      </c>
      <c r="N368" s="143" t="s">
        <v>38</v>
      </c>
      <c r="P368" s="144">
        <f>O368*H368</f>
        <v>0</v>
      </c>
      <c r="Q368" s="144">
        <v>0</v>
      </c>
      <c r="R368" s="144">
        <f>Q368*H368</f>
        <v>0</v>
      </c>
      <c r="S368" s="144">
        <v>0</v>
      </c>
      <c r="T368" s="145">
        <f>S368*H368</f>
        <v>0</v>
      </c>
      <c r="AR368" s="146" t="s">
        <v>145</v>
      </c>
      <c r="AT368" s="146" t="s">
        <v>141</v>
      </c>
      <c r="AU368" s="146" t="s">
        <v>83</v>
      </c>
      <c r="AY368" s="17" t="s">
        <v>139</v>
      </c>
      <c r="BE368" s="147">
        <f>IF(N368="základní",J368,0)</f>
        <v>0</v>
      </c>
      <c r="BF368" s="147">
        <f>IF(N368="snížená",J368,0)</f>
        <v>0</v>
      </c>
      <c r="BG368" s="147">
        <f>IF(N368="zákl. přenesená",J368,0)</f>
        <v>0</v>
      </c>
      <c r="BH368" s="147">
        <f>IF(N368="sníž. přenesená",J368,0)</f>
        <v>0</v>
      </c>
      <c r="BI368" s="147">
        <f>IF(N368="nulová",J368,0)</f>
        <v>0</v>
      </c>
      <c r="BJ368" s="17" t="s">
        <v>81</v>
      </c>
      <c r="BK368" s="147">
        <f>ROUND(I368*H368,2)</f>
        <v>0</v>
      </c>
      <c r="BL368" s="17" t="s">
        <v>145</v>
      </c>
      <c r="BM368" s="146" t="s">
        <v>457</v>
      </c>
    </row>
    <row r="369" spans="2:65" s="12" customFormat="1">
      <c r="B369" s="148"/>
      <c r="D369" s="149" t="s">
        <v>146</v>
      </c>
      <c r="E369" s="150" t="s">
        <v>1</v>
      </c>
      <c r="F369" s="151" t="s">
        <v>1156</v>
      </c>
      <c r="H369" s="152">
        <v>1</v>
      </c>
      <c r="I369" s="153"/>
      <c r="L369" s="148"/>
      <c r="M369" s="154"/>
      <c r="T369" s="155"/>
      <c r="AT369" s="150" t="s">
        <v>146</v>
      </c>
      <c r="AU369" s="150" t="s">
        <v>83</v>
      </c>
      <c r="AV369" s="12" t="s">
        <v>83</v>
      </c>
      <c r="AW369" s="12" t="s">
        <v>30</v>
      </c>
      <c r="AX369" s="12" t="s">
        <v>73</v>
      </c>
      <c r="AY369" s="150" t="s">
        <v>139</v>
      </c>
    </row>
    <row r="370" spans="2:65" s="13" customFormat="1">
      <c r="B370" s="156"/>
      <c r="D370" s="149" t="s">
        <v>146</v>
      </c>
      <c r="E370" s="157" t="s">
        <v>1</v>
      </c>
      <c r="F370" s="158" t="s">
        <v>148</v>
      </c>
      <c r="H370" s="159">
        <v>1</v>
      </c>
      <c r="I370" s="160"/>
      <c r="L370" s="156"/>
      <c r="M370" s="161"/>
      <c r="T370" s="162"/>
      <c r="AT370" s="157" t="s">
        <v>146</v>
      </c>
      <c r="AU370" s="157" t="s">
        <v>83</v>
      </c>
      <c r="AV370" s="13" t="s">
        <v>145</v>
      </c>
      <c r="AW370" s="13" t="s">
        <v>30</v>
      </c>
      <c r="AX370" s="13" t="s">
        <v>81</v>
      </c>
      <c r="AY370" s="157" t="s">
        <v>139</v>
      </c>
    </row>
    <row r="371" spans="2:65" s="1" customFormat="1" ht="16.5" customHeight="1">
      <c r="B371" s="133"/>
      <c r="C371" s="134" t="s">
        <v>319</v>
      </c>
      <c r="D371" s="134" t="s">
        <v>141</v>
      </c>
      <c r="E371" s="135" t="s">
        <v>1157</v>
      </c>
      <c r="F371" s="136" t="s">
        <v>1158</v>
      </c>
      <c r="G371" s="137" t="s">
        <v>401</v>
      </c>
      <c r="H371" s="138">
        <v>3</v>
      </c>
      <c r="I371" s="139"/>
      <c r="J371" s="140">
        <f>ROUND(I371*H371,2)</f>
        <v>0</v>
      </c>
      <c r="K371" s="141"/>
      <c r="L371" s="32"/>
      <c r="M371" s="142" t="s">
        <v>1</v>
      </c>
      <c r="N371" s="143" t="s">
        <v>38</v>
      </c>
      <c r="P371" s="144">
        <f>O371*H371</f>
        <v>0</v>
      </c>
      <c r="Q371" s="144">
        <v>0</v>
      </c>
      <c r="R371" s="144">
        <f>Q371*H371</f>
        <v>0</v>
      </c>
      <c r="S371" s="144">
        <v>0</v>
      </c>
      <c r="T371" s="145">
        <f>S371*H371</f>
        <v>0</v>
      </c>
      <c r="AR371" s="146" t="s">
        <v>145</v>
      </c>
      <c r="AT371" s="146" t="s">
        <v>141</v>
      </c>
      <c r="AU371" s="146" t="s">
        <v>83</v>
      </c>
      <c r="AY371" s="17" t="s">
        <v>139</v>
      </c>
      <c r="BE371" s="147">
        <f>IF(N371="základní",J371,0)</f>
        <v>0</v>
      </c>
      <c r="BF371" s="147">
        <f>IF(N371="snížená",J371,0)</f>
        <v>0</v>
      </c>
      <c r="BG371" s="147">
        <f>IF(N371="zákl. přenesená",J371,0)</f>
        <v>0</v>
      </c>
      <c r="BH371" s="147">
        <f>IF(N371="sníž. přenesená",J371,0)</f>
        <v>0</v>
      </c>
      <c r="BI371" s="147">
        <f>IF(N371="nulová",J371,0)</f>
        <v>0</v>
      </c>
      <c r="BJ371" s="17" t="s">
        <v>81</v>
      </c>
      <c r="BK371" s="147">
        <f>ROUND(I371*H371,2)</f>
        <v>0</v>
      </c>
      <c r="BL371" s="17" t="s">
        <v>145</v>
      </c>
      <c r="BM371" s="146" t="s">
        <v>460</v>
      </c>
    </row>
    <row r="372" spans="2:65" s="12" customFormat="1">
      <c r="B372" s="148"/>
      <c r="D372" s="149" t="s">
        <v>146</v>
      </c>
      <c r="E372" s="150" t="s">
        <v>1</v>
      </c>
      <c r="F372" s="151" t="s">
        <v>1151</v>
      </c>
      <c r="H372" s="152">
        <v>3</v>
      </c>
      <c r="I372" s="153"/>
      <c r="L372" s="148"/>
      <c r="M372" s="154"/>
      <c r="T372" s="155"/>
      <c r="AT372" s="150" t="s">
        <v>146</v>
      </c>
      <c r="AU372" s="150" t="s">
        <v>83</v>
      </c>
      <c r="AV372" s="12" t="s">
        <v>83</v>
      </c>
      <c r="AW372" s="12" t="s">
        <v>30</v>
      </c>
      <c r="AX372" s="12" t="s">
        <v>73</v>
      </c>
      <c r="AY372" s="150" t="s">
        <v>139</v>
      </c>
    </row>
    <row r="373" spans="2:65" s="13" customFormat="1">
      <c r="B373" s="156"/>
      <c r="D373" s="149" t="s">
        <v>146</v>
      </c>
      <c r="E373" s="157" t="s">
        <v>1</v>
      </c>
      <c r="F373" s="158" t="s">
        <v>148</v>
      </c>
      <c r="H373" s="159">
        <v>3</v>
      </c>
      <c r="I373" s="160"/>
      <c r="L373" s="156"/>
      <c r="M373" s="161"/>
      <c r="T373" s="162"/>
      <c r="AT373" s="157" t="s">
        <v>146</v>
      </c>
      <c r="AU373" s="157" t="s">
        <v>83</v>
      </c>
      <c r="AV373" s="13" t="s">
        <v>145</v>
      </c>
      <c r="AW373" s="13" t="s">
        <v>30</v>
      </c>
      <c r="AX373" s="13" t="s">
        <v>81</v>
      </c>
      <c r="AY373" s="157" t="s">
        <v>139</v>
      </c>
    </row>
    <row r="374" spans="2:65" s="1" customFormat="1" ht="16.5" customHeight="1">
      <c r="B374" s="133"/>
      <c r="C374" s="134" t="s">
        <v>454</v>
      </c>
      <c r="D374" s="134" t="s">
        <v>141</v>
      </c>
      <c r="E374" s="135" t="s">
        <v>1159</v>
      </c>
      <c r="F374" s="136" t="s">
        <v>1160</v>
      </c>
      <c r="G374" s="137" t="s">
        <v>401</v>
      </c>
      <c r="H374" s="138">
        <v>6</v>
      </c>
      <c r="I374" s="139"/>
      <c r="J374" s="140">
        <f>ROUND(I374*H374,2)</f>
        <v>0</v>
      </c>
      <c r="K374" s="141"/>
      <c r="L374" s="32"/>
      <c r="M374" s="142" t="s">
        <v>1</v>
      </c>
      <c r="N374" s="143" t="s">
        <v>38</v>
      </c>
      <c r="P374" s="144">
        <f>O374*H374</f>
        <v>0</v>
      </c>
      <c r="Q374" s="144">
        <v>0</v>
      </c>
      <c r="R374" s="144">
        <f>Q374*H374</f>
        <v>0</v>
      </c>
      <c r="S374" s="144">
        <v>0</v>
      </c>
      <c r="T374" s="145">
        <f>S374*H374</f>
        <v>0</v>
      </c>
      <c r="AR374" s="146" t="s">
        <v>145</v>
      </c>
      <c r="AT374" s="146" t="s">
        <v>141</v>
      </c>
      <c r="AU374" s="146" t="s">
        <v>83</v>
      </c>
      <c r="AY374" s="17" t="s">
        <v>139</v>
      </c>
      <c r="BE374" s="147">
        <f>IF(N374="základní",J374,0)</f>
        <v>0</v>
      </c>
      <c r="BF374" s="147">
        <f>IF(N374="snížená",J374,0)</f>
        <v>0</v>
      </c>
      <c r="BG374" s="147">
        <f>IF(N374="zákl. přenesená",J374,0)</f>
        <v>0</v>
      </c>
      <c r="BH374" s="147">
        <f>IF(N374="sníž. přenesená",J374,0)</f>
        <v>0</v>
      </c>
      <c r="BI374" s="147">
        <f>IF(N374="nulová",J374,0)</f>
        <v>0</v>
      </c>
      <c r="BJ374" s="17" t="s">
        <v>81</v>
      </c>
      <c r="BK374" s="147">
        <f>ROUND(I374*H374,2)</f>
        <v>0</v>
      </c>
      <c r="BL374" s="17" t="s">
        <v>145</v>
      </c>
      <c r="BM374" s="146" t="s">
        <v>465</v>
      </c>
    </row>
    <row r="375" spans="2:65" s="12" customFormat="1">
      <c r="B375" s="148"/>
      <c r="D375" s="149" t="s">
        <v>146</v>
      </c>
      <c r="E375" s="150" t="s">
        <v>1</v>
      </c>
      <c r="F375" s="151" t="s">
        <v>1161</v>
      </c>
      <c r="H375" s="152">
        <v>6</v>
      </c>
      <c r="I375" s="153"/>
      <c r="L375" s="148"/>
      <c r="M375" s="154"/>
      <c r="T375" s="155"/>
      <c r="AT375" s="150" t="s">
        <v>146</v>
      </c>
      <c r="AU375" s="150" t="s">
        <v>83</v>
      </c>
      <c r="AV375" s="12" t="s">
        <v>83</v>
      </c>
      <c r="AW375" s="12" t="s">
        <v>30</v>
      </c>
      <c r="AX375" s="12" t="s">
        <v>73</v>
      </c>
      <c r="AY375" s="150" t="s">
        <v>139</v>
      </c>
    </row>
    <row r="376" spans="2:65" s="13" customFormat="1">
      <c r="B376" s="156"/>
      <c r="D376" s="149" t="s">
        <v>146</v>
      </c>
      <c r="E376" s="157" t="s">
        <v>1</v>
      </c>
      <c r="F376" s="158" t="s">
        <v>148</v>
      </c>
      <c r="H376" s="159">
        <v>6</v>
      </c>
      <c r="I376" s="160"/>
      <c r="L376" s="156"/>
      <c r="M376" s="161"/>
      <c r="T376" s="162"/>
      <c r="AT376" s="157" t="s">
        <v>146</v>
      </c>
      <c r="AU376" s="157" t="s">
        <v>83</v>
      </c>
      <c r="AV376" s="13" t="s">
        <v>145</v>
      </c>
      <c r="AW376" s="13" t="s">
        <v>30</v>
      </c>
      <c r="AX376" s="13" t="s">
        <v>81</v>
      </c>
      <c r="AY376" s="157" t="s">
        <v>139</v>
      </c>
    </row>
    <row r="377" spans="2:65" s="1" customFormat="1" ht="16.5" customHeight="1">
      <c r="B377" s="133"/>
      <c r="C377" s="134" t="s">
        <v>324</v>
      </c>
      <c r="D377" s="134" t="s">
        <v>141</v>
      </c>
      <c r="E377" s="135" t="s">
        <v>1162</v>
      </c>
      <c r="F377" s="136" t="s">
        <v>1163</v>
      </c>
      <c r="G377" s="137" t="s">
        <v>401</v>
      </c>
      <c r="H377" s="138">
        <v>6</v>
      </c>
      <c r="I377" s="139"/>
      <c r="J377" s="140">
        <f>ROUND(I377*H377,2)</f>
        <v>0</v>
      </c>
      <c r="K377" s="141"/>
      <c r="L377" s="32"/>
      <c r="M377" s="142" t="s">
        <v>1</v>
      </c>
      <c r="N377" s="143" t="s">
        <v>38</v>
      </c>
      <c r="P377" s="144">
        <f>O377*H377</f>
        <v>0</v>
      </c>
      <c r="Q377" s="144">
        <v>0</v>
      </c>
      <c r="R377" s="144">
        <f>Q377*H377</f>
        <v>0</v>
      </c>
      <c r="S377" s="144">
        <v>0</v>
      </c>
      <c r="T377" s="145">
        <f>S377*H377</f>
        <v>0</v>
      </c>
      <c r="AR377" s="146" t="s">
        <v>145</v>
      </c>
      <c r="AT377" s="146" t="s">
        <v>141</v>
      </c>
      <c r="AU377" s="146" t="s">
        <v>83</v>
      </c>
      <c r="AY377" s="17" t="s">
        <v>139</v>
      </c>
      <c r="BE377" s="147">
        <f>IF(N377="základní",J377,0)</f>
        <v>0</v>
      </c>
      <c r="BF377" s="147">
        <f>IF(N377="snížená",J377,0)</f>
        <v>0</v>
      </c>
      <c r="BG377" s="147">
        <f>IF(N377="zákl. přenesená",J377,0)</f>
        <v>0</v>
      </c>
      <c r="BH377" s="147">
        <f>IF(N377="sníž. přenesená",J377,0)</f>
        <v>0</v>
      </c>
      <c r="BI377" s="147">
        <f>IF(N377="nulová",J377,0)</f>
        <v>0</v>
      </c>
      <c r="BJ377" s="17" t="s">
        <v>81</v>
      </c>
      <c r="BK377" s="147">
        <f>ROUND(I377*H377,2)</f>
        <v>0</v>
      </c>
      <c r="BL377" s="17" t="s">
        <v>145</v>
      </c>
      <c r="BM377" s="146" t="s">
        <v>469</v>
      </c>
    </row>
    <row r="378" spans="2:65" s="12" customFormat="1">
      <c r="B378" s="148"/>
      <c r="D378" s="149" t="s">
        <v>146</v>
      </c>
      <c r="E378" s="150" t="s">
        <v>1</v>
      </c>
      <c r="F378" s="151" t="s">
        <v>1161</v>
      </c>
      <c r="H378" s="152">
        <v>6</v>
      </c>
      <c r="I378" s="153"/>
      <c r="L378" s="148"/>
      <c r="M378" s="154"/>
      <c r="T378" s="155"/>
      <c r="AT378" s="150" t="s">
        <v>146</v>
      </c>
      <c r="AU378" s="150" t="s">
        <v>83</v>
      </c>
      <c r="AV378" s="12" t="s">
        <v>83</v>
      </c>
      <c r="AW378" s="12" t="s">
        <v>30</v>
      </c>
      <c r="AX378" s="12" t="s">
        <v>73</v>
      </c>
      <c r="AY378" s="150" t="s">
        <v>139</v>
      </c>
    </row>
    <row r="379" spans="2:65" s="13" customFormat="1">
      <c r="B379" s="156"/>
      <c r="D379" s="149" t="s">
        <v>146</v>
      </c>
      <c r="E379" s="157" t="s">
        <v>1</v>
      </c>
      <c r="F379" s="158" t="s">
        <v>148</v>
      </c>
      <c r="H379" s="159">
        <v>6</v>
      </c>
      <c r="I379" s="160"/>
      <c r="L379" s="156"/>
      <c r="M379" s="161"/>
      <c r="T379" s="162"/>
      <c r="AT379" s="157" t="s">
        <v>146</v>
      </c>
      <c r="AU379" s="157" t="s">
        <v>83</v>
      </c>
      <c r="AV379" s="13" t="s">
        <v>145</v>
      </c>
      <c r="AW379" s="13" t="s">
        <v>30</v>
      </c>
      <c r="AX379" s="13" t="s">
        <v>81</v>
      </c>
      <c r="AY379" s="157" t="s">
        <v>139</v>
      </c>
    </row>
    <row r="380" spans="2:65" s="1" customFormat="1" ht="16.5" customHeight="1">
      <c r="B380" s="133"/>
      <c r="C380" s="134" t="s">
        <v>462</v>
      </c>
      <c r="D380" s="134" t="s">
        <v>141</v>
      </c>
      <c r="E380" s="135" t="s">
        <v>1164</v>
      </c>
      <c r="F380" s="136" t="s">
        <v>1165</v>
      </c>
      <c r="G380" s="137" t="s">
        <v>401</v>
      </c>
      <c r="H380" s="138">
        <v>91</v>
      </c>
      <c r="I380" s="139"/>
      <c r="J380" s="140">
        <f>ROUND(I380*H380,2)</f>
        <v>0</v>
      </c>
      <c r="K380" s="141"/>
      <c r="L380" s="32"/>
      <c r="M380" s="142" t="s">
        <v>1</v>
      </c>
      <c r="N380" s="143" t="s">
        <v>38</v>
      </c>
      <c r="P380" s="144">
        <f>O380*H380</f>
        <v>0</v>
      </c>
      <c r="Q380" s="144">
        <v>0</v>
      </c>
      <c r="R380" s="144">
        <f>Q380*H380</f>
        <v>0</v>
      </c>
      <c r="S380" s="144">
        <v>0</v>
      </c>
      <c r="T380" s="145">
        <f>S380*H380</f>
        <v>0</v>
      </c>
      <c r="AR380" s="146" t="s">
        <v>145</v>
      </c>
      <c r="AT380" s="146" t="s">
        <v>141</v>
      </c>
      <c r="AU380" s="146" t="s">
        <v>83</v>
      </c>
      <c r="AY380" s="17" t="s">
        <v>139</v>
      </c>
      <c r="BE380" s="147">
        <f>IF(N380="základní",J380,0)</f>
        <v>0</v>
      </c>
      <c r="BF380" s="147">
        <f>IF(N380="snížená",J380,0)</f>
        <v>0</v>
      </c>
      <c r="BG380" s="147">
        <f>IF(N380="zákl. přenesená",J380,0)</f>
        <v>0</v>
      </c>
      <c r="BH380" s="147">
        <f>IF(N380="sníž. přenesená",J380,0)</f>
        <v>0</v>
      </c>
      <c r="BI380" s="147">
        <f>IF(N380="nulová",J380,0)</f>
        <v>0</v>
      </c>
      <c r="BJ380" s="17" t="s">
        <v>81</v>
      </c>
      <c r="BK380" s="147">
        <f>ROUND(I380*H380,2)</f>
        <v>0</v>
      </c>
      <c r="BL380" s="17" t="s">
        <v>145</v>
      </c>
      <c r="BM380" s="146" t="s">
        <v>475</v>
      </c>
    </row>
    <row r="381" spans="2:65" s="12" customFormat="1">
      <c r="B381" s="148"/>
      <c r="D381" s="149" t="s">
        <v>146</v>
      </c>
      <c r="E381" s="150" t="s">
        <v>1</v>
      </c>
      <c r="F381" s="151" t="s">
        <v>1166</v>
      </c>
      <c r="H381" s="152">
        <v>91</v>
      </c>
      <c r="I381" s="153"/>
      <c r="L381" s="148"/>
      <c r="M381" s="154"/>
      <c r="T381" s="155"/>
      <c r="AT381" s="150" t="s">
        <v>146</v>
      </c>
      <c r="AU381" s="150" t="s">
        <v>83</v>
      </c>
      <c r="AV381" s="12" t="s">
        <v>83</v>
      </c>
      <c r="AW381" s="12" t="s">
        <v>30</v>
      </c>
      <c r="AX381" s="12" t="s">
        <v>73</v>
      </c>
      <c r="AY381" s="150" t="s">
        <v>139</v>
      </c>
    </row>
    <row r="382" spans="2:65" s="13" customFormat="1">
      <c r="B382" s="156"/>
      <c r="D382" s="149" t="s">
        <v>146</v>
      </c>
      <c r="E382" s="157" t="s">
        <v>1</v>
      </c>
      <c r="F382" s="158" t="s">
        <v>148</v>
      </c>
      <c r="H382" s="159">
        <v>91</v>
      </c>
      <c r="I382" s="160"/>
      <c r="L382" s="156"/>
      <c r="M382" s="161"/>
      <c r="T382" s="162"/>
      <c r="AT382" s="157" t="s">
        <v>146</v>
      </c>
      <c r="AU382" s="157" t="s">
        <v>83</v>
      </c>
      <c r="AV382" s="13" t="s">
        <v>145</v>
      </c>
      <c r="AW382" s="13" t="s">
        <v>30</v>
      </c>
      <c r="AX382" s="13" t="s">
        <v>81</v>
      </c>
      <c r="AY382" s="157" t="s">
        <v>139</v>
      </c>
    </row>
    <row r="383" spans="2:65" s="1" customFormat="1" ht="16.5" customHeight="1">
      <c r="B383" s="133"/>
      <c r="C383" s="134" t="s">
        <v>330</v>
      </c>
      <c r="D383" s="134" t="s">
        <v>141</v>
      </c>
      <c r="E383" s="135" t="s">
        <v>1167</v>
      </c>
      <c r="F383" s="136" t="s">
        <v>1168</v>
      </c>
      <c r="G383" s="137" t="s">
        <v>401</v>
      </c>
      <c r="H383" s="138">
        <v>3</v>
      </c>
      <c r="I383" s="139"/>
      <c r="J383" s="140">
        <f>ROUND(I383*H383,2)</f>
        <v>0</v>
      </c>
      <c r="K383" s="141"/>
      <c r="L383" s="32"/>
      <c r="M383" s="142" t="s">
        <v>1</v>
      </c>
      <c r="N383" s="143" t="s">
        <v>38</v>
      </c>
      <c r="P383" s="144">
        <f>O383*H383</f>
        <v>0</v>
      </c>
      <c r="Q383" s="144">
        <v>0</v>
      </c>
      <c r="R383" s="144">
        <f>Q383*H383</f>
        <v>0</v>
      </c>
      <c r="S383" s="144">
        <v>0</v>
      </c>
      <c r="T383" s="145">
        <f>S383*H383</f>
        <v>0</v>
      </c>
      <c r="AR383" s="146" t="s">
        <v>145</v>
      </c>
      <c r="AT383" s="146" t="s">
        <v>141</v>
      </c>
      <c r="AU383" s="146" t="s">
        <v>83</v>
      </c>
      <c r="AY383" s="17" t="s">
        <v>139</v>
      </c>
      <c r="BE383" s="147">
        <f>IF(N383="základní",J383,0)</f>
        <v>0</v>
      </c>
      <c r="BF383" s="147">
        <f>IF(N383="snížená",J383,0)</f>
        <v>0</v>
      </c>
      <c r="BG383" s="147">
        <f>IF(N383="zákl. přenesená",J383,0)</f>
        <v>0</v>
      </c>
      <c r="BH383" s="147">
        <f>IF(N383="sníž. přenesená",J383,0)</f>
        <v>0</v>
      </c>
      <c r="BI383" s="147">
        <f>IF(N383="nulová",J383,0)</f>
        <v>0</v>
      </c>
      <c r="BJ383" s="17" t="s">
        <v>81</v>
      </c>
      <c r="BK383" s="147">
        <f>ROUND(I383*H383,2)</f>
        <v>0</v>
      </c>
      <c r="BL383" s="17" t="s">
        <v>145</v>
      </c>
      <c r="BM383" s="146" t="s">
        <v>478</v>
      </c>
    </row>
    <row r="384" spans="2:65" s="12" customFormat="1">
      <c r="B384" s="148"/>
      <c r="D384" s="149" t="s">
        <v>146</v>
      </c>
      <c r="E384" s="150" t="s">
        <v>1</v>
      </c>
      <c r="F384" s="151" t="s">
        <v>1151</v>
      </c>
      <c r="H384" s="152">
        <v>3</v>
      </c>
      <c r="I384" s="153"/>
      <c r="L384" s="148"/>
      <c r="M384" s="154"/>
      <c r="T384" s="155"/>
      <c r="AT384" s="150" t="s">
        <v>146</v>
      </c>
      <c r="AU384" s="150" t="s">
        <v>83</v>
      </c>
      <c r="AV384" s="12" t="s">
        <v>83</v>
      </c>
      <c r="AW384" s="12" t="s">
        <v>30</v>
      </c>
      <c r="AX384" s="12" t="s">
        <v>73</v>
      </c>
      <c r="AY384" s="150" t="s">
        <v>139</v>
      </c>
    </row>
    <row r="385" spans="2:65" s="13" customFormat="1">
      <c r="B385" s="156"/>
      <c r="D385" s="149" t="s">
        <v>146</v>
      </c>
      <c r="E385" s="157" t="s">
        <v>1</v>
      </c>
      <c r="F385" s="158" t="s">
        <v>148</v>
      </c>
      <c r="H385" s="159">
        <v>3</v>
      </c>
      <c r="I385" s="160"/>
      <c r="L385" s="156"/>
      <c r="M385" s="161"/>
      <c r="T385" s="162"/>
      <c r="AT385" s="157" t="s">
        <v>146</v>
      </c>
      <c r="AU385" s="157" t="s">
        <v>83</v>
      </c>
      <c r="AV385" s="13" t="s">
        <v>145</v>
      </c>
      <c r="AW385" s="13" t="s">
        <v>30</v>
      </c>
      <c r="AX385" s="13" t="s">
        <v>81</v>
      </c>
      <c r="AY385" s="157" t="s">
        <v>139</v>
      </c>
    </row>
    <row r="386" spans="2:65" s="1" customFormat="1" ht="16.5" customHeight="1">
      <c r="B386" s="133"/>
      <c r="C386" s="134" t="s">
        <v>472</v>
      </c>
      <c r="D386" s="134" t="s">
        <v>141</v>
      </c>
      <c r="E386" s="135" t="s">
        <v>1169</v>
      </c>
      <c r="F386" s="136" t="s">
        <v>1170</v>
      </c>
      <c r="G386" s="137" t="s">
        <v>401</v>
      </c>
      <c r="H386" s="138">
        <v>3</v>
      </c>
      <c r="I386" s="139"/>
      <c r="J386" s="140">
        <f>ROUND(I386*H386,2)</f>
        <v>0</v>
      </c>
      <c r="K386" s="141"/>
      <c r="L386" s="32"/>
      <c r="M386" s="142" t="s">
        <v>1</v>
      </c>
      <c r="N386" s="143" t="s">
        <v>38</v>
      </c>
      <c r="P386" s="144">
        <f>O386*H386</f>
        <v>0</v>
      </c>
      <c r="Q386" s="144">
        <v>0</v>
      </c>
      <c r="R386" s="144">
        <f>Q386*H386</f>
        <v>0</v>
      </c>
      <c r="S386" s="144">
        <v>0</v>
      </c>
      <c r="T386" s="145">
        <f>S386*H386</f>
        <v>0</v>
      </c>
      <c r="AR386" s="146" t="s">
        <v>145</v>
      </c>
      <c r="AT386" s="146" t="s">
        <v>141</v>
      </c>
      <c r="AU386" s="146" t="s">
        <v>83</v>
      </c>
      <c r="AY386" s="17" t="s">
        <v>139</v>
      </c>
      <c r="BE386" s="147">
        <f>IF(N386="základní",J386,0)</f>
        <v>0</v>
      </c>
      <c r="BF386" s="147">
        <f>IF(N386="snížená",J386,0)</f>
        <v>0</v>
      </c>
      <c r="BG386" s="147">
        <f>IF(N386="zákl. přenesená",J386,0)</f>
        <v>0</v>
      </c>
      <c r="BH386" s="147">
        <f>IF(N386="sníž. přenesená",J386,0)</f>
        <v>0</v>
      </c>
      <c r="BI386" s="147">
        <f>IF(N386="nulová",J386,0)</f>
        <v>0</v>
      </c>
      <c r="BJ386" s="17" t="s">
        <v>81</v>
      </c>
      <c r="BK386" s="147">
        <f>ROUND(I386*H386,2)</f>
        <v>0</v>
      </c>
      <c r="BL386" s="17" t="s">
        <v>145</v>
      </c>
      <c r="BM386" s="146" t="s">
        <v>482</v>
      </c>
    </row>
    <row r="387" spans="2:65" s="12" customFormat="1">
      <c r="B387" s="148"/>
      <c r="D387" s="149" t="s">
        <v>146</v>
      </c>
      <c r="E387" s="150" t="s">
        <v>1</v>
      </c>
      <c r="F387" s="151" t="s">
        <v>1151</v>
      </c>
      <c r="H387" s="152">
        <v>3</v>
      </c>
      <c r="I387" s="153"/>
      <c r="L387" s="148"/>
      <c r="M387" s="154"/>
      <c r="T387" s="155"/>
      <c r="AT387" s="150" t="s">
        <v>146</v>
      </c>
      <c r="AU387" s="150" t="s">
        <v>83</v>
      </c>
      <c r="AV387" s="12" t="s">
        <v>83</v>
      </c>
      <c r="AW387" s="12" t="s">
        <v>30</v>
      </c>
      <c r="AX387" s="12" t="s">
        <v>73</v>
      </c>
      <c r="AY387" s="150" t="s">
        <v>139</v>
      </c>
    </row>
    <row r="388" spans="2:65" s="13" customFormat="1">
      <c r="B388" s="156"/>
      <c r="D388" s="149" t="s">
        <v>146</v>
      </c>
      <c r="E388" s="157" t="s">
        <v>1</v>
      </c>
      <c r="F388" s="158" t="s">
        <v>148</v>
      </c>
      <c r="H388" s="159">
        <v>3</v>
      </c>
      <c r="I388" s="160"/>
      <c r="L388" s="156"/>
      <c r="M388" s="161"/>
      <c r="T388" s="162"/>
      <c r="AT388" s="157" t="s">
        <v>146</v>
      </c>
      <c r="AU388" s="157" t="s">
        <v>83</v>
      </c>
      <c r="AV388" s="13" t="s">
        <v>145</v>
      </c>
      <c r="AW388" s="13" t="s">
        <v>30</v>
      </c>
      <c r="AX388" s="13" t="s">
        <v>81</v>
      </c>
      <c r="AY388" s="157" t="s">
        <v>139</v>
      </c>
    </row>
    <row r="389" spans="2:65" s="1" customFormat="1" ht="16.5" customHeight="1">
      <c r="B389" s="133"/>
      <c r="C389" s="134" t="s">
        <v>334</v>
      </c>
      <c r="D389" s="134" t="s">
        <v>141</v>
      </c>
      <c r="E389" s="135" t="s">
        <v>1171</v>
      </c>
      <c r="F389" s="136" t="s">
        <v>1172</v>
      </c>
      <c r="G389" s="137" t="s">
        <v>1173</v>
      </c>
      <c r="H389" s="138">
        <v>1</v>
      </c>
      <c r="I389" s="139"/>
      <c r="J389" s="140">
        <f>ROUND(I389*H389,2)</f>
        <v>0</v>
      </c>
      <c r="K389" s="141"/>
      <c r="L389" s="32"/>
      <c r="M389" s="142" t="s">
        <v>1</v>
      </c>
      <c r="N389" s="143" t="s">
        <v>38</v>
      </c>
      <c r="P389" s="144">
        <f>O389*H389</f>
        <v>0</v>
      </c>
      <c r="Q389" s="144">
        <v>0</v>
      </c>
      <c r="R389" s="144">
        <f>Q389*H389</f>
        <v>0</v>
      </c>
      <c r="S389" s="144">
        <v>0</v>
      </c>
      <c r="T389" s="145">
        <f>S389*H389</f>
        <v>0</v>
      </c>
      <c r="AR389" s="146" t="s">
        <v>145</v>
      </c>
      <c r="AT389" s="146" t="s">
        <v>141</v>
      </c>
      <c r="AU389" s="146" t="s">
        <v>83</v>
      </c>
      <c r="AY389" s="17" t="s">
        <v>139</v>
      </c>
      <c r="BE389" s="147">
        <f>IF(N389="základní",J389,0)</f>
        <v>0</v>
      </c>
      <c r="BF389" s="147">
        <f>IF(N389="snížená",J389,0)</f>
        <v>0</v>
      </c>
      <c r="BG389" s="147">
        <f>IF(N389="zákl. přenesená",J389,0)</f>
        <v>0</v>
      </c>
      <c r="BH389" s="147">
        <f>IF(N389="sníž. přenesená",J389,0)</f>
        <v>0</v>
      </c>
      <c r="BI389" s="147">
        <f>IF(N389="nulová",J389,0)</f>
        <v>0</v>
      </c>
      <c r="BJ389" s="17" t="s">
        <v>81</v>
      </c>
      <c r="BK389" s="147">
        <f>ROUND(I389*H389,2)</f>
        <v>0</v>
      </c>
      <c r="BL389" s="17" t="s">
        <v>145</v>
      </c>
      <c r="BM389" s="146" t="s">
        <v>485</v>
      </c>
    </row>
    <row r="390" spans="2:65" s="1" customFormat="1" ht="16.5" customHeight="1">
      <c r="B390" s="133"/>
      <c r="C390" s="134" t="s">
        <v>479</v>
      </c>
      <c r="D390" s="134" t="s">
        <v>141</v>
      </c>
      <c r="E390" s="135" t="s">
        <v>1174</v>
      </c>
      <c r="F390" s="136" t="s">
        <v>1175</v>
      </c>
      <c r="G390" s="137" t="s">
        <v>1173</v>
      </c>
      <c r="H390" s="138">
        <v>1</v>
      </c>
      <c r="I390" s="139"/>
      <c r="J390" s="140">
        <f>ROUND(I390*H390,2)</f>
        <v>0</v>
      </c>
      <c r="K390" s="141"/>
      <c r="L390" s="32"/>
      <c r="M390" s="142" t="s">
        <v>1</v>
      </c>
      <c r="N390" s="143" t="s">
        <v>38</v>
      </c>
      <c r="P390" s="144">
        <f>O390*H390</f>
        <v>0</v>
      </c>
      <c r="Q390" s="144">
        <v>0</v>
      </c>
      <c r="R390" s="144">
        <f>Q390*H390</f>
        <v>0</v>
      </c>
      <c r="S390" s="144">
        <v>0</v>
      </c>
      <c r="T390" s="145">
        <f>S390*H390</f>
        <v>0</v>
      </c>
      <c r="AR390" s="146" t="s">
        <v>145</v>
      </c>
      <c r="AT390" s="146" t="s">
        <v>141</v>
      </c>
      <c r="AU390" s="146" t="s">
        <v>83</v>
      </c>
      <c r="AY390" s="17" t="s">
        <v>139</v>
      </c>
      <c r="BE390" s="147">
        <f>IF(N390="základní",J390,0)</f>
        <v>0</v>
      </c>
      <c r="BF390" s="147">
        <f>IF(N390="snížená",J390,0)</f>
        <v>0</v>
      </c>
      <c r="BG390" s="147">
        <f>IF(N390="zákl. přenesená",J390,0)</f>
        <v>0</v>
      </c>
      <c r="BH390" s="147">
        <f>IF(N390="sníž. přenesená",J390,0)</f>
        <v>0</v>
      </c>
      <c r="BI390" s="147">
        <f>IF(N390="nulová",J390,0)</f>
        <v>0</v>
      </c>
      <c r="BJ390" s="17" t="s">
        <v>81</v>
      </c>
      <c r="BK390" s="147">
        <f>ROUND(I390*H390,2)</f>
        <v>0</v>
      </c>
      <c r="BL390" s="17" t="s">
        <v>145</v>
      </c>
      <c r="BM390" s="146" t="s">
        <v>490</v>
      </c>
    </row>
    <row r="391" spans="2:65" s="11" customFormat="1" ht="22.9" customHeight="1">
      <c r="B391" s="121"/>
      <c r="D391" s="122" t="s">
        <v>72</v>
      </c>
      <c r="E391" s="131" t="s">
        <v>1176</v>
      </c>
      <c r="F391" s="131" t="s">
        <v>1177</v>
      </c>
      <c r="I391" s="124"/>
      <c r="J391" s="132">
        <f>BK391</f>
        <v>0</v>
      </c>
      <c r="L391" s="121"/>
      <c r="M391" s="126"/>
      <c r="P391" s="127">
        <f>SUM(P392:P407)</f>
        <v>0</v>
      </c>
      <c r="R391" s="127">
        <f>SUM(R392:R407)</f>
        <v>0</v>
      </c>
      <c r="T391" s="128">
        <f>SUM(T392:T407)</f>
        <v>0</v>
      </c>
      <c r="AR391" s="122" t="s">
        <v>81</v>
      </c>
      <c r="AT391" s="129" t="s">
        <v>72</v>
      </c>
      <c r="AU391" s="129" t="s">
        <v>81</v>
      </c>
      <c r="AY391" s="122" t="s">
        <v>139</v>
      </c>
      <c r="BK391" s="130">
        <f>SUM(BK392:BK407)</f>
        <v>0</v>
      </c>
    </row>
    <row r="392" spans="2:65" s="1" customFormat="1" ht="16.5" customHeight="1">
      <c r="B392" s="133"/>
      <c r="C392" s="134" t="s">
        <v>340</v>
      </c>
      <c r="D392" s="134" t="s">
        <v>141</v>
      </c>
      <c r="E392" s="135" t="s">
        <v>1178</v>
      </c>
      <c r="F392" s="136" t="s">
        <v>1179</v>
      </c>
      <c r="G392" s="137" t="s">
        <v>1173</v>
      </c>
      <c r="H392" s="138">
        <v>3</v>
      </c>
      <c r="I392" s="139"/>
      <c r="J392" s="140">
        <f>ROUND(I392*H392,2)</f>
        <v>0</v>
      </c>
      <c r="K392" s="141"/>
      <c r="L392" s="32"/>
      <c r="M392" s="142" t="s">
        <v>1</v>
      </c>
      <c r="N392" s="143" t="s">
        <v>38</v>
      </c>
      <c r="P392" s="144">
        <f>O392*H392</f>
        <v>0</v>
      </c>
      <c r="Q392" s="144">
        <v>0</v>
      </c>
      <c r="R392" s="144">
        <f>Q392*H392</f>
        <v>0</v>
      </c>
      <c r="S392" s="144">
        <v>0</v>
      </c>
      <c r="T392" s="145">
        <f>S392*H392</f>
        <v>0</v>
      </c>
      <c r="AR392" s="146" t="s">
        <v>145</v>
      </c>
      <c r="AT392" s="146" t="s">
        <v>141</v>
      </c>
      <c r="AU392" s="146" t="s">
        <v>83</v>
      </c>
      <c r="AY392" s="17" t="s">
        <v>139</v>
      </c>
      <c r="BE392" s="147">
        <f>IF(N392="základní",J392,0)</f>
        <v>0</v>
      </c>
      <c r="BF392" s="147">
        <f>IF(N392="snížená",J392,0)</f>
        <v>0</v>
      </c>
      <c r="BG392" s="147">
        <f>IF(N392="zákl. přenesená",J392,0)</f>
        <v>0</v>
      </c>
      <c r="BH392" s="147">
        <f>IF(N392="sníž. přenesená",J392,0)</f>
        <v>0</v>
      </c>
      <c r="BI392" s="147">
        <f>IF(N392="nulová",J392,0)</f>
        <v>0</v>
      </c>
      <c r="BJ392" s="17" t="s">
        <v>81</v>
      </c>
      <c r="BK392" s="147">
        <f>ROUND(I392*H392,2)</f>
        <v>0</v>
      </c>
      <c r="BL392" s="17" t="s">
        <v>145</v>
      </c>
      <c r="BM392" s="146" t="s">
        <v>494</v>
      </c>
    </row>
    <row r="393" spans="2:65" s="12" customFormat="1">
      <c r="B393" s="148"/>
      <c r="D393" s="149" t="s">
        <v>146</v>
      </c>
      <c r="E393" s="150" t="s">
        <v>1</v>
      </c>
      <c r="F393" s="151" t="s">
        <v>1151</v>
      </c>
      <c r="H393" s="152">
        <v>3</v>
      </c>
      <c r="I393" s="153"/>
      <c r="L393" s="148"/>
      <c r="M393" s="154"/>
      <c r="T393" s="155"/>
      <c r="AT393" s="150" t="s">
        <v>146</v>
      </c>
      <c r="AU393" s="150" t="s">
        <v>83</v>
      </c>
      <c r="AV393" s="12" t="s">
        <v>83</v>
      </c>
      <c r="AW393" s="12" t="s">
        <v>30</v>
      </c>
      <c r="AX393" s="12" t="s">
        <v>73</v>
      </c>
      <c r="AY393" s="150" t="s">
        <v>139</v>
      </c>
    </row>
    <row r="394" spans="2:65" s="13" customFormat="1">
      <c r="B394" s="156"/>
      <c r="D394" s="149" t="s">
        <v>146</v>
      </c>
      <c r="E394" s="157" t="s">
        <v>1</v>
      </c>
      <c r="F394" s="158" t="s">
        <v>148</v>
      </c>
      <c r="H394" s="159">
        <v>3</v>
      </c>
      <c r="I394" s="160"/>
      <c r="L394" s="156"/>
      <c r="M394" s="161"/>
      <c r="T394" s="162"/>
      <c r="AT394" s="157" t="s">
        <v>146</v>
      </c>
      <c r="AU394" s="157" t="s">
        <v>83</v>
      </c>
      <c r="AV394" s="13" t="s">
        <v>145</v>
      </c>
      <c r="AW394" s="13" t="s">
        <v>30</v>
      </c>
      <c r="AX394" s="13" t="s">
        <v>81</v>
      </c>
      <c r="AY394" s="157" t="s">
        <v>139</v>
      </c>
    </row>
    <row r="395" spans="2:65" s="1" customFormat="1" ht="16.5" customHeight="1">
      <c r="B395" s="133"/>
      <c r="C395" s="134" t="s">
        <v>487</v>
      </c>
      <c r="D395" s="134" t="s">
        <v>141</v>
      </c>
      <c r="E395" s="135" t="s">
        <v>1180</v>
      </c>
      <c r="F395" s="136" t="s">
        <v>1181</v>
      </c>
      <c r="G395" s="137" t="s">
        <v>1173</v>
      </c>
      <c r="H395" s="138">
        <v>1</v>
      </c>
      <c r="I395" s="139"/>
      <c r="J395" s="140">
        <f>ROUND(I395*H395,2)</f>
        <v>0</v>
      </c>
      <c r="K395" s="141"/>
      <c r="L395" s="32"/>
      <c r="M395" s="142" t="s">
        <v>1</v>
      </c>
      <c r="N395" s="143" t="s">
        <v>38</v>
      </c>
      <c r="P395" s="144">
        <f>O395*H395</f>
        <v>0</v>
      </c>
      <c r="Q395" s="144">
        <v>0</v>
      </c>
      <c r="R395" s="144">
        <f>Q395*H395</f>
        <v>0</v>
      </c>
      <c r="S395" s="144">
        <v>0</v>
      </c>
      <c r="T395" s="145">
        <f>S395*H395</f>
        <v>0</v>
      </c>
      <c r="AR395" s="146" t="s">
        <v>145</v>
      </c>
      <c r="AT395" s="146" t="s">
        <v>141</v>
      </c>
      <c r="AU395" s="146" t="s">
        <v>83</v>
      </c>
      <c r="AY395" s="17" t="s">
        <v>139</v>
      </c>
      <c r="BE395" s="147">
        <f>IF(N395="základní",J395,0)</f>
        <v>0</v>
      </c>
      <c r="BF395" s="147">
        <f>IF(N395="snížená",J395,0)</f>
        <v>0</v>
      </c>
      <c r="BG395" s="147">
        <f>IF(N395="zákl. přenesená",J395,0)</f>
        <v>0</v>
      </c>
      <c r="BH395" s="147">
        <f>IF(N395="sníž. přenesená",J395,0)</f>
        <v>0</v>
      </c>
      <c r="BI395" s="147">
        <f>IF(N395="nulová",J395,0)</f>
        <v>0</v>
      </c>
      <c r="BJ395" s="17" t="s">
        <v>81</v>
      </c>
      <c r="BK395" s="147">
        <f>ROUND(I395*H395,2)</f>
        <v>0</v>
      </c>
      <c r="BL395" s="17" t="s">
        <v>145</v>
      </c>
      <c r="BM395" s="146" t="s">
        <v>499</v>
      </c>
    </row>
    <row r="396" spans="2:65" s="12" customFormat="1">
      <c r="B396" s="148"/>
      <c r="D396" s="149" t="s">
        <v>146</v>
      </c>
      <c r="E396" s="150" t="s">
        <v>1</v>
      </c>
      <c r="F396" s="151" t="s">
        <v>1182</v>
      </c>
      <c r="H396" s="152">
        <v>1</v>
      </c>
      <c r="I396" s="153"/>
      <c r="L396" s="148"/>
      <c r="M396" s="154"/>
      <c r="T396" s="155"/>
      <c r="AT396" s="150" t="s">
        <v>146</v>
      </c>
      <c r="AU396" s="150" t="s">
        <v>83</v>
      </c>
      <c r="AV396" s="12" t="s">
        <v>83</v>
      </c>
      <c r="AW396" s="12" t="s">
        <v>30</v>
      </c>
      <c r="AX396" s="12" t="s">
        <v>73</v>
      </c>
      <c r="AY396" s="150" t="s">
        <v>139</v>
      </c>
    </row>
    <row r="397" spans="2:65" s="13" customFormat="1">
      <c r="B397" s="156"/>
      <c r="D397" s="149" t="s">
        <v>146</v>
      </c>
      <c r="E397" s="157" t="s">
        <v>1</v>
      </c>
      <c r="F397" s="158" t="s">
        <v>148</v>
      </c>
      <c r="H397" s="159">
        <v>1</v>
      </c>
      <c r="I397" s="160"/>
      <c r="L397" s="156"/>
      <c r="M397" s="161"/>
      <c r="T397" s="162"/>
      <c r="AT397" s="157" t="s">
        <v>146</v>
      </c>
      <c r="AU397" s="157" t="s">
        <v>83</v>
      </c>
      <c r="AV397" s="13" t="s">
        <v>145</v>
      </c>
      <c r="AW397" s="13" t="s">
        <v>30</v>
      </c>
      <c r="AX397" s="13" t="s">
        <v>81</v>
      </c>
      <c r="AY397" s="157" t="s">
        <v>139</v>
      </c>
    </row>
    <row r="398" spans="2:65" s="1" customFormat="1" ht="16.5" customHeight="1">
      <c r="B398" s="133"/>
      <c r="C398" s="134" t="s">
        <v>344</v>
      </c>
      <c r="D398" s="134" t="s">
        <v>141</v>
      </c>
      <c r="E398" s="135" t="s">
        <v>1183</v>
      </c>
      <c r="F398" s="136" t="s">
        <v>1184</v>
      </c>
      <c r="G398" s="137" t="s">
        <v>183</v>
      </c>
      <c r="H398" s="138">
        <v>18</v>
      </c>
      <c r="I398" s="139"/>
      <c r="J398" s="140">
        <f>ROUND(I398*H398,2)</f>
        <v>0</v>
      </c>
      <c r="K398" s="141"/>
      <c r="L398" s="32"/>
      <c r="M398" s="142" t="s">
        <v>1</v>
      </c>
      <c r="N398" s="143" t="s">
        <v>38</v>
      </c>
      <c r="P398" s="144">
        <f>O398*H398</f>
        <v>0</v>
      </c>
      <c r="Q398" s="144">
        <v>0</v>
      </c>
      <c r="R398" s="144">
        <f>Q398*H398</f>
        <v>0</v>
      </c>
      <c r="S398" s="144">
        <v>0</v>
      </c>
      <c r="T398" s="145">
        <f>S398*H398</f>
        <v>0</v>
      </c>
      <c r="AR398" s="146" t="s">
        <v>145</v>
      </c>
      <c r="AT398" s="146" t="s">
        <v>141</v>
      </c>
      <c r="AU398" s="146" t="s">
        <v>83</v>
      </c>
      <c r="AY398" s="17" t="s">
        <v>139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7" t="s">
        <v>81</v>
      </c>
      <c r="BK398" s="147">
        <f>ROUND(I398*H398,2)</f>
        <v>0</v>
      </c>
      <c r="BL398" s="17" t="s">
        <v>145</v>
      </c>
      <c r="BM398" s="146" t="s">
        <v>504</v>
      </c>
    </row>
    <row r="399" spans="2:65" s="12" customFormat="1">
      <c r="B399" s="148"/>
      <c r="D399" s="149" t="s">
        <v>146</v>
      </c>
      <c r="E399" s="150" t="s">
        <v>1</v>
      </c>
      <c r="F399" s="151" t="s">
        <v>1185</v>
      </c>
      <c r="H399" s="152">
        <v>18</v>
      </c>
      <c r="I399" s="153"/>
      <c r="L399" s="148"/>
      <c r="M399" s="154"/>
      <c r="T399" s="155"/>
      <c r="AT399" s="150" t="s">
        <v>146</v>
      </c>
      <c r="AU399" s="150" t="s">
        <v>83</v>
      </c>
      <c r="AV399" s="12" t="s">
        <v>83</v>
      </c>
      <c r="AW399" s="12" t="s">
        <v>30</v>
      </c>
      <c r="AX399" s="12" t="s">
        <v>73</v>
      </c>
      <c r="AY399" s="150" t="s">
        <v>139</v>
      </c>
    </row>
    <row r="400" spans="2:65" s="13" customFormat="1">
      <c r="B400" s="156"/>
      <c r="D400" s="149" t="s">
        <v>146</v>
      </c>
      <c r="E400" s="157" t="s">
        <v>1</v>
      </c>
      <c r="F400" s="158" t="s">
        <v>148</v>
      </c>
      <c r="H400" s="159">
        <v>18</v>
      </c>
      <c r="I400" s="160"/>
      <c r="L400" s="156"/>
      <c r="M400" s="161"/>
      <c r="T400" s="162"/>
      <c r="AT400" s="157" t="s">
        <v>146</v>
      </c>
      <c r="AU400" s="157" t="s">
        <v>83</v>
      </c>
      <c r="AV400" s="13" t="s">
        <v>145</v>
      </c>
      <c r="AW400" s="13" t="s">
        <v>30</v>
      </c>
      <c r="AX400" s="13" t="s">
        <v>81</v>
      </c>
      <c r="AY400" s="157" t="s">
        <v>139</v>
      </c>
    </row>
    <row r="401" spans="2:65" s="1" customFormat="1" ht="21.75" customHeight="1">
      <c r="B401" s="133"/>
      <c r="C401" s="134" t="s">
        <v>496</v>
      </c>
      <c r="D401" s="134" t="s">
        <v>141</v>
      </c>
      <c r="E401" s="135" t="s">
        <v>1186</v>
      </c>
      <c r="F401" s="136" t="s">
        <v>1187</v>
      </c>
      <c r="G401" s="137" t="s">
        <v>401</v>
      </c>
      <c r="H401" s="138">
        <v>3</v>
      </c>
      <c r="I401" s="139"/>
      <c r="J401" s="140">
        <f>ROUND(I401*H401,2)</f>
        <v>0</v>
      </c>
      <c r="K401" s="141"/>
      <c r="L401" s="32"/>
      <c r="M401" s="142" t="s">
        <v>1</v>
      </c>
      <c r="N401" s="143" t="s">
        <v>38</v>
      </c>
      <c r="P401" s="144">
        <f>O401*H401</f>
        <v>0</v>
      </c>
      <c r="Q401" s="144">
        <v>0</v>
      </c>
      <c r="R401" s="144">
        <f>Q401*H401</f>
        <v>0</v>
      </c>
      <c r="S401" s="144">
        <v>0</v>
      </c>
      <c r="T401" s="145">
        <f>S401*H401</f>
        <v>0</v>
      </c>
      <c r="AR401" s="146" t="s">
        <v>145</v>
      </c>
      <c r="AT401" s="146" t="s">
        <v>141</v>
      </c>
      <c r="AU401" s="146" t="s">
        <v>83</v>
      </c>
      <c r="AY401" s="17" t="s">
        <v>139</v>
      </c>
      <c r="BE401" s="147">
        <f>IF(N401="základní",J401,0)</f>
        <v>0</v>
      </c>
      <c r="BF401" s="147">
        <f>IF(N401="snížená",J401,0)</f>
        <v>0</v>
      </c>
      <c r="BG401" s="147">
        <f>IF(N401="zákl. přenesená",J401,0)</f>
        <v>0</v>
      </c>
      <c r="BH401" s="147">
        <f>IF(N401="sníž. přenesená",J401,0)</f>
        <v>0</v>
      </c>
      <c r="BI401" s="147">
        <f>IF(N401="nulová",J401,0)</f>
        <v>0</v>
      </c>
      <c r="BJ401" s="17" t="s">
        <v>81</v>
      </c>
      <c r="BK401" s="147">
        <f>ROUND(I401*H401,2)</f>
        <v>0</v>
      </c>
      <c r="BL401" s="17" t="s">
        <v>145</v>
      </c>
      <c r="BM401" s="146" t="s">
        <v>510</v>
      </c>
    </row>
    <row r="402" spans="2:65" s="12" customFormat="1">
      <c r="B402" s="148"/>
      <c r="D402" s="149" t="s">
        <v>146</v>
      </c>
      <c r="E402" s="150" t="s">
        <v>1</v>
      </c>
      <c r="F402" s="151" t="s">
        <v>1151</v>
      </c>
      <c r="H402" s="152">
        <v>3</v>
      </c>
      <c r="I402" s="153"/>
      <c r="L402" s="148"/>
      <c r="M402" s="154"/>
      <c r="T402" s="155"/>
      <c r="AT402" s="150" t="s">
        <v>146</v>
      </c>
      <c r="AU402" s="150" t="s">
        <v>83</v>
      </c>
      <c r="AV402" s="12" t="s">
        <v>83</v>
      </c>
      <c r="AW402" s="12" t="s">
        <v>30</v>
      </c>
      <c r="AX402" s="12" t="s">
        <v>73</v>
      </c>
      <c r="AY402" s="150" t="s">
        <v>139</v>
      </c>
    </row>
    <row r="403" spans="2:65" s="13" customFormat="1">
      <c r="B403" s="156"/>
      <c r="D403" s="149" t="s">
        <v>146</v>
      </c>
      <c r="E403" s="157" t="s">
        <v>1</v>
      </c>
      <c r="F403" s="158" t="s">
        <v>148</v>
      </c>
      <c r="H403" s="159">
        <v>3</v>
      </c>
      <c r="I403" s="160"/>
      <c r="L403" s="156"/>
      <c r="M403" s="161"/>
      <c r="T403" s="162"/>
      <c r="AT403" s="157" t="s">
        <v>146</v>
      </c>
      <c r="AU403" s="157" t="s">
        <v>83</v>
      </c>
      <c r="AV403" s="13" t="s">
        <v>145</v>
      </c>
      <c r="AW403" s="13" t="s">
        <v>30</v>
      </c>
      <c r="AX403" s="13" t="s">
        <v>81</v>
      </c>
      <c r="AY403" s="157" t="s">
        <v>139</v>
      </c>
    </row>
    <row r="404" spans="2:65" s="1" customFormat="1" ht="21.75" customHeight="1">
      <c r="B404" s="133"/>
      <c r="C404" s="134" t="s">
        <v>350</v>
      </c>
      <c r="D404" s="134" t="s">
        <v>141</v>
      </c>
      <c r="E404" s="135" t="s">
        <v>1188</v>
      </c>
      <c r="F404" s="136" t="s">
        <v>1189</v>
      </c>
      <c r="G404" s="137" t="s">
        <v>401</v>
      </c>
      <c r="H404" s="138">
        <v>3</v>
      </c>
      <c r="I404" s="139"/>
      <c r="J404" s="140">
        <f>ROUND(I404*H404,2)</f>
        <v>0</v>
      </c>
      <c r="K404" s="141"/>
      <c r="L404" s="32"/>
      <c r="M404" s="142" t="s">
        <v>1</v>
      </c>
      <c r="N404" s="143" t="s">
        <v>38</v>
      </c>
      <c r="P404" s="144">
        <f>O404*H404</f>
        <v>0</v>
      </c>
      <c r="Q404" s="144">
        <v>0</v>
      </c>
      <c r="R404" s="144">
        <f>Q404*H404</f>
        <v>0</v>
      </c>
      <c r="S404" s="144">
        <v>0</v>
      </c>
      <c r="T404" s="145">
        <f>S404*H404</f>
        <v>0</v>
      </c>
      <c r="AR404" s="146" t="s">
        <v>145</v>
      </c>
      <c r="AT404" s="146" t="s">
        <v>141</v>
      </c>
      <c r="AU404" s="146" t="s">
        <v>83</v>
      </c>
      <c r="AY404" s="17" t="s">
        <v>139</v>
      </c>
      <c r="BE404" s="147">
        <f>IF(N404="základní",J404,0)</f>
        <v>0</v>
      </c>
      <c r="BF404" s="147">
        <f>IF(N404="snížená",J404,0)</f>
        <v>0</v>
      </c>
      <c r="BG404" s="147">
        <f>IF(N404="zákl. přenesená",J404,0)</f>
        <v>0</v>
      </c>
      <c r="BH404" s="147">
        <f>IF(N404="sníž. přenesená",J404,0)</f>
        <v>0</v>
      </c>
      <c r="BI404" s="147">
        <f>IF(N404="nulová",J404,0)</f>
        <v>0</v>
      </c>
      <c r="BJ404" s="17" t="s">
        <v>81</v>
      </c>
      <c r="BK404" s="147">
        <f>ROUND(I404*H404,2)</f>
        <v>0</v>
      </c>
      <c r="BL404" s="17" t="s">
        <v>145</v>
      </c>
      <c r="BM404" s="146" t="s">
        <v>520</v>
      </c>
    </row>
    <row r="405" spans="2:65" s="12" customFormat="1">
      <c r="B405" s="148"/>
      <c r="D405" s="149" t="s">
        <v>146</v>
      </c>
      <c r="E405" s="150" t="s">
        <v>1</v>
      </c>
      <c r="F405" s="151" t="s">
        <v>1151</v>
      </c>
      <c r="H405" s="152">
        <v>3</v>
      </c>
      <c r="I405" s="153"/>
      <c r="L405" s="148"/>
      <c r="M405" s="154"/>
      <c r="T405" s="155"/>
      <c r="AT405" s="150" t="s">
        <v>146</v>
      </c>
      <c r="AU405" s="150" t="s">
        <v>83</v>
      </c>
      <c r="AV405" s="12" t="s">
        <v>83</v>
      </c>
      <c r="AW405" s="12" t="s">
        <v>30</v>
      </c>
      <c r="AX405" s="12" t="s">
        <v>73</v>
      </c>
      <c r="AY405" s="150" t="s">
        <v>139</v>
      </c>
    </row>
    <row r="406" spans="2:65" s="13" customFormat="1">
      <c r="B406" s="156"/>
      <c r="D406" s="149" t="s">
        <v>146</v>
      </c>
      <c r="E406" s="157" t="s">
        <v>1</v>
      </c>
      <c r="F406" s="158" t="s">
        <v>148</v>
      </c>
      <c r="H406" s="159">
        <v>3</v>
      </c>
      <c r="I406" s="160"/>
      <c r="L406" s="156"/>
      <c r="M406" s="161"/>
      <c r="T406" s="162"/>
      <c r="AT406" s="157" t="s">
        <v>146</v>
      </c>
      <c r="AU406" s="157" t="s">
        <v>83</v>
      </c>
      <c r="AV406" s="13" t="s">
        <v>145</v>
      </c>
      <c r="AW406" s="13" t="s">
        <v>30</v>
      </c>
      <c r="AX406" s="13" t="s">
        <v>81</v>
      </c>
      <c r="AY406" s="157" t="s">
        <v>139</v>
      </c>
    </row>
    <row r="407" spans="2:65" s="1" customFormat="1" ht="16.5" customHeight="1">
      <c r="B407" s="133"/>
      <c r="C407" s="134" t="s">
        <v>507</v>
      </c>
      <c r="D407" s="134" t="s">
        <v>141</v>
      </c>
      <c r="E407" s="135" t="s">
        <v>1190</v>
      </c>
      <c r="F407" s="136" t="s">
        <v>1191</v>
      </c>
      <c r="G407" s="137" t="s">
        <v>1173</v>
      </c>
      <c r="H407" s="138">
        <v>1</v>
      </c>
      <c r="I407" s="139"/>
      <c r="J407" s="140">
        <f>ROUND(I407*H407,2)</f>
        <v>0</v>
      </c>
      <c r="K407" s="141"/>
      <c r="L407" s="32"/>
      <c r="M407" s="142" t="s">
        <v>1</v>
      </c>
      <c r="N407" s="143" t="s">
        <v>38</v>
      </c>
      <c r="P407" s="144">
        <f>O407*H407</f>
        <v>0</v>
      </c>
      <c r="Q407" s="144">
        <v>0</v>
      </c>
      <c r="R407" s="144">
        <f>Q407*H407</f>
        <v>0</v>
      </c>
      <c r="S407" s="144">
        <v>0</v>
      </c>
      <c r="T407" s="145">
        <f>S407*H407</f>
        <v>0</v>
      </c>
      <c r="AR407" s="146" t="s">
        <v>145</v>
      </c>
      <c r="AT407" s="146" t="s">
        <v>141</v>
      </c>
      <c r="AU407" s="146" t="s">
        <v>83</v>
      </c>
      <c r="AY407" s="17" t="s">
        <v>139</v>
      </c>
      <c r="BE407" s="147">
        <f>IF(N407="základní",J407,0)</f>
        <v>0</v>
      </c>
      <c r="BF407" s="147">
        <f>IF(N407="snížená",J407,0)</f>
        <v>0</v>
      </c>
      <c r="BG407" s="147">
        <f>IF(N407="zákl. přenesená",J407,0)</f>
        <v>0</v>
      </c>
      <c r="BH407" s="147">
        <f>IF(N407="sníž. přenesená",J407,0)</f>
        <v>0</v>
      </c>
      <c r="BI407" s="147">
        <f>IF(N407="nulová",J407,0)</f>
        <v>0</v>
      </c>
      <c r="BJ407" s="17" t="s">
        <v>81</v>
      </c>
      <c r="BK407" s="147">
        <f>ROUND(I407*H407,2)</f>
        <v>0</v>
      </c>
      <c r="BL407" s="17" t="s">
        <v>145</v>
      </c>
      <c r="BM407" s="146" t="s">
        <v>525</v>
      </c>
    </row>
    <row r="408" spans="2:65" s="11" customFormat="1" ht="22.9" customHeight="1">
      <c r="B408" s="121"/>
      <c r="D408" s="122" t="s">
        <v>72</v>
      </c>
      <c r="E408" s="131" t="s">
        <v>145</v>
      </c>
      <c r="F408" s="131" t="s">
        <v>661</v>
      </c>
      <c r="I408" s="124"/>
      <c r="J408" s="132">
        <f>BK408</f>
        <v>0</v>
      </c>
      <c r="L408" s="121"/>
      <c r="M408" s="126"/>
      <c r="P408" s="127">
        <f>SUM(P409:P456)</f>
        <v>0</v>
      </c>
      <c r="R408" s="127">
        <f>SUM(R409:R456)</f>
        <v>0</v>
      </c>
      <c r="T408" s="128">
        <f>SUM(T409:T456)</f>
        <v>0</v>
      </c>
      <c r="AR408" s="122" t="s">
        <v>81</v>
      </c>
      <c r="AT408" s="129" t="s">
        <v>72</v>
      </c>
      <c r="AU408" s="129" t="s">
        <v>81</v>
      </c>
      <c r="AY408" s="122" t="s">
        <v>139</v>
      </c>
      <c r="BK408" s="130">
        <f>SUM(BK409:BK456)</f>
        <v>0</v>
      </c>
    </row>
    <row r="409" spans="2:65" s="1" customFormat="1" ht="16.5" customHeight="1">
      <c r="B409" s="133"/>
      <c r="C409" s="134" t="s">
        <v>354</v>
      </c>
      <c r="D409" s="134" t="s">
        <v>141</v>
      </c>
      <c r="E409" s="135" t="s">
        <v>662</v>
      </c>
      <c r="F409" s="136" t="s">
        <v>663</v>
      </c>
      <c r="G409" s="137" t="s">
        <v>196</v>
      </c>
      <c r="H409" s="138">
        <v>108.175</v>
      </c>
      <c r="I409" s="139"/>
      <c r="J409" s="140">
        <f>ROUND(I409*H409,2)</f>
        <v>0</v>
      </c>
      <c r="K409" s="141"/>
      <c r="L409" s="32"/>
      <c r="M409" s="142" t="s">
        <v>1</v>
      </c>
      <c r="N409" s="143" t="s">
        <v>38</v>
      </c>
      <c r="P409" s="144">
        <f>O409*H409</f>
        <v>0</v>
      </c>
      <c r="Q409" s="144">
        <v>0</v>
      </c>
      <c r="R409" s="144">
        <f>Q409*H409</f>
        <v>0</v>
      </c>
      <c r="S409" s="144">
        <v>0</v>
      </c>
      <c r="T409" s="145">
        <f>S409*H409</f>
        <v>0</v>
      </c>
      <c r="AR409" s="146" t="s">
        <v>145</v>
      </c>
      <c r="AT409" s="146" t="s">
        <v>141</v>
      </c>
      <c r="AU409" s="146" t="s">
        <v>83</v>
      </c>
      <c r="AY409" s="17" t="s">
        <v>139</v>
      </c>
      <c r="BE409" s="147">
        <f>IF(N409="základní",J409,0)</f>
        <v>0</v>
      </c>
      <c r="BF409" s="147">
        <f>IF(N409="snížená",J409,0)</f>
        <v>0</v>
      </c>
      <c r="BG409" s="147">
        <f>IF(N409="zákl. přenesená",J409,0)</f>
        <v>0</v>
      </c>
      <c r="BH409" s="147">
        <f>IF(N409="sníž. přenesená",J409,0)</f>
        <v>0</v>
      </c>
      <c r="BI409" s="147">
        <f>IF(N409="nulová",J409,0)</f>
        <v>0</v>
      </c>
      <c r="BJ409" s="17" t="s">
        <v>81</v>
      </c>
      <c r="BK409" s="147">
        <f>ROUND(I409*H409,2)</f>
        <v>0</v>
      </c>
      <c r="BL409" s="17" t="s">
        <v>145</v>
      </c>
      <c r="BM409" s="146" t="s">
        <v>529</v>
      </c>
    </row>
    <row r="410" spans="2:65" s="14" customFormat="1">
      <c r="B410" s="163"/>
      <c r="D410" s="149" t="s">
        <v>146</v>
      </c>
      <c r="E410" s="164" t="s">
        <v>1</v>
      </c>
      <c r="F410" s="165" t="s">
        <v>625</v>
      </c>
      <c r="H410" s="164" t="s">
        <v>1</v>
      </c>
      <c r="I410" s="166"/>
      <c r="L410" s="163"/>
      <c r="M410" s="167"/>
      <c r="T410" s="168"/>
      <c r="AT410" s="164" t="s">
        <v>146</v>
      </c>
      <c r="AU410" s="164" t="s">
        <v>83</v>
      </c>
      <c r="AV410" s="14" t="s">
        <v>81</v>
      </c>
      <c r="AW410" s="14" t="s">
        <v>30</v>
      </c>
      <c r="AX410" s="14" t="s">
        <v>73</v>
      </c>
      <c r="AY410" s="164" t="s">
        <v>139</v>
      </c>
    </row>
    <row r="411" spans="2:65" s="12" customFormat="1">
      <c r="B411" s="148"/>
      <c r="D411" s="149" t="s">
        <v>146</v>
      </c>
      <c r="E411" s="150" t="s">
        <v>1</v>
      </c>
      <c r="F411" s="151" t="s">
        <v>1192</v>
      </c>
      <c r="H411" s="152">
        <v>52.024999999999999</v>
      </c>
      <c r="I411" s="153"/>
      <c r="L411" s="148"/>
      <c r="M411" s="154"/>
      <c r="T411" s="155"/>
      <c r="AT411" s="150" t="s">
        <v>146</v>
      </c>
      <c r="AU411" s="150" t="s">
        <v>83</v>
      </c>
      <c r="AV411" s="12" t="s">
        <v>83</v>
      </c>
      <c r="AW411" s="12" t="s">
        <v>30</v>
      </c>
      <c r="AX411" s="12" t="s">
        <v>73</v>
      </c>
      <c r="AY411" s="150" t="s">
        <v>139</v>
      </c>
    </row>
    <row r="412" spans="2:65" s="12" customFormat="1">
      <c r="B412" s="148"/>
      <c r="D412" s="149" t="s">
        <v>146</v>
      </c>
      <c r="E412" s="150" t="s">
        <v>1</v>
      </c>
      <c r="F412" s="151" t="s">
        <v>1193</v>
      </c>
      <c r="H412" s="152">
        <v>42.704999999999998</v>
      </c>
      <c r="I412" s="153"/>
      <c r="L412" s="148"/>
      <c r="M412" s="154"/>
      <c r="T412" s="155"/>
      <c r="AT412" s="150" t="s">
        <v>146</v>
      </c>
      <c r="AU412" s="150" t="s">
        <v>83</v>
      </c>
      <c r="AV412" s="12" t="s">
        <v>83</v>
      </c>
      <c r="AW412" s="12" t="s">
        <v>30</v>
      </c>
      <c r="AX412" s="12" t="s">
        <v>73</v>
      </c>
      <c r="AY412" s="150" t="s">
        <v>139</v>
      </c>
    </row>
    <row r="413" spans="2:65" s="12" customFormat="1">
      <c r="B413" s="148"/>
      <c r="D413" s="149" t="s">
        <v>146</v>
      </c>
      <c r="E413" s="150" t="s">
        <v>1</v>
      </c>
      <c r="F413" s="151" t="s">
        <v>1194</v>
      </c>
      <c r="H413" s="152">
        <v>10.744999999999999</v>
      </c>
      <c r="I413" s="153"/>
      <c r="L413" s="148"/>
      <c r="M413" s="154"/>
      <c r="T413" s="155"/>
      <c r="AT413" s="150" t="s">
        <v>146</v>
      </c>
      <c r="AU413" s="150" t="s">
        <v>83</v>
      </c>
      <c r="AV413" s="12" t="s">
        <v>83</v>
      </c>
      <c r="AW413" s="12" t="s">
        <v>30</v>
      </c>
      <c r="AX413" s="12" t="s">
        <v>73</v>
      </c>
      <c r="AY413" s="150" t="s">
        <v>139</v>
      </c>
    </row>
    <row r="414" spans="2:65" s="12" customFormat="1">
      <c r="B414" s="148"/>
      <c r="D414" s="149" t="s">
        <v>146</v>
      </c>
      <c r="E414" s="150" t="s">
        <v>1</v>
      </c>
      <c r="F414" s="151" t="s">
        <v>1195</v>
      </c>
      <c r="H414" s="152">
        <v>2.7</v>
      </c>
      <c r="I414" s="153"/>
      <c r="L414" s="148"/>
      <c r="M414" s="154"/>
      <c r="T414" s="155"/>
      <c r="AT414" s="150" t="s">
        <v>146</v>
      </c>
      <c r="AU414" s="150" t="s">
        <v>83</v>
      </c>
      <c r="AV414" s="12" t="s">
        <v>83</v>
      </c>
      <c r="AW414" s="12" t="s">
        <v>30</v>
      </c>
      <c r="AX414" s="12" t="s">
        <v>73</v>
      </c>
      <c r="AY414" s="150" t="s">
        <v>139</v>
      </c>
    </row>
    <row r="415" spans="2:65" s="13" customFormat="1">
      <c r="B415" s="156"/>
      <c r="D415" s="149" t="s">
        <v>146</v>
      </c>
      <c r="E415" s="157" t="s">
        <v>1</v>
      </c>
      <c r="F415" s="158" t="s">
        <v>148</v>
      </c>
      <c r="H415" s="159">
        <v>108.175</v>
      </c>
      <c r="I415" s="160"/>
      <c r="L415" s="156"/>
      <c r="M415" s="161"/>
      <c r="T415" s="162"/>
      <c r="AT415" s="157" t="s">
        <v>146</v>
      </c>
      <c r="AU415" s="157" t="s">
        <v>83</v>
      </c>
      <c r="AV415" s="13" t="s">
        <v>145</v>
      </c>
      <c r="AW415" s="13" t="s">
        <v>30</v>
      </c>
      <c r="AX415" s="13" t="s">
        <v>81</v>
      </c>
      <c r="AY415" s="157" t="s">
        <v>139</v>
      </c>
    </row>
    <row r="416" spans="2:65" s="1" customFormat="1" ht="24.2" customHeight="1">
      <c r="B416" s="133"/>
      <c r="C416" s="134" t="s">
        <v>522</v>
      </c>
      <c r="D416" s="134" t="s">
        <v>141</v>
      </c>
      <c r="E416" s="135" t="s">
        <v>880</v>
      </c>
      <c r="F416" s="136" t="s">
        <v>881</v>
      </c>
      <c r="G416" s="137" t="s">
        <v>401</v>
      </c>
      <c r="H416" s="138">
        <v>11</v>
      </c>
      <c r="I416" s="139"/>
      <c r="J416" s="140">
        <f>ROUND(I416*H416,2)</f>
        <v>0</v>
      </c>
      <c r="K416" s="141"/>
      <c r="L416" s="32"/>
      <c r="M416" s="142" t="s">
        <v>1</v>
      </c>
      <c r="N416" s="143" t="s">
        <v>38</v>
      </c>
      <c r="P416" s="144">
        <f>O416*H416</f>
        <v>0</v>
      </c>
      <c r="Q416" s="144">
        <v>0</v>
      </c>
      <c r="R416" s="144">
        <f>Q416*H416</f>
        <v>0</v>
      </c>
      <c r="S416" s="144">
        <v>0</v>
      </c>
      <c r="T416" s="145">
        <f>S416*H416</f>
        <v>0</v>
      </c>
      <c r="AR416" s="146" t="s">
        <v>145</v>
      </c>
      <c r="AT416" s="146" t="s">
        <v>141</v>
      </c>
      <c r="AU416" s="146" t="s">
        <v>83</v>
      </c>
      <c r="AY416" s="17" t="s">
        <v>139</v>
      </c>
      <c r="BE416" s="147">
        <f>IF(N416="základní",J416,0)</f>
        <v>0</v>
      </c>
      <c r="BF416" s="147">
        <f>IF(N416="snížená",J416,0)</f>
        <v>0</v>
      </c>
      <c r="BG416" s="147">
        <f>IF(N416="zákl. přenesená",J416,0)</f>
        <v>0</v>
      </c>
      <c r="BH416" s="147">
        <f>IF(N416="sníž. přenesená",J416,0)</f>
        <v>0</v>
      </c>
      <c r="BI416" s="147">
        <f>IF(N416="nulová",J416,0)</f>
        <v>0</v>
      </c>
      <c r="BJ416" s="17" t="s">
        <v>81</v>
      </c>
      <c r="BK416" s="147">
        <f>ROUND(I416*H416,2)</f>
        <v>0</v>
      </c>
      <c r="BL416" s="17" t="s">
        <v>145</v>
      </c>
      <c r="BM416" s="146" t="s">
        <v>536</v>
      </c>
    </row>
    <row r="417" spans="2:65" s="14" customFormat="1">
      <c r="B417" s="163"/>
      <c r="D417" s="149" t="s">
        <v>146</v>
      </c>
      <c r="E417" s="164" t="s">
        <v>1</v>
      </c>
      <c r="F417" s="165" t="s">
        <v>822</v>
      </c>
      <c r="H417" s="164" t="s">
        <v>1</v>
      </c>
      <c r="I417" s="166"/>
      <c r="L417" s="163"/>
      <c r="M417" s="167"/>
      <c r="T417" s="168"/>
      <c r="AT417" s="164" t="s">
        <v>146</v>
      </c>
      <c r="AU417" s="164" t="s">
        <v>83</v>
      </c>
      <c r="AV417" s="14" t="s">
        <v>81</v>
      </c>
      <c r="AW417" s="14" t="s">
        <v>30</v>
      </c>
      <c r="AX417" s="14" t="s">
        <v>73</v>
      </c>
      <c r="AY417" s="164" t="s">
        <v>139</v>
      </c>
    </row>
    <row r="418" spans="2:65" s="12" customFormat="1">
      <c r="B418" s="148"/>
      <c r="D418" s="149" t="s">
        <v>146</v>
      </c>
      <c r="E418" s="150" t="s">
        <v>1</v>
      </c>
      <c r="F418" s="151" t="s">
        <v>1196</v>
      </c>
      <c r="H418" s="152">
        <v>1</v>
      </c>
      <c r="I418" s="153"/>
      <c r="L418" s="148"/>
      <c r="M418" s="154"/>
      <c r="T418" s="155"/>
      <c r="AT418" s="150" t="s">
        <v>146</v>
      </c>
      <c r="AU418" s="150" t="s">
        <v>83</v>
      </c>
      <c r="AV418" s="12" t="s">
        <v>83</v>
      </c>
      <c r="AW418" s="12" t="s">
        <v>30</v>
      </c>
      <c r="AX418" s="12" t="s">
        <v>73</v>
      </c>
      <c r="AY418" s="150" t="s">
        <v>139</v>
      </c>
    </row>
    <row r="419" spans="2:65" s="12" customFormat="1">
      <c r="B419" s="148"/>
      <c r="D419" s="149" t="s">
        <v>146</v>
      </c>
      <c r="E419" s="150" t="s">
        <v>1</v>
      </c>
      <c r="F419" s="151" t="s">
        <v>1197</v>
      </c>
      <c r="H419" s="152">
        <v>7</v>
      </c>
      <c r="I419" s="153"/>
      <c r="L419" s="148"/>
      <c r="M419" s="154"/>
      <c r="T419" s="155"/>
      <c r="AT419" s="150" t="s">
        <v>146</v>
      </c>
      <c r="AU419" s="150" t="s">
        <v>83</v>
      </c>
      <c r="AV419" s="12" t="s">
        <v>83</v>
      </c>
      <c r="AW419" s="12" t="s">
        <v>30</v>
      </c>
      <c r="AX419" s="12" t="s">
        <v>73</v>
      </c>
      <c r="AY419" s="150" t="s">
        <v>139</v>
      </c>
    </row>
    <row r="420" spans="2:65" s="12" customFormat="1">
      <c r="B420" s="148"/>
      <c r="D420" s="149" t="s">
        <v>146</v>
      </c>
      <c r="E420" s="150" t="s">
        <v>1</v>
      </c>
      <c r="F420" s="151" t="s">
        <v>1198</v>
      </c>
      <c r="H420" s="152">
        <v>3</v>
      </c>
      <c r="I420" s="153"/>
      <c r="L420" s="148"/>
      <c r="M420" s="154"/>
      <c r="T420" s="155"/>
      <c r="AT420" s="150" t="s">
        <v>146</v>
      </c>
      <c r="AU420" s="150" t="s">
        <v>83</v>
      </c>
      <c r="AV420" s="12" t="s">
        <v>83</v>
      </c>
      <c r="AW420" s="12" t="s">
        <v>30</v>
      </c>
      <c r="AX420" s="12" t="s">
        <v>73</v>
      </c>
      <c r="AY420" s="150" t="s">
        <v>139</v>
      </c>
    </row>
    <row r="421" spans="2:65" s="13" customFormat="1">
      <c r="B421" s="156"/>
      <c r="D421" s="149" t="s">
        <v>146</v>
      </c>
      <c r="E421" s="157" t="s">
        <v>1</v>
      </c>
      <c r="F421" s="158" t="s">
        <v>148</v>
      </c>
      <c r="H421" s="159">
        <v>11</v>
      </c>
      <c r="I421" s="160"/>
      <c r="L421" s="156"/>
      <c r="M421" s="161"/>
      <c r="T421" s="162"/>
      <c r="AT421" s="157" t="s">
        <v>146</v>
      </c>
      <c r="AU421" s="157" t="s">
        <v>83</v>
      </c>
      <c r="AV421" s="13" t="s">
        <v>145</v>
      </c>
      <c r="AW421" s="13" t="s">
        <v>30</v>
      </c>
      <c r="AX421" s="13" t="s">
        <v>81</v>
      </c>
      <c r="AY421" s="157" t="s">
        <v>139</v>
      </c>
    </row>
    <row r="422" spans="2:65" s="1" customFormat="1" ht="24.2" customHeight="1">
      <c r="B422" s="133"/>
      <c r="C422" s="169" t="s">
        <v>360</v>
      </c>
      <c r="D422" s="169" t="s">
        <v>247</v>
      </c>
      <c r="E422" s="170" t="s">
        <v>883</v>
      </c>
      <c r="F422" s="171" t="s">
        <v>884</v>
      </c>
      <c r="G422" s="172" t="s">
        <v>401</v>
      </c>
      <c r="H422" s="173">
        <v>4</v>
      </c>
      <c r="I422" s="174"/>
      <c r="J422" s="175">
        <f>ROUND(I422*H422,2)</f>
        <v>0</v>
      </c>
      <c r="K422" s="176"/>
      <c r="L422" s="177"/>
      <c r="M422" s="178" t="s">
        <v>1</v>
      </c>
      <c r="N422" s="179" t="s">
        <v>38</v>
      </c>
      <c r="P422" s="144">
        <f>O422*H422</f>
        <v>0</v>
      </c>
      <c r="Q422" s="144">
        <v>0</v>
      </c>
      <c r="R422" s="144">
        <f>Q422*H422</f>
        <v>0</v>
      </c>
      <c r="S422" s="144">
        <v>0</v>
      </c>
      <c r="T422" s="145">
        <f>S422*H422</f>
        <v>0</v>
      </c>
      <c r="AR422" s="146" t="s">
        <v>163</v>
      </c>
      <c r="AT422" s="146" t="s">
        <v>247</v>
      </c>
      <c r="AU422" s="146" t="s">
        <v>83</v>
      </c>
      <c r="AY422" s="17" t="s">
        <v>139</v>
      </c>
      <c r="BE422" s="147">
        <f>IF(N422="základní",J422,0)</f>
        <v>0</v>
      </c>
      <c r="BF422" s="147">
        <f>IF(N422="snížená",J422,0)</f>
        <v>0</v>
      </c>
      <c r="BG422" s="147">
        <f>IF(N422="zákl. přenesená",J422,0)</f>
        <v>0</v>
      </c>
      <c r="BH422" s="147">
        <f>IF(N422="sníž. přenesená",J422,0)</f>
        <v>0</v>
      </c>
      <c r="BI422" s="147">
        <f>IF(N422="nulová",J422,0)</f>
        <v>0</v>
      </c>
      <c r="BJ422" s="17" t="s">
        <v>81</v>
      </c>
      <c r="BK422" s="147">
        <f>ROUND(I422*H422,2)</f>
        <v>0</v>
      </c>
      <c r="BL422" s="17" t="s">
        <v>145</v>
      </c>
      <c r="BM422" s="146" t="s">
        <v>979</v>
      </c>
    </row>
    <row r="423" spans="2:65" s="1" customFormat="1" ht="24.2" customHeight="1">
      <c r="B423" s="133"/>
      <c r="C423" s="169" t="s">
        <v>533</v>
      </c>
      <c r="D423" s="169" t="s">
        <v>247</v>
      </c>
      <c r="E423" s="170" t="s">
        <v>1199</v>
      </c>
      <c r="F423" s="171" t="s">
        <v>1200</v>
      </c>
      <c r="G423" s="172" t="s">
        <v>401</v>
      </c>
      <c r="H423" s="173">
        <v>1</v>
      </c>
      <c r="I423" s="174"/>
      <c r="J423" s="175">
        <f>ROUND(I423*H423,2)</f>
        <v>0</v>
      </c>
      <c r="K423" s="176"/>
      <c r="L423" s="177"/>
      <c r="M423" s="178" t="s">
        <v>1</v>
      </c>
      <c r="N423" s="179" t="s">
        <v>38</v>
      </c>
      <c r="P423" s="144">
        <f>O423*H423</f>
        <v>0</v>
      </c>
      <c r="Q423" s="144">
        <v>0</v>
      </c>
      <c r="R423" s="144">
        <f>Q423*H423</f>
        <v>0</v>
      </c>
      <c r="S423" s="144">
        <v>0</v>
      </c>
      <c r="T423" s="145">
        <f>S423*H423</f>
        <v>0</v>
      </c>
      <c r="AR423" s="146" t="s">
        <v>163</v>
      </c>
      <c r="AT423" s="146" t="s">
        <v>247</v>
      </c>
      <c r="AU423" s="146" t="s">
        <v>83</v>
      </c>
      <c r="AY423" s="17" t="s">
        <v>139</v>
      </c>
      <c r="BE423" s="147">
        <f>IF(N423="základní",J423,0)</f>
        <v>0</v>
      </c>
      <c r="BF423" s="147">
        <f>IF(N423="snížená",J423,0)</f>
        <v>0</v>
      </c>
      <c r="BG423" s="147">
        <f>IF(N423="zákl. přenesená",J423,0)</f>
        <v>0</v>
      </c>
      <c r="BH423" s="147">
        <f>IF(N423="sníž. přenesená",J423,0)</f>
        <v>0</v>
      </c>
      <c r="BI423" s="147">
        <f>IF(N423="nulová",J423,0)</f>
        <v>0</v>
      </c>
      <c r="BJ423" s="17" t="s">
        <v>81</v>
      </c>
      <c r="BK423" s="147">
        <f>ROUND(I423*H423,2)</f>
        <v>0</v>
      </c>
      <c r="BL423" s="17" t="s">
        <v>145</v>
      </c>
      <c r="BM423" s="146" t="s">
        <v>1201</v>
      </c>
    </row>
    <row r="424" spans="2:65" s="1" customFormat="1" ht="24.2" customHeight="1">
      <c r="B424" s="133"/>
      <c r="C424" s="169" t="s">
        <v>365</v>
      </c>
      <c r="D424" s="169" t="s">
        <v>247</v>
      </c>
      <c r="E424" s="170" t="s">
        <v>885</v>
      </c>
      <c r="F424" s="171" t="s">
        <v>886</v>
      </c>
      <c r="G424" s="172" t="s">
        <v>401</v>
      </c>
      <c r="H424" s="173">
        <v>3</v>
      </c>
      <c r="I424" s="174"/>
      <c r="J424" s="175">
        <f>ROUND(I424*H424,2)</f>
        <v>0</v>
      </c>
      <c r="K424" s="176"/>
      <c r="L424" s="177"/>
      <c r="M424" s="178" t="s">
        <v>1</v>
      </c>
      <c r="N424" s="179" t="s">
        <v>38</v>
      </c>
      <c r="P424" s="144">
        <f>O424*H424</f>
        <v>0</v>
      </c>
      <c r="Q424" s="144">
        <v>0</v>
      </c>
      <c r="R424" s="144">
        <f>Q424*H424</f>
        <v>0</v>
      </c>
      <c r="S424" s="144">
        <v>0</v>
      </c>
      <c r="T424" s="145">
        <f>S424*H424</f>
        <v>0</v>
      </c>
      <c r="AR424" s="146" t="s">
        <v>163</v>
      </c>
      <c r="AT424" s="146" t="s">
        <v>247</v>
      </c>
      <c r="AU424" s="146" t="s">
        <v>83</v>
      </c>
      <c r="AY424" s="17" t="s">
        <v>139</v>
      </c>
      <c r="BE424" s="147">
        <f>IF(N424="základní",J424,0)</f>
        <v>0</v>
      </c>
      <c r="BF424" s="147">
        <f>IF(N424="snížená",J424,0)</f>
        <v>0</v>
      </c>
      <c r="BG424" s="147">
        <f>IF(N424="zákl. přenesená",J424,0)</f>
        <v>0</v>
      </c>
      <c r="BH424" s="147">
        <f>IF(N424="sníž. přenesená",J424,0)</f>
        <v>0</v>
      </c>
      <c r="BI424" s="147">
        <f>IF(N424="nulová",J424,0)</f>
        <v>0</v>
      </c>
      <c r="BJ424" s="17" t="s">
        <v>81</v>
      </c>
      <c r="BK424" s="147">
        <f>ROUND(I424*H424,2)</f>
        <v>0</v>
      </c>
      <c r="BL424" s="17" t="s">
        <v>145</v>
      </c>
      <c r="BM424" s="146" t="s">
        <v>1202</v>
      </c>
    </row>
    <row r="425" spans="2:65" s="1" customFormat="1" ht="24.2" customHeight="1">
      <c r="B425" s="133"/>
      <c r="C425" s="169" t="s">
        <v>544</v>
      </c>
      <c r="D425" s="169" t="s">
        <v>247</v>
      </c>
      <c r="E425" s="170" t="s">
        <v>887</v>
      </c>
      <c r="F425" s="171" t="s">
        <v>888</v>
      </c>
      <c r="G425" s="172" t="s">
        <v>401</v>
      </c>
      <c r="H425" s="173">
        <v>3</v>
      </c>
      <c r="I425" s="174"/>
      <c r="J425" s="175">
        <f>ROUND(I425*H425,2)</f>
        <v>0</v>
      </c>
      <c r="K425" s="176"/>
      <c r="L425" s="177"/>
      <c r="M425" s="178" t="s">
        <v>1</v>
      </c>
      <c r="N425" s="179" t="s">
        <v>38</v>
      </c>
      <c r="P425" s="144">
        <f>O425*H425</f>
        <v>0</v>
      </c>
      <c r="Q425" s="144">
        <v>0</v>
      </c>
      <c r="R425" s="144">
        <f>Q425*H425</f>
        <v>0</v>
      </c>
      <c r="S425" s="144">
        <v>0</v>
      </c>
      <c r="T425" s="145">
        <f>S425*H425</f>
        <v>0</v>
      </c>
      <c r="AR425" s="146" t="s">
        <v>163</v>
      </c>
      <c r="AT425" s="146" t="s">
        <v>247</v>
      </c>
      <c r="AU425" s="146" t="s">
        <v>83</v>
      </c>
      <c r="AY425" s="17" t="s">
        <v>139</v>
      </c>
      <c r="BE425" s="147">
        <f>IF(N425="základní",J425,0)</f>
        <v>0</v>
      </c>
      <c r="BF425" s="147">
        <f>IF(N425="snížená",J425,0)</f>
        <v>0</v>
      </c>
      <c r="BG425" s="147">
        <f>IF(N425="zákl. přenesená",J425,0)</f>
        <v>0</v>
      </c>
      <c r="BH425" s="147">
        <f>IF(N425="sníž. přenesená",J425,0)</f>
        <v>0</v>
      </c>
      <c r="BI425" s="147">
        <f>IF(N425="nulová",J425,0)</f>
        <v>0</v>
      </c>
      <c r="BJ425" s="17" t="s">
        <v>81</v>
      </c>
      <c r="BK425" s="147">
        <f>ROUND(I425*H425,2)</f>
        <v>0</v>
      </c>
      <c r="BL425" s="17" t="s">
        <v>145</v>
      </c>
      <c r="BM425" s="146" t="s">
        <v>1203</v>
      </c>
    </row>
    <row r="426" spans="2:65" s="1" customFormat="1" ht="24.2" customHeight="1">
      <c r="B426" s="133"/>
      <c r="C426" s="134" t="s">
        <v>371</v>
      </c>
      <c r="D426" s="134" t="s">
        <v>141</v>
      </c>
      <c r="E426" s="135" t="s">
        <v>889</v>
      </c>
      <c r="F426" s="136" t="s">
        <v>890</v>
      </c>
      <c r="G426" s="137" t="s">
        <v>401</v>
      </c>
      <c r="H426" s="138">
        <v>2</v>
      </c>
      <c r="I426" s="139"/>
      <c r="J426" s="140">
        <f>ROUND(I426*H426,2)</f>
        <v>0</v>
      </c>
      <c r="K426" s="141"/>
      <c r="L426" s="32"/>
      <c r="M426" s="142" t="s">
        <v>1</v>
      </c>
      <c r="N426" s="143" t="s">
        <v>38</v>
      </c>
      <c r="P426" s="144">
        <f>O426*H426</f>
        <v>0</v>
      </c>
      <c r="Q426" s="144">
        <v>0</v>
      </c>
      <c r="R426" s="144">
        <f>Q426*H426</f>
        <v>0</v>
      </c>
      <c r="S426" s="144">
        <v>0</v>
      </c>
      <c r="T426" s="145">
        <f>S426*H426</f>
        <v>0</v>
      </c>
      <c r="AR426" s="146" t="s">
        <v>145</v>
      </c>
      <c r="AT426" s="146" t="s">
        <v>141</v>
      </c>
      <c r="AU426" s="146" t="s">
        <v>83</v>
      </c>
      <c r="AY426" s="17" t="s">
        <v>139</v>
      </c>
      <c r="BE426" s="147">
        <f>IF(N426="základní",J426,0)</f>
        <v>0</v>
      </c>
      <c r="BF426" s="147">
        <f>IF(N426="snížená",J426,0)</f>
        <v>0</v>
      </c>
      <c r="BG426" s="147">
        <f>IF(N426="zákl. přenesená",J426,0)</f>
        <v>0</v>
      </c>
      <c r="BH426" s="147">
        <f>IF(N426="sníž. přenesená",J426,0)</f>
        <v>0</v>
      </c>
      <c r="BI426" s="147">
        <f>IF(N426="nulová",J426,0)</f>
        <v>0</v>
      </c>
      <c r="BJ426" s="17" t="s">
        <v>81</v>
      </c>
      <c r="BK426" s="147">
        <f>ROUND(I426*H426,2)</f>
        <v>0</v>
      </c>
      <c r="BL426" s="17" t="s">
        <v>145</v>
      </c>
      <c r="BM426" s="146" t="s">
        <v>1204</v>
      </c>
    </row>
    <row r="427" spans="2:65" s="14" customFormat="1">
      <c r="B427" s="163"/>
      <c r="D427" s="149" t="s">
        <v>146</v>
      </c>
      <c r="E427" s="164" t="s">
        <v>1</v>
      </c>
      <c r="F427" s="165" t="s">
        <v>822</v>
      </c>
      <c r="H427" s="164" t="s">
        <v>1</v>
      </c>
      <c r="I427" s="166"/>
      <c r="L427" s="163"/>
      <c r="M427" s="167"/>
      <c r="T427" s="168"/>
      <c r="AT427" s="164" t="s">
        <v>146</v>
      </c>
      <c r="AU427" s="164" t="s">
        <v>83</v>
      </c>
      <c r="AV427" s="14" t="s">
        <v>81</v>
      </c>
      <c r="AW427" s="14" t="s">
        <v>30</v>
      </c>
      <c r="AX427" s="14" t="s">
        <v>73</v>
      </c>
      <c r="AY427" s="164" t="s">
        <v>139</v>
      </c>
    </row>
    <row r="428" spans="2:65" s="12" customFormat="1">
      <c r="B428" s="148"/>
      <c r="D428" s="149" t="s">
        <v>146</v>
      </c>
      <c r="E428" s="150" t="s">
        <v>1</v>
      </c>
      <c r="F428" s="151" t="s">
        <v>1196</v>
      </c>
      <c r="H428" s="152">
        <v>1</v>
      </c>
      <c r="I428" s="153"/>
      <c r="L428" s="148"/>
      <c r="M428" s="154"/>
      <c r="T428" s="155"/>
      <c r="AT428" s="150" t="s">
        <v>146</v>
      </c>
      <c r="AU428" s="150" t="s">
        <v>83</v>
      </c>
      <c r="AV428" s="12" t="s">
        <v>83</v>
      </c>
      <c r="AW428" s="12" t="s">
        <v>30</v>
      </c>
      <c r="AX428" s="12" t="s">
        <v>73</v>
      </c>
      <c r="AY428" s="150" t="s">
        <v>139</v>
      </c>
    </row>
    <row r="429" spans="2:65" s="12" customFormat="1">
      <c r="B429" s="148"/>
      <c r="D429" s="149" t="s">
        <v>146</v>
      </c>
      <c r="E429" s="150" t="s">
        <v>1</v>
      </c>
      <c r="F429" s="151" t="s">
        <v>1205</v>
      </c>
      <c r="H429" s="152">
        <v>1</v>
      </c>
      <c r="I429" s="153"/>
      <c r="L429" s="148"/>
      <c r="M429" s="154"/>
      <c r="T429" s="155"/>
      <c r="AT429" s="150" t="s">
        <v>146</v>
      </c>
      <c r="AU429" s="150" t="s">
        <v>83</v>
      </c>
      <c r="AV429" s="12" t="s">
        <v>83</v>
      </c>
      <c r="AW429" s="12" t="s">
        <v>30</v>
      </c>
      <c r="AX429" s="12" t="s">
        <v>73</v>
      </c>
      <c r="AY429" s="150" t="s">
        <v>139</v>
      </c>
    </row>
    <row r="430" spans="2:65" s="13" customFormat="1">
      <c r="B430" s="156"/>
      <c r="D430" s="149" t="s">
        <v>146</v>
      </c>
      <c r="E430" s="157" t="s">
        <v>1</v>
      </c>
      <c r="F430" s="158" t="s">
        <v>148</v>
      </c>
      <c r="H430" s="159">
        <v>2</v>
      </c>
      <c r="I430" s="160"/>
      <c r="L430" s="156"/>
      <c r="M430" s="161"/>
      <c r="T430" s="162"/>
      <c r="AT430" s="157" t="s">
        <v>146</v>
      </c>
      <c r="AU430" s="157" t="s">
        <v>83</v>
      </c>
      <c r="AV430" s="13" t="s">
        <v>145</v>
      </c>
      <c r="AW430" s="13" t="s">
        <v>30</v>
      </c>
      <c r="AX430" s="13" t="s">
        <v>81</v>
      </c>
      <c r="AY430" s="157" t="s">
        <v>139</v>
      </c>
    </row>
    <row r="431" spans="2:65" s="1" customFormat="1" ht="24.2" customHeight="1">
      <c r="B431" s="133"/>
      <c r="C431" s="169" t="s">
        <v>554</v>
      </c>
      <c r="D431" s="169" t="s">
        <v>247</v>
      </c>
      <c r="E431" s="170" t="s">
        <v>1206</v>
      </c>
      <c r="F431" s="171" t="s">
        <v>1207</v>
      </c>
      <c r="G431" s="172" t="s">
        <v>401</v>
      </c>
      <c r="H431" s="173">
        <v>2</v>
      </c>
      <c r="I431" s="174"/>
      <c r="J431" s="175">
        <f>ROUND(I431*H431,2)</f>
        <v>0</v>
      </c>
      <c r="K431" s="176"/>
      <c r="L431" s="177"/>
      <c r="M431" s="178" t="s">
        <v>1</v>
      </c>
      <c r="N431" s="179" t="s">
        <v>38</v>
      </c>
      <c r="P431" s="144">
        <f>O431*H431</f>
        <v>0</v>
      </c>
      <c r="Q431" s="144">
        <v>0</v>
      </c>
      <c r="R431" s="144">
        <f>Q431*H431</f>
        <v>0</v>
      </c>
      <c r="S431" s="144">
        <v>0</v>
      </c>
      <c r="T431" s="145">
        <f>S431*H431</f>
        <v>0</v>
      </c>
      <c r="AR431" s="146" t="s">
        <v>163</v>
      </c>
      <c r="AT431" s="146" t="s">
        <v>247</v>
      </c>
      <c r="AU431" s="146" t="s">
        <v>83</v>
      </c>
      <c r="AY431" s="17" t="s">
        <v>139</v>
      </c>
      <c r="BE431" s="147">
        <f>IF(N431="základní",J431,0)</f>
        <v>0</v>
      </c>
      <c r="BF431" s="147">
        <f>IF(N431="snížená",J431,0)</f>
        <v>0</v>
      </c>
      <c r="BG431" s="147">
        <f>IF(N431="zákl. přenesená",J431,0)</f>
        <v>0</v>
      </c>
      <c r="BH431" s="147">
        <f>IF(N431="sníž. přenesená",J431,0)</f>
        <v>0</v>
      </c>
      <c r="BI431" s="147">
        <f>IF(N431="nulová",J431,0)</f>
        <v>0</v>
      </c>
      <c r="BJ431" s="17" t="s">
        <v>81</v>
      </c>
      <c r="BK431" s="147">
        <f>ROUND(I431*H431,2)</f>
        <v>0</v>
      </c>
      <c r="BL431" s="17" t="s">
        <v>145</v>
      </c>
      <c r="BM431" s="146" t="s">
        <v>1208</v>
      </c>
    </row>
    <row r="432" spans="2:65" s="1" customFormat="1" ht="33" customHeight="1">
      <c r="B432" s="133"/>
      <c r="C432" s="134" t="s">
        <v>376</v>
      </c>
      <c r="D432" s="134" t="s">
        <v>141</v>
      </c>
      <c r="E432" s="135" t="s">
        <v>893</v>
      </c>
      <c r="F432" s="136" t="s">
        <v>894</v>
      </c>
      <c r="G432" s="137" t="s">
        <v>196</v>
      </c>
      <c r="H432" s="138">
        <v>4.05</v>
      </c>
      <c r="I432" s="139"/>
      <c r="J432" s="140">
        <f>ROUND(I432*H432,2)</f>
        <v>0</v>
      </c>
      <c r="K432" s="141"/>
      <c r="L432" s="32"/>
      <c r="M432" s="142" t="s">
        <v>1</v>
      </c>
      <c r="N432" s="143" t="s">
        <v>38</v>
      </c>
      <c r="P432" s="144">
        <f>O432*H432</f>
        <v>0</v>
      </c>
      <c r="Q432" s="144">
        <v>0</v>
      </c>
      <c r="R432" s="144">
        <f>Q432*H432</f>
        <v>0</v>
      </c>
      <c r="S432" s="144">
        <v>0</v>
      </c>
      <c r="T432" s="145">
        <f>S432*H432</f>
        <v>0</v>
      </c>
      <c r="AR432" s="146" t="s">
        <v>145</v>
      </c>
      <c r="AT432" s="146" t="s">
        <v>141</v>
      </c>
      <c r="AU432" s="146" t="s">
        <v>83</v>
      </c>
      <c r="AY432" s="17" t="s">
        <v>139</v>
      </c>
      <c r="BE432" s="147">
        <f>IF(N432="základní",J432,0)</f>
        <v>0</v>
      </c>
      <c r="BF432" s="147">
        <f>IF(N432="snížená",J432,0)</f>
        <v>0</v>
      </c>
      <c r="BG432" s="147">
        <f>IF(N432="zákl. přenesená",J432,0)</f>
        <v>0</v>
      </c>
      <c r="BH432" s="147">
        <f>IF(N432="sníž. přenesená",J432,0)</f>
        <v>0</v>
      </c>
      <c r="BI432" s="147">
        <f>IF(N432="nulová",J432,0)</f>
        <v>0</v>
      </c>
      <c r="BJ432" s="17" t="s">
        <v>81</v>
      </c>
      <c r="BK432" s="147">
        <f>ROUND(I432*H432,2)</f>
        <v>0</v>
      </c>
      <c r="BL432" s="17" t="s">
        <v>145</v>
      </c>
      <c r="BM432" s="146" t="s">
        <v>604</v>
      </c>
    </row>
    <row r="433" spans="2:65" s="14" customFormat="1">
      <c r="B433" s="163"/>
      <c r="D433" s="149" t="s">
        <v>146</v>
      </c>
      <c r="E433" s="164" t="s">
        <v>1</v>
      </c>
      <c r="F433" s="165" t="s">
        <v>625</v>
      </c>
      <c r="H433" s="164" t="s">
        <v>1</v>
      </c>
      <c r="I433" s="166"/>
      <c r="L433" s="163"/>
      <c r="M433" s="167"/>
      <c r="T433" s="168"/>
      <c r="AT433" s="164" t="s">
        <v>146</v>
      </c>
      <c r="AU433" s="164" t="s">
        <v>83</v>
      </c>
      <c r="AV433" s="14" t="s">
        <v>81</v>
      </c>
      <c r="AW433" s="14" t="s">
        <v>30</v>
      </c>
      <c r="AX433" s="14" t="s">
        <v>73</v>
      </c>
      <c r="AY433" s="164" t="s">
        <v>139</v>
      </c>
    </row>
    <row r="434" spans="2:65" s="12" customFormat="1">
      <c r="B434" s="148"/>
      <c r="D434" s="149" t="s">
        <v>146</v>
      </c>
      <c r="E434" s="150" t="s">
        <v>1</v>
      </c>
      <c r="F434" s="151" t="s">
        <v>1209</v>
      </c>
      <c r="H434" s="152">
        <v>4.05</v>
      </c>
      <c r="I434" s="153"/>
      <c r="L434" s="148"/>
      <c r="M434" s="154"/>
      <c r="T434" s="155"/>
      <c r="AT434" s="150" t="s">
        <v>146</v>
      </c>
      <c r="AU434" s="150" t="s">
        <v>83</v>
      </c>
      <c r="AV434" s="12" t="s">
        <v>83</v>
      </c>
      <c r="AW434" s="12" t="s">
        <v>30</v>
      </c>
      <c r="AX434" s="12" t="s">
        <v>73</v>
      </c>
      <c r="AY434" s="150" t="s">
        <v>139</v>
      </c>
    </row>
    <row r="435" spans="2:65" s="13" customFormat="1">
      <c r="B435" s="156"/>
      <c r="D435" s="149" t="s">
        <v>146</v>
      </c>
      <c r="E435" s="157" t="s">
        <v>1</v>
      </c>
      <c r="F435" s="158" t="s">
        <v>148</v>
      </c>
      <c r="H435" s="159">
        <v>4.05</v>
      </c>
      <c r="I435" s="160"/>
      <c r="L435" s="156"/>
      <c r="M435" s="161"/>
      <c r="T435" s="162"/>
      <c r="AT435" s="157" t="s">
        <v>146</v>
      </c>
      <c r="AU435" s="157" t="s">
        <v>83</v>
      </c>
      <c r="AV435" s="13" t="s">
        <v>145</v>
      </c>
      <c r="AW435" s="13" t="s">
        <v>30</v>
      </c>
      <c r="AX435" s="13" t="s">
        <v>81</v>
      </c>
      <c r="AY435" s="157" t="s">
        <v>139</v>
      </c>
    </row>
    <row r="436" spans="2:65" s="1" customFormat="1" ht="33" customHeight="1">
      <c r="B436" s="133"/>
      <c r="C436" s="134" t="s">
        <v>564</v>
      </c>
      <c r="D436" s="134" t="s">
        <v>141</v>
      </c>
      <c r="E436" s="135" t="s">
        <v>1210</v>
      </c>
      <c r="F436" s="136" t="s">
        <v>1211</v>
      </c>
      <c r="G436" s="137" t="s">
        <v>196</v>
      </c>
      <c r="H436" s="138">
        <v>5.12</v>
      </c>
      <c r="I436" s="139"/>
      <c r="J436" s="140">
        <f>ROUND(I436*H436,2)</f>
        <v>0</v>
      </c>
      <c r="K436" s="141"/>
      <c r="L436" s="32"/>
      <c r="M436" s="142" t="s">
        <v>1</v>
      </c>
      <c r="N436" s="143" t="s">
        <v>38</v>
      </c>
      <c r="P436" s="144">
        <f>O436*H436</f>
        <v>0</v>
      </c>
      <c r="Q436" s="144">
        <v>0</v>
      </c>
      <c r="R436" s="144">
        <f>Q436*H436</f>
        <v>0</v>
      </c>
      <c r="S436" s="144">
        <v>0</v>
      </c>
      <c r="T436" s="145">
        <f>S436*H436</f>
        <v>0</v>
      </c>
      <c r="AR436" s="146" t="s">
        <v>145</v>
      </c>
      <c r="AT436" s="146" t="s">
        <v>141</v>
      </c>
      <c r="AU436" s="146" t="s">
        <v>83</v>
      </c>
      <c r="AY436" s="17" t="s">
        <v>139</v>
      </c>
      <c r="BE436" s="147">
        <f>IF(N436="základní",J436,0)</f>
        <v>0</v>
      </c>
      <c r="BF436" s="147">
        <f>IF(N436="snížená",J436,0)</f>
        <v>0</v>
      </c>
      <c r="BG436" s="147">
        <f>IF(N436="zákl. přenesená",J436,0)</f>
        <v>0</v>
      </c>
      <c r="BH436" s="147">
        <f>IF(N436="sníž. přenesená",J436,0)</f>
        <v>0</v>
      </c>
      <c r="BI436" s="147">
        <f>IF(N436="nulová",J436,0)</f>
        <v>0</v>
      </c>
      <c r="BJ436" s="17" t="s">
        <v>81</v>
      </c>
      <c r="BK436" s="147">
        <f>ROUND(I436*H436,2)</f>
        <v>0</v>
      </c>
      <c r="BL436" s="17" t="s">
        <v>145</v>
      </c>
      <c r="BM436" s="146" t="s">
        <v>1212</v>
      </c>
    </row>
    <row r="437" spans="2:65" s="14" customFormat="1">
      <c r="B437" s="163"/>
      <c r="D437" s="149" t="s">
        <v>146</v>
      </c>
      <c r="E437" s="164" t="s">
        <v>1</v>
      </c>
      <c r="F437" s="165" t="s">
        <v>1213</v>
      </c>
      <c r="H437" s="164" t="s">
        <v>1</v>
      </c>
      <c r="I437" s="166"/>
      <c r="L437" s="163"/>
      <c r="M437" s="167"/>
      <c r="T437" s="168"/>
      <c r="AT437" s="164" t="s">
        <v>146</v>
      </c>
      <c r="AU437" s="164" t="s">
        <v>83</v>
      </c>
      <c r="AV437" s="14" t="s">
        <v>81</v>
      </c>
      <c r="AW437" s="14" t="s">
        <v>30</v>
      </c>
      <c r="AX437" s="14" t="s">
        <v>73</v>
      </c>
      <c r="AY437" s="164" t="s">
        <v>139</v>
      </c>
    </row>
    <row r="438" spans="2:65" s="12" customFormat="1">
      <c r="B438" s="148"/>
      <c r="D438" s="149" t="s">
        <v>146</v>
      </c>
      <c r="E438" s="150" t="s">
        <v>1</v>
      </c>
      <c r="F438" s="151" t="s">
        <v>1214</v>
      </c>
      <c r="H438" s="152">
        <v>5.12</v>
      </c>
      <c r="I438" s="153"/>
      <c r="L438" s="148"/>
      <c r="M438" s="154"/>
      <c r="T438" s="155"/>
      <c r="AT438" s="150" t="s">
        <v>146</v>
      </c>
      <c r="AU438" s="150" t="s">
        <v>83</v>
      </c>
      <c r="AV438" s="12" t="s">
        <v>83</v>
      </c>
      <c r="AW438" s="12" t="s">
        <v>30</v>
      </c>
      <c r="AX438" s="12" t="s">
        <v>73</v>
      </c>
      <c r="AY438" s="150" t="s">
        <v>139</v>
      </c>
    </row>
    <row r="439" spans="2:65" s="13" customFormat="1">
      <c r="B439" s="156"/>
      <c r="D439" s="149" t="s">
        <v>146</v>
      </c>
      <c r="E439" s="157" t="s">
        <v>1</v>
      </c>
      <c r="F439" s="158" t="s">
        <v>148</v>
      </c>
      <c r="H439" s="159">
        <v>5.12</v>
      </c>
      <c r="I439" s="160"/>
      <c r="L439" s="156"/>
      <c r="M439" s="161"/>
      <c r="T439" s="162"/>
      <c r="AT439" s="157" t="s">
        <v>146</v>
      </c>
      <c r="AU439" s="157" t="s">
        <v>83</v>
      </c>
      <c r="AV439" s="13" t="s">
        <v>145</v>
      </c>
      <c r="AW439" s="13" t="s">
        <v>30</v>
      </c>
      <c r="AX439" s="13" t="s">
        <v>81</v>
      </c>
      <c r="AY439" s="157" t="s">
        <v>139</v>
      </c>
    </row>
    <row r="440" spans="2:65" s="1" customFormat="1" ht="24.2" customHeight="1">
      <c r="B440" s="133"/>
      <c r="C440" s="134" t="s">
        <v>381</v>
      </c>
      <c r="D440" s="134" t="s">
        <v>141</v>
      </c>
      <c r="E440" s="135" t="s">
        <v>1215</v>
      </c>
      <c r="F440" s="136" t="s">
        <v>1216</v>
      </c>
      <c r="G440" s="137" t="s">
        <v>196</v>
      </c>
      <c r="H440" s="138">
        <v>5.8319999999999999</v>
      </c>
      <c r="I440" s="139"/>
      <c r="J440" s="140">
        <f>ROUND(I440*H440,2)</f>
        <v>0</v>
      </c>
      <c r="K440" s="141"/>
      <c r="L440" s="32"/>
      <c r="M440" s="142" t="s">
        <v>1</v>
      </c>
      <c r="N440" s="143" t="s">
        <v>38</v>
      </c>
      <c r="P440" s="144">
        <f>O440*H440</f>
        <v>0</v>
      </c>
      <c r="Q440" s="144">
        <v>0</v>
      </c>
      <c r="R440" s="144">
        <f>Q440*H440</f>
        <v>0</v>
      </c>
      <c r="S440" s="144">
        <v>0</v>
      </c>
      <c r="T440" s="145">
        <f>S440*H440</f>
        <v>0</v>
      </c>
      <c r="AR440" s="146" t="s">
        <v>145</v>
      </c>
      <c r="AT440" s="146" t="s">
        <v>141</v>
      </c>
      <c r="AU440" s="146" t="s">
        <v>83</v>
      </c>
      <c r="AY440" s="17" t="s">
        <v>139</v>
      </c>
      <c r="BE440" s="147">
        <f>IF(N440="základní",J440,0)</f>
        <v>0</v>
      </c>
      <c r="BF440" s="147">
        <f>IF(N440="snížená",J440,0)</f>
        <v>0</v>
      </c>
      <c r="BG440" s="147">
        <f>IF(N440="zákl. přenesená",J440,0)</f>
        <v>0</v>
      </c>
      <c r="BH440" s="147">
        <f>IF(N440="sníž. přenesená",J440,0)</f>
        <v>0</v>
      </c>
      <c r="BI440" s="147">
        <f>IF(N440="nulová",J440,0)</f>
        <v>0</v>
      </c>
      <c r="BJ440" s="17" t="s">
        <v>81</v>
      </c>
      <c r="BK440" s="147">
        <f>ROUND(I440*H440,2)</f>
        <v>0</v>
      </c>
      <c r="BL440" s="17" t="s">
        <v>145</v>
      </c>
      <c r="BM440" s="146" t="s">
        <v>1217</v>
      </c>
    </row>
    <row r="441" spans="2:65" s="14" customFormat="1">
      <c r="B441" s="163"/>
      <c r="D441" s="149" t="s">
        <v>146</v>
      </c>
      <c r="E441" s="164" t="s">
        <v>1</v>
      </c>
      <c r="F441" s="165" t="s">
        <v>625</v>
      </c>
      <c r="H441" s="164" t="s">
        <v>1</v>
      </c>
      <c r="I441" s="166"/>
      <c r="L441" s="163"/>
      <c r="M441" s="167"/>
      <c r="T441" s="168"/>
      <c r="AT441" s="164" t="s">
        <v>146</v>
      </c>
      <c r="AU441" s="164" t="s">
        <v>83</v>
      </c>
      <c r="AV441" s="14" t="s">
        <v>81</v>
      </c>
      <c r="AW441" s="14" t="s">
        <v>30</v>
      </c>
      <c r="AX441" s="14" t="s">
        <v>73</v>
      </c>
      <c r="AY441" s="164" t="s">
        <v>139</v>
      </c>
    </row>
    <row r="442" spans="2:65" s="12" customFormat="1">
      <c r="B442" s="148"/>
      <c r="D442" s="149" t="s">
        <v>146</v>
      </c>
      <c r="E442" s="150" t="s">
        <v>1</v>
      </c>
      <c r="F442" s="151" t="s">
        <v>1218</v>
      </c>
      <c r="H442" s="152">
        <v>5.8319999999999999</v>
      </c>
      <c r="I442" s="153"/>
      <c r="L442" s="148"/>
      <c r="M442" s="154"/>
      <c r="T442" s="155"/>
      <c r="AT442" s="150" t="s">
        <v>146</v>
      </c>
      <c r="AU442" s="150" t="s">
        <v>83</v>
      </c>
      <c r="AV442" s="12" t="s">
        <v>83</v>
      </c>
      <c r="AW442" s="12" t="s">
        <v>30</v>
      </c>
      <c r="AX442" s="12" t="s">
        <v>73</v>
      </c>
      <c r="AY442" s="150" t="s">
        <v>139</v>
      </c>
    </row>
    <row r="443" spans="2:65" s="13" customFormat="1">
      <c r="B443" s="156"/>
      <c r="D443" s="149" t="s">
        <v>146</v>
      </c>
      <c r="E443" s="157" t="s">
        <v>1</v>
      </c>
      <c r="F443" s="158" t="s">
        <v>148</v>
      </c>
      <c r="H443" s="159">
        <v>5.8319999999999999</v>
      </c>
      <c r="I443" s="160"/>
      <c r="L443" s="156"/>
      <c r="M443" s="161"/>
      <c r="T443" s="162"/>
      <c r="AT443" s="157" t="s">
        <v>146</v>
      </c>
      <c r="AU443" s="157" t="s">
        <v>83</v>
      </c>
      <c r="AV443" s="13" t="s">
        <v>145</v>
      </c>
      <c r="AW443" s="13" t="s">
        <v>30</v>
      </c>
      <c r="AX443" s="13" t="s">
        <v>81</v>
      </c>
      <c r="AY443" s="157" t="s">
        <v>139</v>
      </c>
    </row>
    <row r="444" spans="2:65" s="1" customFormat="1" ht="24.2" customHeight="1">
      <c r="B444" s="133"/>
      <c r="C444" s="134" t="s">
        <v>574</v>
      </c>
      <c r="D444" s="134" t="s">
        <v>141</v>
      </c>
      <c r="E444" s="135" t="s">
        <v>1219</v>
      </c>
      <c r="F444" s="136" t="s">
        <v>1220</v>
      </c>
      <c r="G444" s="137" t="s">
        <v>196</v>
      </c>
      <c r="H444" s="138">
        <v>1.6</v>
      </c>
      <c r="I444" s="139"/>
      <c r="J444" s="140">
        <f>ROUND(I444*H444,2)</f>
        <v>0</v>
      </c>
      <c r="K444" s="141"/>
      <c r="L444" s="32"/>
      <c r="M444" s="142" t="s">
        <v>1</v>
      </c>
      <c r="N444" s="143" t="s">
        <v>38</v>
      </c>
      <c r="P444" s="144">
        <f>O444*H444</f>
        <v>0</v>
      </c>
      <c r="Q444" s="144">
        <v>0</v>
      </c>
      <c r="R444" s="144">
        <f>Q444*H444</f>
        <v>0</v>
      </c>
      <c r="S444" s="144">
        <v>0</v>
      </c>
      <c r="T444" s="145">
        <f>S444*H444</f>
        <v>0</v>
      </c>
      <c r="AR444" s="146" t="s">
        <v>145</v>
      </c>
      <c r="AT444" s="146" t="s">
        <v>141</v>
      </c>
      <c r="AU444" s="146" t="s">
        <v>83</v>
      </c>
      <c r="AY444" s="17" t="s">
        <v>139</v>
      </c>
      <c r="BE444" s="147">
        <f>IF(N444="základní",J444,0)</f>
        <v>0</v>
      </c>
      <c r="BF444" s="147">
        <f>IF(N444="snížená",J444,0)</f>
        <v>0</v>
      </c>
      <c r="BG444" s="147">
        <f>IF(N444="zákl. přenesená",J444,0)</f>
        <v>0</v>
      </c>
      <c r="BH444" s="147">
        <f>IF(N444="sníž. přenesená",J444,0)</f>
        <v>0</v>
      </c>
      <c r="BI444" s="147">
        <f>IF(N444="nulová",J444,0)</f>
        <v>0</v>
      </c>
      <c r="BJ444" s="17" t="s">
        <v>81</v>
      </c>
      <c r="BK444" s="147">
        <f>ROUND(I444*H444,2)</f>
        <v>0</v>
      </c>
      <c r="BL444" s="17" t="s">
        <v>145</v>
      </c>
      <c r="BM444" s="146" t="s">
        <v>1221</v>
      </c>
    </row>
    <row r="445" spans="2:65" s="12" customFormat="1">
      <c r="B445" s="148"/>
      <c r="D445" s="149" t="s">
        <v>146</v>
      </c>
      <c r="E445" s="150" t="s">
        <v>1</v>
      </c>
      <c r="F445" s="151" t="s">
        <v>1222</v>
      </c>
      <c r="H445" s="152">
        <v>1.6</v>
      </c>
      <c r="I445" s="153"/>
      <c r="L445" s="148"/>
      <c r="M445" s="154"/>
      <c r="T445" s="155"/>
      <c r="AT445" s="150" t="s">
        <v>146</v>
      </c>
      <c r="AU445" s="150" t="s">
        <v>83</v>
      </c>
      <c r="AV445" s="12" t="s">
        <v>83</v>
      </c>
      <c r="AW445" s="12" t="s">
        <v>30</v>
      </c>
      <c r="AX445" s="12" t="s">
        <v>73</v>
      </c>
      <c r="AY445" s="150" t="s">
        <v>139</v>
      </c>
    </row>
    <row r="446" spans="2:65" s="13" customFormat="1">
      <c r="B446" s="156"/>
      <c r="D446" s="149" t="s">
        <v>146</v>
      </c>
      <c r="E446" s="157" t="s">
        <v>1</v>
      </c>
      <c r="F446" s="158" t="s">
        <v>148</v>
      </c>
      <c r="H446" s="159">
        <v>1.6</v>
      </c>
      <c r="I446" s="160"/>
      <c r="L446" s="156"/>
      <c r="M446" s="161"/>
      <c r="T446" s="162"/>
      <c r="AT446" s="157" t="s">
        <v>146</v>
      </c>
      <c r="AU446" s="157" t="s">
        <v>83</v>
      </c>
      <c r="AV446" s="13" t="s">
        <v>145</v>
      </c>
      <c r="AW446" s="13" t="s">
        <v>30</v>
      </c>
      <c r="AX446" s="13" t="s">
        <v>81</v>
      </c>
      <c r="AY446" s="157" t="s">
        <v>139</v>
      </c>
    </row>
    <row r="447" spans="2:65" s="1" customFormat="1" ht="24.2" customHeight="1">
      <c r="B447" s="133"/>
      <c r="C447" s="134" t="s">
        <v>385</v>
      </c>
      <c r="D447" s="134" t="s">
        <v>141</v>
      </c>
      <c r="E447" s="135" t="s">
        <v>669</v>
      </c>
      <c r="F447" s="136" t="s">
        <v>670</v>
      </c>
      <c r="G447" s="137" t="s">
        <v>144</v>
      </c>
      <c r="H447" s="138">
        <v>19.28</v>
      </c>
      <c r="I447" s="139"/>
      <c r="J447" s="140">
        <f>ROUND(I447*H447,2)</f>
        <v>0</v>
      </c>
      <c r="K447" s="141"/>
      <c r="L447" s="32"/>
      <c r="M447" s="142" t="s">
        <v>1</v>
      </c>
      <c r="N447" s="143" t="s">
        <v>38</v>
      </c>
      <c r="P447" s="144">
        <f>O447*H447</f>
        <v>0</v>
      </c>
      <c r="Q447" s="144">
        <v>0</v>
      </c>
      <c r="R447" s="144">
        <f>Q447*H447</f>
        <v>0</v>
      </c>
      <c r="S447" s="144">
        <v>0</v>
      </c>
      <c r="T447" s="145">
        <f>S447*H447</f>
        <v>0</v>
      </c>
      <c r="AR447" s="146" t="s">
        <v>145</v>
      </c>
      <c r="AT447" s="146" t="s">
        <v>141</v>
      </c>
      <c r="AU447" s="146" t="s">
        <v>83</v>
      </c>
      <c r="AY447" s="17" t="s">
        <v>139</v>
      </c>
      <c r="BE447" s="147">
        <f>IF(N447="základní",J447,0)</f>
        <v>0</v>
      </c>
      <c r="BF447" s="147">
        <f>IF(N447="snížená",J447,0)</f>
        <v>0</v>
      </c>
      <c r="BG447" s="147">
        <f>IF(N447="zákl. přenesená",J447,0)</f>
        <v>0</v>
      </c>
      <c r="BH447" s="147">
        <f>IF(N447="sníž. přenesená",J447,0)</f>
        <v>0</v>
      </c>
      <c r="BI447" s="147">
        <f>IF(N447="nulová",J447,0)</f>
        <v>0</v>
      </c>
      <c r="BJ447" s="17" t="s">
        <v>81</v>
      </c>
      <c r="BK447" s="147">
        <f>ROUND(I447*H447,2)</f>
        <v>0</v>
      </c>
      <c r="BL447" s="17" t="s">
        <v>145</v>
      </c>
      <c r="BM447" s="146" t="s">
        <v>1223</v>
      </c>
    </row>
    <row r="448" spans="2:65" s="14" customFormat="1">
      <c r="B448" s="163"/>
      <c r="D448" s="149" t="s">
        <v>146</v>
      </c>
      <c r="E448" s="164" t="s">
        <v>1</v>
      </c>
      <c r="F448" s="165" t="s">
        <v>1213</v>
      </c>
      <c r="H448" s="164" t="s">
        <v>1</v>
      </c>
      <c r="I448" s="166"/>
      <c r="L448" s="163"/>
      <c r="M448" s="167"/>
      <c r="T448" s="168"/>
      <c r="AT448" s="164" t="s">
        <v>146</v>
      </c>
      <c r="AU448" s="164" t="s">
        <v>83</v>
      </c>
      <c r="AV448" s="14" t="s">
        <v>81</v>
      </c>
      <c r="AW448" s="14" t="s">
        <v>30</v>
      </c>
      <c r="AX448" s="14" t="s">
        <v>73</v>
      </c>
      <c r="AY448" s="164" t="s">
        <v>139</v>
      </c>
    </row>
    <row r="449" spans="2:65" s="12" customFormat="1">
      <c r="B449" s="148"/>
      <c r="D449" s="149" t="s">
        <v>146</v>
      </c>
      <c r="E449" s="150" t="s">
        <v>1</v>
      </c>
      <c r="F449" s="151" t="s">
        <v>1224</v>
      </c>
      <c r="H449" s="152">
        <v>12.8</v>
      </c>
      <c r="I449" s="153"/>
      <c r="L449" s="148"/>
      <c r="M449" s="154"/>
      <c r="T449" s="155"/>
      <c r="AT449" s="150" t="s">
        <v>146</v>
      </c>
      <c r="AU449" s="150" t="s">
        <v>83</v>
      </c>
      <c r="AV449" s="12" t="s">
        <v>83</v>
      </c>
      <c r="AW449" s="12" t="s">
        <v>30</v>
      </c>
      <c r="AX449" s="12" t="s">
        <v>73</v>
      </c>
      <c r="AY449" s="150" t="s">
        <v>139</v>
      </c>
    </row>
    <row r="450" spans="2:65" s="12" customFormat="1">
      <c r="B450" s="148"/>
      <c r="D450" s="149" t="s">
        <v>146</v>
      </c>
      <c r="E450" s="150" t="s">
        <v>1</v>
      </c>
      <c r="F450" s="151" t="s">
        <v>1225</v>
      </c>
      <c r="H450" s="152">
        <v>6.48</v>
      </c>
      <c r="I450" s="153"/>
      <c r="L450" s="148"/>
      <c r="M450" s="154"/>
      <c r="T450" s="155"/>
      <c r="AT450" s="150" t="s">
        <v>146</v>
      </c>
      <c r="AU450" s="150" t="s">
        <v>83</v>
      </c>
      <c r="AV450" s="12" t="s">
        <v>83</v>
      </c>
      <c r="AW450" s="12" t="s">
        <v>30</v>
      </c>
      <c r="AX450" s="12" t="s">
        <v>73</v>
      </c>
      <c r="AY450" s="150" t="s">
        <v>139</v>
      </c>
    </row>
    <row r="451" spans="2:65" s="13" customFormat="1">
      <c r="B451" s="156"/>
      <c r="D451" s="149" t="s">
        <v>146</v>
      </c>
      <c r="E451" s="157" t="s">
        <v>1</v>
      </c>
      <c r="F451" s="158" t="s">
        <v>148</v>
      </c>
      <c r="H451" s="159">
        <v>19.28</v>
      </c>
      <c r="I451" s="160"/>
      <c r="L451" s="156"/>
      <c r="M451" s="161"/>
      <c r="T451" s="162"/>
      <c r="AT451" s="157" t="s">
        <v>146</v>
      </c>
      <c r="AU451" s="157" t="s">
        <v>83</v>
      </c>
      <c r="AV451" s="13" t="s">
        <v>145</v>
      </c>
      <c r="AW451" s="13" t="s">
        <v>30</v>
      </c>
      <c r="AX451" s="13" t="s">
        <v>81</v>
      </c>
      <c r="AY451" s="157" t="s">
        <v>139</v>
      </c>
    </row>
    <row r="452" spans="2:65" s="1" customFormat="1" ht="24.2" customHeight="1">
      <c r="B452" s="133"/>
      <c r="C452" s="134" t="s">
        <v>584</v>
      </c>
      <c r="D452" s="134" t="s">
        <v>141</v>
      </c>
      <c r="E452" s="135" t="s">
        <v>672</v>
      </c>
      <c r="F452" s="136" t="s">
        <v>673</v>
      </c>
      <c r="G452" s="137" t="s">
        <v>144</v>
      </c>
      <c r="H452" s="138">
        <v>19.28</v>
      </c>
      <c r="I452" s="139"/>
      <c r="J452" s="140">
        <f>ROUND(I452*H452,2)</f>
        <v>0</v>
      </c>
      <c r="K452" s="141"/>
      <c r="L452" s="32"/>
      <c r="M452" s="142" t="s">
        <v>1</v>
      </c>
      <c r="N452" s="143" t="s">
        <v>38</v>
      </c>
      <c r="P452" s="144">
        <f>O452*H452</f>
        <v>0</v>
      </c>
      <c r="Q452" s="144">
        <v>0</v>
      </c>
      <c r="R452" s="144">
        <f>Q452*H452</f>
        <v>0</v>
      </c>
      <c r="S452" s="144">
        <v>0</v>
      </c>
      <c r="T452" s="145">
        <f>S452*H452</f>
        <v>0</v>
      </c>
      <c r="AR452" s="146" t="s">
        <v>145</v>
      </c>
      <c r="AT452" s="146" t="s">
        <v>141</v>
      </c>
      <c r="AU452" s="146" t="s">
        <v>83</v>
      </c>
      <c r="AY452" s="17" t="s">
        <v>139</v>
      </c>
      <c r="BE452" s="147">
        <f>IF(N452="základní",J452,0)</f>
        <v>0</v>
      </c>
      <c r="BF452" s="147">
        <f>IF(N452="snížená",J452,0)</f>
        <v>0</v>
      </c>
      <c r="BG452" s="147">
        <f>IF(N452="zákl. přenesená",J452,0)</f>
        <v>0</v>
      </c>
      <c r="BH452" s="147">
        <f>IF(N452="sníž. přenesená",J452,0)</f>
        <v>0</v>
      </c>
      <c r="BI452" s="147">
        <f>IF(N452="nulová",J452,0)</f>
        <v>0</v>
      </c>
      <c r="BJ452" s="17" t="s">
        <v>81</v>
      </c>
      <c r="BK452" s="147">
        <f>ROUND(I452*H452,2)</f>
        <v>0</v>
      </c>
      <c r="BL452" s="17" t="s">
        <v>145</v>
      </c>
      <c r="BM452" s="146" t="s">
        <v>1226</v>
      </c>
    </row>
    <row r="453" spans="2:65" s="1" customFormat="1" ht="24.2" customHeight="1">
      <c r="B453" s="133"/>
      <c r="C453" s="134" t="s">
        <v>391</v>
      </c>
      <c r="D453" s="134" t="s">
        <v>141</v>
      </c>
      <c r="E453" s="135" t="s">
        <v>1227</v>
      </c>
      <c r="F453" s="136" t="s">
        <v>1228</v>
      </c>
      <c r="G453" s="137" t="s">
        <v>235</v>
      </c>
      <c r="H453" s="138">
        <v>0.60699999999999998</v>
      </c>
      <c r="I453" s="139"/>
      <c r="J453" s="140">
        <f>ROUND(I453*H453,2)</f>
        <v>0</v>
      </c>
      <c r="K453" s="141"/>
      <c r="L453" s="32"/>
      <c r="M453" s="142" t="s">
        <v>1</v>
      </c>
      <c r="N453" s="143" t="s">
        <v>38</v>
      </c>
      <c r="P453" s="144">
        <f>O453*H453</f>
        <v>0</v>
      </c>
      <c r="Q453" s="144">
        <v>0</v>
      </c>
      <c r="R453" s="144">
        <f>Q453*H453</f>
        <v>0</v>
      </c>
      <c r="S453" s="144">
        <v>0</v>
      </c>
      <c r="T453" s="145">
        <f>S453*H453</f>
        <v>0</v>
      </c>
      <c r="AR453" s="146" t="s">
        <v>145</v>
      </c>
      <c r="AT453" s="146" t="s">
        <v>141</v>
      </c>
      <c r="AU453" s="146" t="s">
        <v>83</v>
      </c>
      <c r="AY453" s="17" t="s">
        <v>139</v>
      </c>
      <c r="BE453" s="147">
        <f>IF(N453="základní",J453,0)</f>
        <v>0</v>
      </c>
      <c r="BF453" s="147">
        <f>IF(N453="snížená",J453,0)</f>
        <v>0</v>
      </c>
      <c r="BG453" s="147">
        <f>IF(N453="zákl. přenesená",J453,0)</f>
        <v>0</v>
      </c>
      <c r="BH453" s="147">
        <f>IF(N453="sníž. přenesená",J453,0)</f>
        <v>0</v>
      </c>
      <c r="BI453" s="147">
        <f>IF(N453="nulová",J453,0)</f>
        <v>0</v>
      </c>
      <c r="BJ453" s="17" t="s">
        <v>81</v>
      </c>
      <c r="BK453" s="147">
        <f>ROUND(I453*H453,2)</f>
        <v>0</v>
      </c>
      <c r="BL453" s="17" t="s">
        <v>145</v>
      </c>
      <c r="BM453" s="146" t="s">
        <v>1229</v>
      </c>
    </row>
    <row r="454" spans="2:65" s="14" customFormat="1">
      <c r="B454" s="163"/>
      <c r="D454" s="149" t="s">
        <v>146</v>
      </c>
      <c r="E454" s="164" t="s">
        <v>1</v>
      </c>
      <c r="F454" s="165" t="s">
        <v>625</v>
      </c>
      <c r="H454" s="164" t="s">
        <v>1</v>
      </c>
      <c r="I454" s="166"/>
      <c r="L454" s="163"/>
      <c r="M454" s="167"/>
      <c r="T454" s="168"/>
      <c r="AT454" s="164" t="s">
        <v>146</v>
      </c>
      <c r="AU454" s="164" t="s">
        <v>83</v>
      </c>
      <c r="AV454" s="14" t="s">
        <v>81</v>
      </c>
      <c r="AW454" s="14" t="s">
        <v>30</v>
      </c>
      <c r="AX454" s="14" t="s">
        <v>73</v>
      </c>
      <c r="AY454" s="164" t="s">
        <v>139</v>
      </c>
    </row>
    <row r="455" spans="2:65" s="12" customFormat="1">
      <c r="B455" s="148"/>
      <c r="D455" s="149" t="s">
        <v>146</v>
      </c>
      <c r="E455" s="150" t="s">
        <v>1</v>
      </c>
      <c r="F455" s="151" t="s">
        <v>1230</v>
      </c>
      <c r="H455" s="152">
        <v>0.60699999999999998</v>
      </c>
      <c r="I455" s="153"/>
      <c r="L455" s="148"/>
      <c r="M455" s="154"/>
      <c r="T455" s="155"/>
      <c r="AT455" s="150" t="s">
        <v>146</v>
      </c>
      <c r="AU455" s="150" t="s">
        <v>83</v>
      </c>
      <c r="AV455" s="12" t="s">
        <v>83</v>
      </c>
      <c r="AW455" s="12" t="s">
        <v>30</v>
      </c>
      <c r="AX455" s="12" t="s">
        <v>73</v>
      </c>
      <c r="AY455" s="150" t="s">
        <v>139</v>
      </c>
    </row>
    <row r="456" spans="2:65" s="13" customFormat="1">
      <c r="B456" s="156"/>
      <c r="D456" s="149" t="s">
        <v>146</v>
      </c>
      <c r="E456" s="157" t="s">
        <v>1</v>
      </c>
      <c r="F456" s="158" t="s">
        <v>148</v>
      </c>
      <c r="H456" s="159">
        <v>0.60699999999999998</v>
      </c>
      <c r="I456" s="160"/>
      <c r="L456" s="156"/>
      <c r="M456" s="161"/>
      <c r="T456" s="162"/>
      <c r="AT456" s="157" t="s">
        <v>146</v>
      </c>
      <c r="AU456" s="157" t="s">
        <v>83</v>
      </c>
      <c r="AV456" s="13" t="s">
        <v>145</v>
      </c>
      <c r="AW456" s="13" t="s">
        <v>30</v>
      </c>
      <c r="AX456" s="13" t="s">
        <v>81</v>
      </c>
      <c r="AY456" s="157" t="s">
        <v>139</v>
      </c>
    </row>
    <row r="457" spans="2:65" s="11" customFormat="1" ht="22.9" customHeight="1">
      <c r="B457" s="121"/>
      <c r="D457" s="122" t="s">
        <v>72</v>
      </c>
      <c r="E457" s="131" t="s">
        <v>160</v>
      </c>
      <c r="F457" s="131" t="s">
        <v>290</v>
      </c>
      <c r="I457" s="124"/>
      <c r="J457" s="132">
        <f>BK457</f>
        <v>0</v>
      </c>
      <c r="L457" s="121"/>
      <c r="M457" s="126"/>
      <c r="P457" s="127">
        <f>SUM(P458:P485)</f>
        <v>0</v>
      </c>
      <c r="R457" s="127">
        <f>SUM(R458:R485)</f>
        <v>0</v>
      </c>
      <c r="T457" s="128">
        <f>SUM(T458:T485)</f>
        <v>0</v>
      </c>
      <c r="AR457" s="122" t="s">
        <v>81</v>
      </c>
      <c r="AT457" s="129" t="s">
        <v>72</v>
      </c>
      <c r="AU457" s="129" t="s">
        <v>81</v>
      </c>
      <c r="AY457" s="122" t="s">
        <v>139</v>
      </c>
      <c r="BK457" s="130">
        <f>SUM(BK458:BK485)</f>
        <v>0</v>
      </c>
    </row>
    <row r="458" spans="2:65" s="1" customFormat="1" ht="24.2" customHeight="1">
      <c r="B458" s="133"/>
      <c r="C458" s="134" t="s">
        <v>592</v>
      </c>
      <c r="D458" s="134" t="s">
        <v>141</v>
      </c>
      <c r="E458" s="135" t="s">
        <v>1231</v>
      </c>
      <c r="F458" s="136" t="s">
        <v>1232</v>
      </c>
      <c r="G458" s="137" t="s">
        <v>144</v>
      </c>
      <c r="H458" s="138">
        <v>95.4</v>
      </c>
      <c r="I458" s="139"/>
      <c r="J458" s="140">
        <f>ROUND(I458*H458,2)</f>
        <v>0</v>
      </c>
      <c r="K458" s="141"/>
      <c r="L458" s="32"/>
      <c r="M458" s="142" t="s">
        <v>1</v>
      </c>
      <c r="N458" s="143" t="s">
        <v>38</v>
      </c>
      <c r="P458" s="144">
        <f>O458*H458</f>
        <v>0</v>
      </c>
      <c r="Q458" s="144">
        <v>0</v>
      </c>
      <c r="R458" s="144">
        <f>Q458*H458</f>
        <v>0</v>
      </c>
      <c r="S458" s="144">
        <v>0</v>
      </c>
      <c r="T458" s="145">
        <f>S458*H458</f>
        <v>0</v>
      </c>
      <c r="AR458" s="146" t="s">
        <v>145</v>
      </c>
      <c r="AT458" s="146" t="s">
        <v>141</v>
      </c>
      <c r="AU458" s="146" t="s">
        <v>83</v>
      </c>
      <c r="AY458" s="17" t="s">
        <v>139</v>
      </c>
      <c r="BE458" s="147">
        <f>IF(N458="základní",J458,0)</f>
        <v>0</v>
      </c>
      <c r="BF458" s="147">
        <f>IF(N458="snížená",J458,0)</f>
        <v>0</v>
      </c>
      <c r="BG458" s="147">
        <f>IF(N458="zákl. přenesená",J458,0)</f>
        <v>0</v>
      </c>
      <c r="BH458" s="147">
        <f>IF(N458="sníž. přenesená",J458,0)</f>
        <v>0</v>
      </c>
      <c r="BI458" s="147">
        <f>IF(N458="nulová",J458,0)</f>
        <v>0</v>
      </c>
      <c r="BJ458" s="17" t="s">
        <v>81</v>
      </c>
      <c r="BK458" s="147">
        <f>ROUND(I458*H458,2)</f>
        <v>0</v>
      </c>
      <c r="BL458" s="17" t="s">
        <v>145</v>
      </c>
      <c r="BM458" s="146" t="s">
        <v>1233</v>
      </c>
    </row>
    <row r="459" spans="2:65" s="12" customFormat="1">
      <c r="B459" s="148"/>
      <c r="D459" s="149" t="s">
        <v>146</v>
      </c>
      <c r="E459" s="150" t="s">
        <v>1</v>
      </c>
      <c r="F459" s="151" t="s">
        <v>1234</v>
      </c>
      <c r="H459" s="152">
        <v>104</v>
      </c>
      <c r="I459" s="153"/>
      <c r="L459" s="148"/>
      <c r="M459" s="154"/>
      <c r="T459" s="155"/>
      <c r="AT459" s="150" t="s">
        <v>146</v>
      </c>
      <c r="AU459" s="150" t="s">
        <v>83</v>
      </c>
      <c r="AV459" s="12" t="s">
        <v>83</v>
      </c>
      <c r="AW459" s="12" t="s">
        <v>30</v>
      </c>
      <c r="AX459" s="12" t="s">
        <v>73</v>
      </c>
      <c r="AY459" s="150" t="s">
        <v>139</v>
      </c>
    </row>
    <row r="460" spans="2:65" s="12" customFormat="1">
      <c r="B460" s="148"/>
      <c r="D460" s="149" t="s">
        <v>146</v>
      </c>
      <c r="E460" s="150" t="s">
        <v>1</v>
      </c>
      <c r="F460" s="151" t="s">
        <v>1235</v>
      </c>
      <c r="H460" s="152">
        <v>-8.6</v>
      </c>
      <c r="I460" s="153"/>
      <c r="L460" s="148"/>
      <c r="M460" s="154"/>
      <c r="T460" s="155"/>
      <c r="AT460" s="150" t="s">
        <v>146</v>
      </c>
      <c r="AU460" s="150" t="s">
        <v>83</v>
      </c>
      <c r="AV460" s="12" t="s">
        <v>83</v>
      </c>
      <c r="AW460" s="12" t="s">
        <v>30</v>
      </c>
      <c r="AX460" s="12" t="s">
        <v>73</v>
      </c>
      <c r="AY460" s="150" t="s">
        <v>139</v>
      </c>
    </row>
    <row r="461" spans="2:65" s="13" customFormat="1">
      <c r="B461" s="156"/>
      <c r="D461" s="149" t="s">
        <v>146</v>
      </c>
      <c r="E461" s="157" t="s">
        <v>1</v>
      </c>
      <c r="F461" s="158" t="s">
        <v>148</v>
      </c>
      <c r="H461" s="159">
        <v>95.4</v>
      </c>
      <c r="I461" s="160"/>
      <c r="L461" s="156"/>
      <c r="M461" s="161"/>
      <c r="T461" s="162"/>
      <c r="AT461" s="157" t="s">
        <v>146</v>
      </c>
      <c r="AU461" s="157" t="s">
        <v>83</v>
      </c>
      <c r="AV461" s="13" t="s">
        <v>145</v>
      </c>
      <c r="AW461" s="13" t="s">
        <v>30</v>
      </c>
      <c r="AX461" s="13" t="s">
        <v>81</v>
      </c>
      <c r="AY461" s="157" t="s">
        <v>139</v>
      </c>
    </row>
    <row r="462" spans="2:65" s="1" customFormat="1" ht="21.75" customHeight="1">
      <c r="B462" s="133"/>
      <c r="C462" s="134" t="s">
        <v>395</v>
      </c>
      <c r="D462" s="134" t="s">
        <v>141</v>
      </c>
      <c r="E462" s="135" t="s">
        <v>1236</v>
      </c>
      <c r="F462" s="136" t="s">
        <v>1237</v>
      </c>
      <c r="G462" s="137" t="s">
        <v>144</v>
      </c>
      <c r="H462" s="138">
        <v>95.4</v>
      </c>
      <c r="I462" s="139"/>
      <c r="J462" s="140">
        <f>ROUND(I462*H462,2)</f>
        <v>0</v>
      </c>
      <c r="K462" s="141"/>
      <c r="L462" s="32"/>
      <c r="M462" s="142" t="s">
        <v>1</v>
      </c>
      <c r="N462" s="143" t="s">
        <v>38</v>
      </c>
      <c r="P462" s="144">
        <f>O462*H462</f>
        <v>0</v>
      </c>
      <c r="Q462" s="144">
        <v>0</v>
      </c>
      <c r="R462" s="144">
        <f>Q462*H462</f>
        <v>0</v>
      </c>
      <c r="S462" s="144">
        <v>0</v>
      </c>
      <c r="T462" s="145">
        <f>S462*H462</f>
        <v>0</v>
      </c>
      <c r="AR462" s="146" t="s">
        <v>145</v>
      </c>
      <c r="AT462" s="146" t="s">
        <v>141</v>
      </c>
      <c r="AU462" s="146" t="s">
        <v>83</v>
      </c>
      <c r="AY462" s="17" t="s">
        <v>139</v>
      </c>
      <c r="BE462" s="147">
        <f>IF(N462="základní",J462,0)</f>
        <v>0</v>
      </c>
      <c r="BF462" s="147">
        <f>IF(N462="snížená",J462,0)</f>
        <v>0</v>
      </c>
      <c r="BG462" s="147">
        <f>IF(N462="zákl. přenesená",J462,0)</f>
        <v>0</v>
      </c>
      <c r="BH462" s="147">
        <f>IF(N462="sníž. přenesená",J462,0)</f>
        <v>0</v>
      </c>
      <c r="BI462" s="147">
        <f>IF(N462="nulová",J462,0)</f>
        <v>0</v>
      </c>
      <c r="BJ462" s="17" t="s">
        <v>81</v>
      </c>
      <c r="BK462" s="147">
        <f>ROUND(I462*H462,2)</f>
        <v>0</v>
      </c>
      <c r="BL462" s="17" t="s">
        <v>145</v>
      </c>
      <c r="BM462" s="146" t="s">
        <v>1238</v>
      </c>
    </row>
    <row r="463" spans="2:65" s="12" customFormat="1">
      <c r="B463" s="148"/>
      <c r="D463" s="149" t="s">
        <v>146</v>
      </c>
      <c r="E463" s="150" t="s">
        <v>1</v>
      </c>
      <c r="F463" s="151" t="s">
        <v>1234</v>
      </c>
      <c r="H463" s="152">
        <v>104</v>
      </c>
      <c r="I463" s="153"/>
      <c r="L463" s="148"/>
      <c r="M463" s="154"/>
      <c r="T463" s="155"/>
      <c r="AT463" s="150" t="s">
        <v>146</v>
      </c>
      <c r="AU463" s="150" t="s">
        <v>83</v>
      </c>
      <c r="AV463" s="12" t="s">
        <v>83</v>
      </c>
      <c r="AW463" s="12" t="s">
        <v>30</v>
      </c>
      <c r="AX463" s="12" t="s">
        <v>73</v>
      </c>
      <c r="AY463" s="150" t="s">
        <v>139</v>
      </c>
    </row>
    <row r="464" spans="2:65" s="12" customFormat="1">
      <c r="B464" s="148"/>
      <c r="D464" s="149" t="s">
        <v>146</v>
      </c>
      <c r="E464" s="150" t="s">
        <v>1</v>
      </c>
      <c r="F464" s="151" t="s">
        <v>1235</v>
      </c>
      <c r="H464" s="152">
        <v>-8.6</v>
      </c>
      <c r="I464" s="153"/>
      <c r="L464" s="148"/>
      <c r="M464" s="154"/>
      <c r="T464" s="155"/>
      <c r="AT464" s="150" t="s">
        <v>146</v>
      </c>
      <c r="AU464" s="150" t="s">
        <v>83</v>
      </c>
      <c r="AV464" s="12" t="s">
        <v>83</v>
      </c>
      <c r="AW464" s="12" t="s">
        <v>30</v>
      </c>
      <c r="AX464" s="12" t="s">
        <v>73</v>
      </c>
      <c r="AY464" s="150" t="s">
        <v>139</v>
      </c>
    </row>
    <row r="465" spans="2:65" s="13" customFormat="1">
      <c r="B465" s="156"/>
      <c r="D465" s="149" t="s">
        <v>146</v>
      </c>
      <c r="E465" s="157" t="s">
        <v>1</v>
      </c>
      <c r="F465" s="158" t="s">
        <v>148</v>
      </c>
      <c r="H465" s="159">
        <v>95.4</v>
      </c>
      <c r="I465" s="160"/>
      <c r="L465" s="156"/>
      <c r="M465" s="161"/>
      <c r="T465" s="162"/>
      <c r="AT465" s="157" t="s">
        <v>146</v>
      </c>
      <c r="AU465" s="157" t="s">
        <v>83</v>
      </c>
      <c r="AV465" s="13" t="s">
        <v>145</v>
      </c>
      <c r="AW465" s="13" t="s">
        <v>30</v>
      </c>
      <c r="AX465" s="13" t="s">
        <v>81</v>
      </c>
      <c r="AY465" s="157" t="s">
        <v>139</v>
      </c>
    </row>
    <row r="466" spans="2:65" s="1" customFormat="1" ht="33" customHeight="1">
      <c r="B466" s="133"/>
      <c r="C466" s="134" t="s">
        <v>601</v>
      </c>
      <c r="D466" s="134" t="s">
        <v>141</v>
      </c>
      <c r="E466" s="135" t="s">
        <v>352</v>
      </c>
      <c r="F466" s="136" t="s">
        <v>353</v>
      </c>
      <c r="G466" s="137" t="s">
        <v>144</v>
      </c>
      <c r="H466" s="138">
        <v>122.276</v>
      </c>
      <c r="I466" s="139"/>
      <c r="J466" s="140">
        <f>ROUND(I466*H466,2)</f>
        <v>0</v>
      </c>
      <c r="K466" s="141"/>
      <c r="L466" s="32"/>
      <c r="M466" s="142" t="s">
        <v>1</v>
      </c>
      <c r="N466" s="143" t="s">
        <v>38</v>
      </c>
      <c r="P466" s="144">
        <f>O466*H466</f>
        <v>0</v>
      </c>
      <c r="Q466" s="144">
        <v>0</v>
      </c>
      <c r="R466" s="144">
        <f>Q466*H466</f>
        <v>0</v>
      </c>
      <c r="S466" s="144">
        <v>0</v>
      </c>
      <c r="T466" s="145">
        <f>S466*H466</f>
        <v>0</v>
      </c>
      <c r="AR466" s="146" t="s">
        <v>145</v>
      </c>
      <c r="AT466" s="146" t="s">
        <v>141</v>
      </c>
      <c r="AU466" s="146" t="s">
        <v>83</v>
      </c>
      <c r="AY466" s="17" t="s">
        <v>139</v>
      </c>
      <c r="BE466" s="147">
        <f>IF(N466="základní",J466,0)</f>
        <v>0</v>
      </c>
      <c r="BF466" s="147">
        <f>IF(N466="snížená",J466,0)</f>
        <v>0</v>
      </c>
      <c r="BG466" s="147">
        <f>IF(N466="zákl. přenesená",J466,0)</f>
        <v>0</v>
      </c>
      <c r="BH466" s="147">
        <f>IF(N466="sníž. přenesená",J466,0)</f>
        <v>0</v>
      </c>
      <c r="BI466" s="147">
        <f>IF(N466="nulová",J466,0)</f>
        <v>0</v>
      </c>
      <c r="BJ466" s="17" t="s">
        <v>81</v>
      </c>
      <c r="BK466" s="147">
        <f>ROUND(I466*H466,2)</f>
        <v>0</v>
      </c>
      <c r="BL466" s="17" t="s">
        <v>145</v>
      </c>
      <c r="BM466" s="146" t="s">
        <v>1239</v>
      </c>
    </row>
    <row r="467" spans="2:65" s="14" customFormat="1">
      <c r="B467" s="163"/>
      <c r="D467" s="149" t="s">
        <v>146</v>
      </c>
      <c r="E467" s="164" t="s">
        <v>1</v>
      </c>
      <c r="F467" s="165" t="s">
        <v>335</v>
      </c>
      <c r="H467" s="164" t="s">
        <v>1</v>
      </c>
      <c r="I467" s="166"/>
      <c r="L467" s="163"/>
      <c r="M467" s="167"/>
      <c r="T467" s="168"/>
      <c r="AT467" s="164" t="s">
        <v>146</v>
      </c>
      <c r="AU467" s="164" t="s">
        <v>83</v>
      </c>
      <c r="AV467" s="14" t="s">
        <v>81</v>
      </c>
      <c r="AW467" s="14" t="s">
        <v>30</v>
      </c>
      <c r="AX467" s="14" t="s">
        <v>73</v>
      </c>
      <c r="AY467" s="164" t="s">
        <v>139</v>
      </c>
    </row>
    <row r="468" spans="2:65" s="12" customFormat="1">
      <c r="B468" s="148"/>
      <c r="D468" s="149" t="s">
        <v>146</v>
      </c>
      <c r="E468" s="150" t="s">
        <v>1</v>
      </c>
      <c r="F468" s="151" t="s">
        <v>1240</v>
      </c>
      <c r="H468" s="152">
        <v>122.276</v>
      </c>
      <c r="I468" s="153"/>
      <c r="L468" s="148"/>
      <c r="M468" s="154"/>
      <c r="T468" s="155"/>
      <c r="AT468" s="150" t="s">
        <v>146</v>
      </c>
      <c r="AU468" s="150" t="s">
        <v>83</v>
      </c>
      <c r="AV468" s="12" t="s">
        <v>83</v>
      </c>
      <c r="AW468" s="12" t="s">
        <v>30</v>
      </c>
      <c r="AX468" s="12" t="s">
        <v>73</v>
      </c>
      <c r="AY468" s="150" t="s">
        <v>139</v>
      </c>
    </row>
    <row r="469" spans="2:65" s="13" customFormat="1">
      <c r="B469" s="156"/>
      <c r="D469" s="149" t="s">
        <v>146</v>
      </c>
      <c r="E469" s="157" t="s">
        <v>1</v>
      </c>
      <c r="F469" s="158" t="s">
        <v>148</v>
      </c>
      <c r="H469" s="159">
        <v>122.276</v>
      </c>
      <c r="I469" s="160"/>
      <c r="L469" s="156"/>
      <c r="M469" s="161"/>
      <c r="T469" s="162"/>
      <c r="AT469" s="157" t="s">
        <v>146</v>
      </c>
      <c r="AU469" s="157" t="s">
        <v>83</v>
      </c>
      <c r="AV469" s="13" t="s">
        <v>145</v>
      </c>
      <c r="AW469" s="13" t="s">
        <v>30</v>
      </c>
      <c r="AX469" s="13" t="s">
        <v>81</v>
      </c>
      <c r="AY469" s="157" t="s">
        <v>139</v>
      </c>
    </row>
    <row r="470" spans="2:65" s="1" customFormat="1" ht="24.2" customHeight="1">
      <c r="B470" s="133"/>
      <c r="C470" s="134" t="s">
        <v>402</v>
      </c>
      <c r="D470" s="134" t="s">
        <v>141</v>
      </c>
      <c r="E470" s="135" t="s">
        <v>358</v>
      </c>
      <c r="F470" s="136" t="s">
        <v>359</v>
      </c>
      <c r="G470" s="137" t="s">
        <v>144</v>
      </c>
      <c r="H470" s="138">
        <v>122.276</v>
      </c>
      <c r="I470" s="139"/>
      <c r="J470" s="140">
        <f>ROUND(I470*H470,2)</f>
        <v>0</v>
      </c>
      <c r="K470" s="141"/>
      <c r="L470" s="32"/>
      <c r="M470" s="142" t="s">
        <v>1</v>
      </c>
      <c r="N470" s="143" t="s">
        <v>38</v>
      </c>
      <c r="P470" s="144">
        <f>O470*H470</f>
        <v>0</v>
      </c>
      <c r="Q470" s="144">
        <v>0</v>
      </c>
      <c r="R470" s="144">
        <f>Q470*H470</f>
        <v>0</v>
      </c>
      <c r="S470" s="144">
        <v>0</v>
      </c>
      <c r="T470" s="145">
        <f>S470*H470</f>
        <v>0</v>
      </c>
      <c r="AR470" s="146" t="s">
        <v>145</v>
      </c>
      <c r="AT470" s="146" t="s">
        <v>141</v>
      </c>
      <c r="AU470" s="146" t="s">
        <v>83</v>
      </c>
      <c r="AY470" s="17" t="s">
        <v>139</v>
      </c>
      <c r="BE470" s="147">
        <f>IF(N470="základní",J470,0)</f>
        <v>0</v>
      </c>
      <c r="BF470" s="147">
        <f>IF(N470="snížená",J470,0)</f>
        <v>0</v>
      </c>
      <c r="BG470" s="147">
        <f>IF(N470="zákl. přenesená",J470,0)</f>
        <v>0</v>
      </c>
      <c r="BH470" s="147">
        <f>IF(N470="sníž. přenesená",J470,0)</f>
        <v>0</v>
      </c>
      <c r="BI470" s="147">
        <f>IF(N470="nulová",J470,0)</f>
        <v>0</v>
      </c>
      <c r="BJ470" s="17" t="s">
        <v>81</v>
      </c>
      <c r="BK470" s="147">
        <f>ROUND(I470*H470,2)</f>
        <v>0</v>
      </c>
      <c r="BL470" s="17" t="s">
        <v>145</v>
      </c>
      <c r="BM470" s="146" t="s">
        <v>1241</v>
      </c>
    </row>
    <row r="471" spans="2:65" s="14" customFormat="1">
      <c r="B471" s="163"/>
      <c r="D471" s="149" t="s">
        <v>146</v>
      </c>
      <c r="E471" s="164" t="s">
        <v>1</v>
      </c>
      <c r="F471" s="165" t="s">
        <v>335</v>
      </c>
      <c r="H471" s="164" t="s">
        <v>1</v>
      </c>
      <c r="I471" s="166"/>
      <c r="L471" s="163"/>
      <c r="M471" s="167"/>
      <c r="T471" s="168"/>
      <c r="AT471" s="164" t="s">
        <v>146</v>
      </c>
      <c r="AU471" s="164" t="s">
        <v>83</v>
      </c>
      <c r="AV471" s="14" t="s">
        <v>81</v>
      </c>
      <c r="AW471" s="14" t="s">
        <v>30</v>
      </c>
      <c r="AX471" s="14" t="s">
        <v>73</v>
      </c>
      <c r="AY471" s="164" t="s">
        <v>139</v>
      </c>
    </row>
    <row r="472" spans="2:65" s="12" customFormat="1" ht="22.5">
      <c r="B472" s="148"/>
      <c r="D472" s="149" t="s">
        <v>146</v>
      </c>
      <c r="E472" s="150" t="s">
        <v>1</v>
      </c>
      <c r="F472" s="151" t="s">
        <v>1242</v>
      </c>
      <c r="H472" s="152">
        <v>122.276</v>
      </c>
      <c r="I472" s="153"/>
      <c r="L472" s="148"/>
      <c r="M472" s="154"/>
      <c r="T472" s="155"/>
      <c r="AT472" s="150" t="s">
        <v>146</v>
      </c>
      <c r="AU472" s="150" t="s">
        <v>83</v>
      </c>
      <c r="AV472" s="12" t="s">
        <v>83</v>
      </c>
      <c r="AW472" s="12" t="s">
        <v>30</v>
      </c>
      <c r="AX472" s="12" t="s">
        <v>73</v>
      </c>
      <c r="AY472" s="150" t="s">
        <v>139</v>
      </c>
    </row>
    <row r="473" spans="2:65" s="13" customFormat="1">
      <c r="B473" s="156"/>
      <c r="D473" s="149" t="s">
        <v>146</v>
      </c>
      <c r="E473" s="157" t="s">
        <v>1</v>
      </c>
      <c r="F473" s="158" t="s">
        <v>148</v>
      </c>
      <c r="H473" s="159">
        <v>122.276</v>
      </c>
      <c r="I473" s="160"/>
      <c r="L473" s="156"/>
      <c r="M473" s="161"/>
      <c r="T473" s="162"/>
      <c r="AT473" s="157" t="s">
        <v>146</v>
      </c>
      <c r="AU473" s="157" t="s">
        <v>83</v>
      </c>
      <c r="AV473" s="13" t="s">
        <v>145</v>
      </c>
      <c r="AW473" s="13" t="s">
        <v>30</v>
      </c>
      <c r="AX473" s="13" t="s">
        <v>81</v>
      </c>
      <c r="AY473" s="157" t="s">
        <v>139</v>
      </c>
    </row>
    <row r="474" spans="2:65" s="1" customFormat="1" ht="24.2" customHeight="1">
      <c r="B474" s="133"/>
      <c r="C474" s="134" t="s">
        <v>1243</v>
      </c>
      <c r="D474" s="134" t="s">
        <v>141</v>
      </c>
      <c r="E474" s="135" t="s">
        <v>363</v>
      </c>
      <c r="F474" s="136" t="s">
        <v>364</v>
      </c>
      <c r="G474" s="137" t="s">
        <v>144</v>
      </c>
      <c r="H474" s="138">
        <v>122.276</v>
      </c>
      <c r="I474" s="139"/>
      <c r="J474" s="140">
        <f>ROUND(I474*H474,2)</f>
        <v>0</v>
      </c>
      <c r="K474" s="141"/>
      <c r="L474" s="32"/>
      <c r="M474" s="142" t="s">
        <v>1</v>
      </c>
      <c r="N474" s="143" t="s">
        <v>38</v>
      </c>
      <c r="P474" s="144">
        <f>O474*H474</f>
        <v>0</v>
      </c>
      <c r="Q474" s="144">
        <v>0</v>
      </c>
      <c r="R474" s="144">
        <f>Q474*H474</f>
        <v>0</v>
      </c>
      <c r="S474" s="144">
        <v>0</v>
      </c>
      <c r="T474" s="145">
        <f>S474*H474</f>
        <v>0</v>
      </c>
      <c r="AR474" s="146" t="s">
        <v>145</v>
      </c>
      <c r="AT474" s="146" t="s">
        <v>141</v>
      </c>
      <c r="AU474" s="146" t="s">
        <v>83</v>
      </c>
      <c r="AY474" s="17" t="s">
        <v>139</v>
      </c>
      <c r="BE474" s="147">
        <f>IF(N474="základní",J474,0)</f>
        <v>0</v>
      </c>
      <c r="BF474" s="147">
        <f>IF(N474="snížená",J474,0)</f>
        <v>0</v>
      </c>
      <c r="BG474" s="147">
        <f>IF(N474="zákl. přenesená",J474,0)</f>
        <v>0</v>
      </c>
      <c r="BH474" s="147">
        <f>IF(N474="sníž. přenesená",J474,0)</f>
        <v>0</v>
      </c>
      <c r="BI474" s="147">
        <f>IF(N474="nulová",J474,0)</f>
        <v>0</v>
      </c>
      <c r="BJ474" s="17" t="s">
        <v>81</v>
      </c>
      <c r="BK474" s="147">
        <f>ROUND(I474*H474,2)</f>
        <v>0</v>
      </c>
      <c r="BL474" s="17" t="s">
        <v>145</v>
      </c>
      <c r="BM474" s="146" t="s">
        <v>1244</v>
      </c>
    </row>
    <row r="475" spans="2:65" s="14" customFormat="1">
      <c r="B475" s="163"/>
      <c r="D475" s="149" t="s">
        <v>146</v>
      </c>
      <c r="E475" s="164" t="s">
        <v>1</v>
      </c>
      <c r="F475" s="165" t="s">
        <v>335</v>
      </c>
      <c r="H475" s="164" t="s">
        <v>1</v>
      </c>
      <c r="I475" s="166"/>
      <c r="L475" s="163"/>
      <c r="M475" s="167"/>
      <c r="T475" s="168"/>
      <c r="AT475" s="164" t="s">
        <v>146</v>
      </c>
      <c r="AU475" s="164" t="s">
        <v>83</v>
      </c>
      <c r="AV475" s="14" t="s">
        <v>81</v>
      </c>
      <c r="AW475" s="14" t="s">
        <v>30</v>
      </c>
      <c r="AX475" s="14" t="s">
        <v>73</v>
      </c>
      <c r="AY475" s="164" t="s">
        <v>139</v>
      </c>
    </row>
    <row r="476" spans="2:65" s="12" customFormat="1" ht="22.5">
      <c r="B476" s="148"/>
      <c r="D476" s="149" t="s">
        <v>146</v>
      </c>
      <c r="E476" s="150" t="s">
        <v>1</v>
      </c>
      <c r="F476" s="151" t="s">
        <v>1245</v>
      </c>
      <c r="H476" s="152">
        <v>122.276</v>
      </c>
      <c r="I476" s="153"/>
      <c r="L476" s="148"/>
      <c r="M476" s="154"/>
      <c r="T476" s="155"/>
      <c r="AT476" s="150" t="s">
        <v>146</v>
      </c>
      <c r="AU476" s="150" t="s">
        <v>83</v>
      </c>
      <c r="AV476" s="12" t="s">
        <v>83</v>
      </c>
      <c r="AW476" s="12" t="s">
        <v>30</v>
      </c>
      <c r="AX476" s="12" t="s">
        <v>73</v>
      </c>
      <c r="AY476" s="150" t="s">
        <v>139</v>
      </c>
    </row>
    <row r="477" spans="2:65" s="13" customFormat="1">
      <c r="B477" s="156"/>
      <c r="D477" s="149" t="s">
        <v>146</v>
      </c>
      <c r="E477" s="157" t="s">
        <v>1</v>
      </c>
      <c r="F477" s="158" t="s">
        <v>148</v>
      </c>
      <c r="H477" s="159">
        <v>122.276</v>
      </c>
      <c r="I477" s="160"/>
      <c r="L477" s="156"/>
      <c r="M477" s="161"/>
      <c r="T477" s="162"/>
      <c r="AT477" s="157" t="s">
        <v>146</v>
      </c>
      <c r="AU477" s="157" t="s">
        <v>83</v>
      </c>
      <c r="AV477" s="13" t="s">
        <v>145</v>
      </c>
      <c r="AW477" s="13" t="s">
        <v>30</v>
      </c>
      <c r="AX477" s="13" t="s">
        <v>81</v>
      </c>
      <c r="AY477" s="157" t="s">
        <v>139</v>
      </c>
    </row>
    <row r="478" spans="2:65" s="1" customFormat="1" ht="24.2" customHeight="1">
      <c r="B478" s="133"/>
      <c r="C478" s="134" t="s">
        <v>406</v>
      </c>
      <c r="D478" s="134" t="s">
        <v>141</v>
      </c>
      <c r="E478" s="135" t="s">
        <v>369</v>
      </c>
      <c r="F478" s="136" t="s">
        <v>370</v>
      </c>
      <c r="G478" s="137" t="s">
        <v>144</v>
      </c>
      <c r="H478" s="138">
        <v>122.276</v>
      </c>
      <c r="I478" s="139"/>
      <c r="J478" s="140">
        <f>ROUND(I478*H478,2)</f>
        <v>0</v>
      </c>
      <c r="K478" s="141"/>
      <c r="L478" s="32"/>
      <c r="M478" s="142" t="s">
        <v>1</v>
      </c>
      <c r="N478" s="143" t="s">
        <v>38</v>
      </c>
      <c r="P478" s="144">
        <f>O478*H478</f>
        <v>0</v>
      </c>
      <c r="Q478" s="144">
        <v>0</v>
      </c>
      <c r="R478" s="144">
        <f>Q478*H478</f>
        <v>0</v>
      </c>
      <c r="S478" s="144">
        <v>0</v>
      </c>
      <c r="T478" s="145">
        <f>S478*H478</f>
        <v>0</v>
      </c>
      <c r="AR478" s="146" t="s">
        <v>145</v>
      </c>
      <c r="AT478" s="146" t="s">
        <v>141</v>
      </c>
      <c r="AU478" s="146" t="s">
        <v>83</v>
      </c>
      <c r="AY478" s="17" t="s">
        <v>139</v>
      </c>
      <c r="BE478" s="147">
        <f>IF(N478="základní",J478,0)</f>
        <v>0</v>
      </c>
      <c r="BF478" s="147">
        <f>IF(N478="snížená",J478,0)</f>
        <v>0</v>
      </c>
      <c r="BG478" s="147">
        <f>IF(N478="zákl. přenesená",J478,0)</f>
        <v>0</v>
      </c>
      <c r="BH478" s="147">
        <f>IF(N478="sníž. přenesená",J478,0)</f>
        <v>0</v>
      </c>
      <c r="BI478" s="147">
        <f>IF(N478="nulová",J478,0)</f>
        <v>0</v>
      </c>
      <c r="BJ478" s="17" t="s">
        <v>81</v>
      </c>
      <c r="BK478" s="147">
        <f>ROUND(I478*H478,2)</f>
        <v>0</v>
      </c>
      <c r="BL478" s="17" t="s">
        <v>145</v>
      </c>
      <c r="BM478" s="146" t="s">
        <v>1246</v>
      </c>
    </row>
    <row r="479" spans="2:65" s="14" customFormat="1">
      <c r="B479" s="163"/>
      <c r="D479" s="149" t="s">
        <v>146</v>
      </c>
      <c r="E479" s="164" t="s">
        <v>1</v>
      </c>
      <c r="F479" s="165" t="s">
        <v>335</v>
      </c>
      <c r="H479" s="164" t="s">
        <v>1</v>
      </c>
      <c r="I479" s="166"/>
      <c r="L479" s="163"/>
      <c r="M479" s="167"/>
      <c r="T479" s="168"/>
      <c r="AT479" s="164" t="s">
        <v>146</v>
      </c>
      <c r="AU479" s="164" t="s">
        <v>83</v>
      </c>
      <c r="AV479" s="14" t="s">
        <v>81</v>
      </c>
      <c r="AW479" s="14" t="s">
        <v>30</v>
      </c>
      <c r="AX479" s="14" t="s">
        <v>73</v>
      </c>
      <c r="AY479" s="164" t="s">
        <v>139</v>
      </c>
    </row>
    <row r="480" spans="2:65" s="12" customFormat="1">
      <c r="B480" s="148"/>
      <c r="D480" s="149" t="s">
        <v>146</v>
      </c>
      <c r="E480" s="150" t="s">
        <v>1</v>
      </c>
      <c r="F480" s="151" t="s">
        <v>1247</v>
      </c>
      <c r="H480" s="152">
        <v>122.276</v>
      </c>
      <c r="I480" s="153"/>
      <c r="L480" s="148"/>
      <c r="M480" s="154"/>
      <c r="T480" s="155"/>
      <c r="AT480" s="150" t="s">
        <v>146</v>
      </c>
      <c r="AU480" s="150" t="s">
        <v>83</v>
      </c>
      <c r="AV480" s="12" t="s">
        <v>83</v>
      </c>
      <c r="AW480" s="12" t="s">
        <v>30</v>
      </c>
      <c r="AX480" s="12" t="s">
        <v>73</v>
      </c>
      <c r="AY480" s="150" t="s">
        <v>139</v>
      </c>
    </row>
    <row r="481" spans="2:65" s="13" customFormat="1">
      <c r="B481" s="156"/>
      <c r="D481" s="149" t="s">
        <v>146</v>
      </c>
      <c r="E481" s="157" t="s">
        <v>1</v>
      </c>
      <c r="F481" s="158" t="s">
        <v>148</v>
      </c>
      <c r="H481" s="159">
        <v>122.276</v>
      </c>
      <c r="I481" s="160"/>
      <c r="L481" s="156"/>
      <c r="M481" s="161"/>
      <c r="T481" s="162"/>
      <c r="AT481" s="157" t="s">
        <v>146</v>
      </c>
      <c r="AU481" s="157" t="s">
        <v>83</v>
      </c>
      <c r="AV481" s="13" t="s">
        <v>145</v>
      </c>
      <c r="AW481" s="13" t="s">
        <v>30</v>
      </c>
      <c r="AX481" s="13" t="s">
        <v>81</v>
      </c>
      <c r="AY481" s="157" t="s">
        <v>139</v>
      </c>
    </row>
    <row r="482" spans="2:65" s="1" customFormat="1" ht="24.2" customHeight="1">
      <c r="B482" s="133"/>
      <c r="C482" s="134" t="s">
        <v>1248</v>
      </c>
      <c r="D482" s="134" t="s">
        <v>141</v>
      </c>
      <c r="E482" s="135" t="s">
        <v>383</v>
      </c>
      <c r="F482" s="136" t="s">
        <v>384</v>
      </c>
      <c r="G482" s="137" t="s">
        <v>144</v>
      </c>
      <c r="H482" s="138">
        <v>122.276</v>
      </c>
      <c r="I482" s="139"/>
      <c r="J482" s="140">
        <f>ROUND(I482*H482,2)</f>
        <v>0</v>
      </c>
      <c r="K482" s="141"/>
      <c r="L482" s="32"/>
      <c r="M482" s="142" t="s">
        <v>1</v>
      </c>
      <c r="N482" s="143" t="s">
        <v>38</v>
      </c>
      <c r="P482" s="144">
        <f>O482*H482</f>
        <v>0</v>
      </c>
      <c r="Q482" s="144">
        <v>0</v>
      </c>
      <c r="R482" s="144">
        <f>Q482*H482</f>
        <v>0</v>
      </c>
      <c r="S482" s="144">
        <v>0</v>
      </c>
      <c r="T482" s="145">
        <f>S482*H482</f>
        <v>0</v>
      </c>
      <c r="AR482" s="146" t="s">
        <v>145</v>
      </c>
      <c r="AT482" s="146" t="s">
        <v>141</v>
      </c>
      <c r="AU482" s="146" t="s">
        <v>83</v>
      </c>
      <c r="AY482" s="17" t="s">
        <v>139</v>
      </c>
      <c r="BE482" s="147">
        <f>IF(N482="základní",J482,0)</f>
        <v>0</v>
      </c>
      <c r="BF482" s="147">
        <f>IF(N482="snížená",J482,0)</f>
        <v>0</v>
      </c>
      <c r="BG482" s="147">
        <f>IF(N482="zákl. přenesená",J482,0)</f>
        <v>0</v>
      </c>
      <c r="BH482" s="147">
        <f>IF(N482="sníž. přenesená",J482,0)</f>
        <v>0</v>
      </c>
      <c r="BI482" s="147">
        <f>IF(N482="nulová",J482,0)</f>
        <v>0</v>
      </c>
      <c r="BJ482" s="17" t="s">
        <v>81</v>
      </c>
      <c r="BK482" s="147">
        <f>ROUND(I482*H482,2)</f>
        <v>0</v>
      </c>
      <c r="BL482" s="17" t="s">
        <v>145</v>
      </c>
      <c r="BM482" s="146" t="s">
        <v>1249</v>
      </c>
    </row>
    <row r="483" spans="2:65" s="14" customFormat="1">
      <c r="B483" s="163"/>
      <c r="D483" s="149" t="s">
        <v>146</v>
      </c>
      <c r="E483" s="164" t="s">
        <v>1</v>
      </c>
      <c r="F483" s="165" t="s">
        <v>335</v>
      </c>
      <c r="H483" s="164" t="s">
        <v>1</v>
      </c>
      <c r="I483" s="166"/>
      <c r="L483" s="163"/>
      <c r="M483" s="167"/>
      <c r="T483" s="168"/>
      <c r="AT483" s="164" t="s">
        <v>146</v>
      </c>
      <c r="AU483" s="164" t="s">
        <v>83</v>
      </c>
      <c r="AV483" s="14" t="s">
        <v>81</v>
      </c>
      <c r="AW483" s="14" t="s">
        <v>30</v>
      </c>
      <c r="AX483" s="14" t="s">
        <v>73</v>
      </c>
      <c r="AY483" s="164" t="s">
        <v>139</v>
      </c>
    </row>
    <row r="484" spans="2:65" s="12" customFormat="1">
      <c r="B484" s="148"/>
      <c r="D484" s="149" t="s">
        <v>146</v>
      </c>
      <c r="E484" s="150" t="s">
        <v>1</v>
      </c>
      <c r="F484" s="151" t="s">
        <v>1250</v>
      </c>
      <c r="H484" s="152">
        <v>122.276</v>
      </c>
      <c r="I484" s="153"/>
      <c r="L484" s="148"/>
      <c r="M484" s="154"/>
      <c r="T484" s="155"/>
      <c r="AT484" s="150" t="s">
        <v>146</v>
      </c>
      <c r="AU484" s="150" t="s">
        <v>83</v>
      </c>
      <c r="AV484" s="12" t="s">
        <v>83</v>
      </c>
      <c r="AW484" s="12" t="s">
        <v>30</v>
      </c>
      <c r="AX484" s="12" t="s">
        <v>73</v>
      </c>
      <c r="AY484" s="150" t="s">
        <v>139</v>
      </c>
    </row>
    <row r="485" spans="2:65" s="13" customFormat="1">
      <c r="B485" s="156"/>
      <c r="D485" s="149" t="s">
        <v>146</v>
      </c>
      <c r="E485" s="157" t="s">
        <v>1</v>
      </c>
      <c r="F485" s="158" t="s">
        <v>148</v>
      </c>
      <c r="H485" s="159">
        <v>122.276</v>
      </c>
      <c r="I485" s="160"/>
      <c r="L485" s="156"/>
      <c r="M485" s="161"/>
      <c r="T485" s="162"/>
      <c r="AT485" s="157" t="s">
        <v>146</v>
      </c>
      <c r="AU485" s="157" t="s">
        <v>83</v>
      </c>
      <c r="AV485" s="13" t="s">
        <v>145</v>
      </c>
      <c r="AW485" s="13" t="s">
        <v>30</v>
      </c>
      <c r="AX485" s="13" t="s">
        <v>81</v>
      </c>
      <c r="AY485" s="157" t="s">
        <v>139</v>
      </c>
    </row>
    <row r="486" spans="2:65" s="11" customFormat="1" ht="22.9" customHeight="1">
      <c r="B486" s="121"/>
      <c r="D486" s="122" t="s">
        <v>72</v>
      </c>
      <c r="E486" s="131" t="s">
        <v>163</v>
      </c>
      <c r="F486" s="131" t="s">
        <v>686</v>
      </c>
      <c r="I486" s="124"/>
      <c r="J486" s="132">
        <f>BK486</f>
        <v>0</v>
      </c>
      <c r="L486" s="121"/>
      <c r="M486" s="126"/>
      <c r="P486" s="127">
        <f>SUM(P487:P598)</f>
        <v>0</v>
      </c>
      <c r="R486" s="127">
        <f>SUM(R487:R598)</f>
        <v>0</v>
      </c>
      <c r="T486" s="128">
        <f>SUM(T487:T598)</f>
        <v>0</v>
      </c>
      <c r="AR486" s="122" t="s">
        <v>81</v>
      </c>
      <c r="AT486" s="129" t="s">
        <v>72</v>
      </c>
      <c r="AU486" s="129" t="s">
        <v>81</v>
      </c>
      <c r="AY486" s="122" t="s">
        <v>139</v>
      </c>
      <c r="BK486" s="130">
        <f>SUM(BK487:BK598)</f>
        <v>0</v>
      </c>
    </row>
    <row r="487" spans="2:65" s="1" customFormat="1" ht="24.2" customHeight="1">
      <c r="B487" s="133"/>
      <c r="C487" s="134" t="s">
        <v>413</v>
      </c>
      <c r="D487" s="134" t="s">
        <v>141</v>
      </c>
      <c r="E487" s="135" t="s">
        <v>687</v>
      </c>
      <c r="F487" s="136" t="s">
        <v>688</v>
      </c>
      <c r="G487" s="137" t="s">
        <v>401</v>
      </c>
      <c r="H487" s="138">
        <v>4</v>
      </c>
      <c r="I487" s="139"/>
      <c r="J487" s="140">
        <f>ROUND(I487*H487,2)</f>
        <v>0</v>
      </c>
      <c r="K487" s="141"/>
      <c r="L487" s="32"/>
      <c r="M487" s="142" t="s">
        <v>1</v>
      </c>
      <c r="N487" s="143" t="s">
        <v>38</v>
      </c>
      <c r="P487" s="144">
        <f>O487*H487</f>
        <v>0</v>
      </c>
      <c r="Q487" s="144">
        <v>0</v>
      </c>
      <c r="R487" s="144">
        <f>Q487*H487</f>
        <v>0</v>
      </c>
      <c r="S487" s="144">
        <v>0</v>
      </c>
      <c r="T487" s="145">
        <f>S487*H487</f>
        <v>0</v>
      </c>
      <c r="AR487" s="146" t="s">
        <v>145</v>
      </c>
      <c r="AT487" s="146" t="s">
        <v>141</v>
      </c>
      <c r="AU487" s="146" t="s">
        <v>83</v>
      </c>
      <c r="AY487" s="17" t="s">
        <v>139</v>
      </c>
      <c r="BE487" s="147">
        <f>IF(N487="základní",J487,0)</f>
        <v>0</v>
      </c>
      <c r="BF487" s="147">
        <f>IF(N487="snížená",J487,0)</f>
        <v>0</v>
      </c>
      <c r="BG487" s="147">
        <f>IF(N487="zákl. přenesená",J487,0)</f>
        <v>0</v>
      </c>
      <c r="BH487" s="147">
        <f>IF(N487="sníž. přenesená",J487,0)</f>
        <v>0</v>
      </c>
      <c r="BI487" s="147">
        <f>IF(N487="nulová",J487,0)</f>
        <v>0</v>
      </c>
      <c r="BJ487" s="17" t="s">
        <v>81</v>
      </c>
      <c r="BK487" s="147">
        <f>ROUND(I487*H487,2)</f>
        <v>0</v>
      </c>
      <c r="BL487" s="17" t="s">
        <v>145</v>
      </c>
      <c r="BM487" s="146" t="s">
        <v>1251</v>
      </c>
    </row>
    <row r="488" spans="2:65" s="12" customFormat="1">
      <c r="B488" s="148"/>
      <c r="D488" s="149" t="s">
        <v>146</v>
      </c>
      <c r="E488" s="150" t="s">
        <v>1</v>
      </c>
      <c r="F488" s="151" t="s">
        <v>703</v>
      </c>
      <c r="H488" s="152">
        <v>4</v>
      </c>
      <c r="I488" s="153"/>
      <c r="L488" s="148"/>
      <c r="M488" s="154"/>
      <c r="T488" s="155"/>
      <c r="AT488" s="150" t="s">
        <v>146</v>
      </c>
      <c r="AU488" s="150" t="s">
        <v>83</v>
      </c>
      <c r="AV488" s="12" t="s">
        <v>83</v>
      </c>
      <c r="AW488" s="12" t="s">
        <v>30</v>
      </c>
      <c r="AX488" s="12" t="s">
        <v>73</v>
      </c>
      <c r="AY488" s="150" t="s">
        <v>139</v>
      </c>
    </row>
    <row r="489" spans="2:65" s="13" customFormat="1">
      <c r="B489" s="156"/>
      <c r="D489" s="149" t="s">
        <v>146</v>
      </c>
      <c r="E489" s="157" t="s">
        <v>1</v>
      </c>
      <c r="F489" s="158" t="s">
        <v>148</v>
      </c>
      <c r="H489" s="159">
        <v>4</v>
      </c>
      <c r="I489" s="160"/>
      <c r="L489" s="156"/>
      <c r="M489" s="161"/>
      <c r="T489" s="162"/>
      <c r="AT489" s="157" t="s">
        <v>146</v>
      </c>
      <c r="AU489" s="157" t="s">
        <v>83</v>
      </c>
      <c r="AV489" s="13" t="s">
        <v>145</v>
      </c>
      <c r="AW489" s="13" t="s">
        <v>30</v>
      </c>
      <c r="AX489" s="13" t="s">
        <v>81</v>
      </c>
      <c r="AY489" s="157" t="s">
        <v>139</v>
      </c>
    </row>
    <row r="490" spans="2:65" s="1" customFormat="1" ht="24.2" customHeight="1">
      <c r="B490" s="133"/>
      <c r="C490" s="169" t="s">
        <v>78</v>
      </c>
      <c r="D490" s="169" t="s">
        <v>247</v>
      </c>
      <c r="E490" s="170" t="s">
        <v>1252</v>
      </c>
      <c r="F490" s="171" t="s">
        <v>1253</v>
      </c>
      <c r="G490" s="172" t="s">
        <v>401</v>
      </c>
      <c r="H490" s="173">
        <v>4</v>
      </c>
      <c r="I490" s="174"/>
      <c r="J490" s="175">
        <f>ROUND(I490*H490,2)</f>
        <v>0</v>
      </c>
      <c r="K490" s="176"/>
      <c r="L490" s="177"/>
      <c r="M490" s="178" t="s">
        <v>1</v>
      </c>
      <c r="N490" s="179" t="s">
        <v>38</v>
      </c>
      <c r="P490" s="144">
        <f>O490*H490</f>
        <v>0</v>
      </c>
      <c r="Q490" s="144">
        <v>0</v>
      </c>
      <c r="R490" s="144">
        <f>Q490*H490</f>
        <v>0</v>
      </c>
      <c r="S490" s="144">
        <v>0</v>
      </c>
      <c r="T490" s="145">
        <f>S490*H490</f>
        <v>0</v>
      </c>
      <c r="AR490" s="146" t="s">
        <v>163</v>
      </c>
      <c r="AT490" s="146" t="s">
        <v>247</v>
      </c>
      <c r="AU490" s="146" t="s">
        <v>83</v>
      </c>
      <c r="AY490" s="17" t="s">
        <v>139</v>
      </c>
      <c r="BE490" s="147">
        <f>IF(N490="základní",J490,0)</f>
        <v>0</v>
      </c>
      <c r="BF490" s="147">
        <f>IF(N490="snížená",J490,0)</f>
        <v>0</v>
      </c>
      <c r="BG490" s="147">
        <f>IF(N490="zákl. přenesená",J490,0)</f>
        <v>0</v>
      </c>
      <c r="BH490" s="147">
        <f>IF(N490="sníž. přenesená",J490,0)</f>
        <v>0</v>
      </c>
      <c r="BI490" s="147">
        <f>IF(N490="nulová",J490,0)</f>
        <v>0</v>
      </c>
      <c r="BJ490" s="17" t="s">
        <v>81</v>
      </c>
      <c r="BK490" s="147">
        <f>ROUND(I490*H490,2)</f>
        <v>0</v>
      </c>
      <c r="BL490" s="17" t="s">
        <v>145</v>
      </c>
      <c r="BM490" s="146" t="s">
        <v>1254</v>
      </c>
    </row>
    <row r="491" spans="2:65" s="1" customFormat="1" ht="24.2" customHeight="1">
      <c r="B491" s="133"/>
      <c r="C491" s="134" t="s">
        <v>419</v>
      </c>
      <c r="D491" s="134" t="s">
        <v>141</v>
      </c>
      <c r="E491" s="135" t="s">
        <v>1255</v>
      </c>
      <c r="F491" s="136" t="s">
        <v>1256</v>
      </c>
      <c r="G491" s="137" t="s">
        <v>401</v>
      </c>
      <c r="H491" s="138">
        <v>4</v>
      </c>
      <c r="I491" s="139"/>
      <c r="J491" s="140">
        <f>ROUND(I491*H491,2)</f>
        <v>0</v>
      </c>
      <c r="K491" s="141"/>
      <c r="L491" s="32"/>
      <c r="M491" s="142" t="s">
        <v>1</v>
      </c>
      <c r="N491" s="143" t="s">
        <v>38</v>
      </c>
      <c r="P491" s="144">
        <f>O491*H491</f>
        <v>0</v>
      </c>
      <c r="Q491" s="144">
        <v>0</v>
      </c>
      <c r="R491" s="144">
        <f>Q491*H491</f>
        <v>0</v>
      </c>
      <c r="S491" s="144">
        <v>0</v>
      </c>
      <c r="T491" s="145">
        <f>S491*H491</f>
        <v>0</v>
      </c>
      <c r="AR491" s="146" t="s">
        <v>145</v>
      </c>
      <c r="AT491" s="146" t="s">
        <v>141</v>
      </c>
      <c r="AU491" s="146" t="s">
        <v>83</v>
      </c>
      <c r="AY491" s="17" t="s">
        <v>139</v>
      </c>
      <c r="BE491" s="147">
        <f>IF(N491="základní",J491,0)</f>
        <v>0</v>
      </c>
      <c r="BF491" s="147">
        <f>IF(N491="snížená",J491,0)</f>
        <v>0</v>
      </c>
      <c r="BG491" s="147">
        <f>IF(N491="zákl. přenesená",J491,0)</f>
        <v>0</v>
      </c>
      <c r="BH491" s="147">
        <f>IF(N491="sníž. přenesená",J491,0)</f>
        <v>0</v>
      </c>
      <c r="BI491" s="147">
        <f>IF(N491="nulová",J491,0)</f>
        <v>0</v>
      </c>
      <c r="BJ491" s="17" t="s">
        <v>81</v>
      </c>
      <c r="BK491" s="147">
        <f>ROUND(I491*H491,2)</f>
        <v>0</v>
      </c>
      <c r="BL491" s="17" t="s">
        <v>145</v>
      </c>
      <c r="BM491" s="146" t="s">
        <v>1257</v>
      </c>
    </row>
    <row r="492" spans="2:65" s="12" customFormat="1">
      <c r="B492" s="148"/>
      <c r="D492" s="149" t="s">
        <v>146</v>
      </c>
      <c r="E492" s="150" t="s">
        <v>1</v>
      </c>
      <c r="F492" s="151" t="s">
        <v>703</v>
      </c>
      <c r="H492" s="152">
        <v>4</v>
      </c>
      <c r="I492" s="153"/>
      <c r="L492" s="148"/>
      <c r="M492" s="154"/>
      <c r="T492" s="155"/>
      <c r="AT492" s="150" t="s">
        <v>146</v>
      </c>
      <c r="AU492" s="150" t="s">
        <v>83</v>
      </c>
      <c r="AV492" s="12" t="s">
        <v>83</v>
      </c>
      <c r="AW492" s="12" t="s">
        <v>30</v>
      </c>
      <c r="AX492" s="12" t="s">
        <v>73</v>
      </c>
      <c r="AY492" s="150" t="s">
        <v>139</v>
      </c>
    </row>
    <row r="493" spans="2:65" s="13" customFormat="1">
      <c r="B493" s="156"/>
      <c r="D493" s="149" t="s">
        <v>146</v>
      </c>
      <c r="E493" s="157" t="s">
        <v>1</v>
      </c>
      <c r="F493" s="158" t="s">
        <v>148</v>
      </c>
      <c r="H493" s="159">
        <v>4</v>
      </c>
      <c r="I493" s="160"/>
      <c r="L493" s="156"/>
      <c r="M493" s="161"/>
      <c r="T493" s="162"/>
      <c r="AT493" s="157" t="s">
        <v>146</v>
      </c>
      <c r="AU493" s="157" t="s">
        <v>83</v>
      </c>
      <c r="AV493" s="13" t="s">
        <v>145</v>
      </c>
      <c r="AW493" s="13" t="s">
        <v>30</v>
      </c>
      <c r="AX493" s="13" t="s">
        <v>81</v>
      </c>
      <c r="AY493" s="157" t="s">
        <v>139</v>
      </c>
    </row>
    <row r="494" spans="2:65" s="1" customFormat="1" ht="33" customHeight="1">
      <c r="B494" s="133"/>
      <c r="C494" s="169" t="s">
        <v>1258</v>
      </c>
      <c r="D494" s="169" t="s">
        <v>247</v>
      </c>
      <c r="E494" s="170" t="s">
        <v>1259</v>
      </c>
      <c r="F494" s="171" t="s">
        <v>1260</v>
      </c>
      <c r="G494" s="172" t="s">
        <v>401</v>
      </c>
      <c r="H494" s="173">
        <v>4</v>
      </c>
      <c r="I494" s="174"/>
      <c r="J494" s="175">
        <f>ROUND(I494*H494,2)</f>
        <v>0</v>
      </c>
      <c r="K494" s="176"/>
      <c r="L494" s="177"/>
      <c r="M494" s="178" t="s">
        <v>1</v>
      </c>
      <c r="N494" s="179" t="s">
        <v>38</v>
      </c>
      <c r="P494" s="144">
        <f>O494*H494</f>
        <v>0</v>
      </c>
      <c r="Q494" s="144">
        <v>0</v>
      </c>
      <c r="R494" s="144">
        <f>Q494*H494</f>
        <v>0</v>
      </c>
      <c r="S494" s="144">
        <v>0</v>
      </c>
      <c r="T494" s="145">
        <f>S494*H494</f>
        <v>0</v>
      </c>
      <c r="AR494" s="146" t="s">
        <v>163</v>
      </c>
      <c r="AT494" s="146" t="s">
        <v>247</v>
      </c>
      <c r="AU494" s="146" t="s">
        <v>83</v>
      </c>
      <c r="AY494" s="17" t="s">
        <v>139</v>
      </c>
      <c r="BE494" s="147">
        <f>IF(N494="základní",J494,0)</f>
        <v>0</v>
      </c>
      <c r="BF494" s="147">
        <f>IF(N494="snížená",J494,0)</f>
        <v>0</v>
      </c>
      <c r="BG494" s="147">
        <f>IF(N494="zákl. přenesená",J494,0)</f>
        <v>0</v>
      </c>
      <c r="BH494" s="147">
        <f>IF(N494="sníž. přenesená",J494,0)</f>
        <v>0</v>
      </c>
      <c r="BI494" s="147">
        <f>IF(N494="nulová",J494,0)</f>
        <v>0</v>
      </c>
      <c r="BJ494" s="17" t="s">
        <v>81</v>
      </c>
      <c r="BK494" s="147">
        <f>ROUND(I494*H494,2)</f>
        <v>0</v>
      </c>
      <c r="BL494" s="17" t="s">
        <v>145</v>
      </c>
      <c r="BM494" s="146" t="s">
        <v>1261</v>
      </c>
    </row>
    <row r="495" spans="2:65" s="1" customFormat="1" ht="33" customHeight="1">
      <c r="B495" s="133"/>
      <c r="C495" s="134" t="s">
        <v>424</v>
      </c>
      <c r="D495" s="134" t="s">
        <v>141</v>
      </c>
      <c r="E495" s="135" t="s">
        <v>1262</v>
      </c>
      <c r="F495" s="136" t="s">
        <v>1263</v>
      </c>
      <c r="G495" s="137" t="s">
        <v>183</v>
      </c>
      <c r="H495" s="138">
        <v>406.3</v>
      </c>
      <c r="I495" s="139"/>
      <c r="J495" s="140">
        <f>ROUND(I495*H495,2)</f>
        <v>0</v>
      </c>
      <c r="K495" s="141"/>
      <c r="L495" s="32"/>
      <c r="M495" s="142" t="s">
        <v>1</v>
      </c>
      <c r="N495" s="143" t="s">
        <v>38</v>
      </c>
      <c r="P495" s="144">
        <f>O495*H495</f>
        <v>0</v>
      </c>
      <c r="Q495" s="144">
        <v>0</v>
      </c>
      <c r="R495" s="144">
        <f>Q495*H495</f>
        <v>0</v>
      </c>
      <c r="S495" s="144">
        <v>0</v>
      </c>
      <c r="T495" s="145">
        <f>S495*H495</f>
        <v>0</v>
      </c>
      <c r="AR495" s="146" t="s">
        <v>145</v>
      </c>
      <c r="AT495" s="146" t="s">
        <v>141</v>
      </c>
      <c r="AU495" s="146" t="s">
        <v>83</v>
      </c>
      <c r="AY495" s="17" t="s">
        <v>139</v>
      </c>
      <c r="BE495" s="147">
        <f>IF(N495="základní",J495,0)</f>
        <v>0</v>
      </c>
      <c r="BF495" s="147">
        <f>IF(N495="snížená",J495,0)</f>
        <v>0</v>
      </c>
      <c r="BG495" s="147">
        <f>IF(N495="zákl. přenesená",J495,0)</f>
        <v>0</v>
      </c>
      <c r="BH495" s="147">
        <f>IF(N495="sníž. přenesená",J495,0)</f>
        <v>0</v>
      </c>
      <c r="BI495" s="147">
        <f>IF(N495="nulová",J495,0)</f>
        <v>0</v>
      </c>
      <c r="BJ495" s="17" t="s">
        <v>81</v>
      </c>
      <c r="BK495" s="147">
        <f>ROUND(I495*H495,2)</f>
        <v>0</v>
      </c>
      <c r="BL495" s="17" t="s">
        <v>145</v>
      </c>
      <c r="BM495" s="146" t="s">
        <v>1264</v>
      </c>
    </row>
    <row r="496" spans="2:65" s="14" customFormat="1">
      <c r="B496" s="163"/>
      <c r="D496" s="149" t="s">
        <v>146</v>
      </c>
      <c r="E496" s="164" t="s">
        <v>1</v>
      </c>
      <c r="F496" s="165" t="s">
        <v>822</v>
      </c>
      <c r="H496" s="164" t="s">
        <v>1</v>
      </c>
      <c r="I496" s="166"/>
      <c r="L496" s="163"/>
      <c r="M496" s="167"/>
      <c r="T496" s="168"/>
      <c r="AT496" s="164" t="s">
        <v>146</v>
      </c>
      <c r="AU496" s="164" t="s">
        <v>83</v>
      </c>
      <c r="AV496" s="14" t="s">
        <v>81</v>
      </c>
      <c r="AW496" s="14" t="s">
        <v>30</v>
      </c>
      <c r="AX496" s="14" t="s">
        <v>73</v>
      </c>
      <c r="AY496" s="164" t="s">
        <v>139</v>
      </c>
    </row>
    <row r="497" spans="2:65" s="12" customFormat="1">
      <c r="B497" s="148"/>
      <c r="D497" s="149" t="s">
        <v>146</v>
      </c>
      <c r="E497" s="150" t="s">
        <v>1</v>
      </c>
      <c r="F497" s="151" t="s">
        <v>1265</v>
      </c>
      <c r="H497" s="152">
        <v>406.3</v>
      </c>
      <c r="I497" s="153"/>
      <c r="L497" s="148"/>
      <c r="M497" s="154"/>
      <c r="T497" s="155"/>
      <c r="AT497" s="150" t="s">
        <v>146</v>
      </c>
      <c r="AU497" s="150" t="s">
        <v>83</v>
      </c>
      <c r="AV497" s="12" t="s">
        <v>83</v>
      </c>
      <c r="AW497" s="12" t="s">
        <v>30</v>
      </c>
      <c r="AX497" s="12" t="s">
        <v>73</v>
      </c>
      <c r="AY497" s="150" t="s">
        <v>139</v>
      </c>
    </row>
    <row r="498" spans="2:65" s="13" customFormat="1">
      <c r="B498" s="156"/>
      <c r="D498" s="149" t="s">
        <v>146</v>
      </c>
      <c r="E498" s="157" t="s">
        <v>1</v>
      </c>
      <c r="F498" s="158" t="s">
        <v>148</v>
      </c>
      <c r="H498" s="159">
        <v>406.3</v>
      </c>
      <c r="I498" s="160"/>
      <c r="L498" s="156"/>
      <c r="M498" s="161"/>
      <c r="T498" s="162"/>
      <c r="AT498" s="157" t="s">
        <v>146</v>
      </c>
      <c r="AU498" s="157" t="s">
        <v>83</v>
      </c>
      <c r="AV498" s="13" t="s">
        <v>145</v>
      </c>
      <c r="AW498" s="13" t="s">
        <v>30</v>
      </c>
      <c r="AX498" s="13" t="s">
        <v>81</v>
      </c>
      <c r="AY498" s="157" t="s">
        <v>139</v>
      </c>
    </row>
    <row r="499" spans="2:65" s="1" customFormat="1" ht="24.2" customHeight="1">
      <c r="B499" s="133"/>
      <c r="C499" s="169" t="s">
        <v>1266</v>
      </c>
      <c r="D499" s="169" t="s">
        <v>247</v>
      </c>
      <c r="E499" s="170" t="s">
        <v>1267</v>
      </c>
      <c r="F499" s="171" t="s">
        <v>1268</v>
      </c>
      <c r="G499" s="172" t="s">
        <v>183</v>
      </c>
      <c r="H499" s="173">
        <v>406.3</v>
      </c>
      <c r="I499" s="174"/>
      <c r="J499" s="175">
        <f>ROUND(I499*H499,2)</f>
        <v>0</v>
      </c>
      <c r="K499" s="176"/>
      <c r="L499" s="177"/>
      <c r="M499" s="178" t="s">
        <v>1</v>
      </c>
      <c r="N499" s="179" t="s">
        <v>38</v>
      </c>
      <c r="P499" s="144">
        <f>O499*H499</f>
        <v>0</v>
      </c>
      <c r="Q499" s="144">
        <v>0</v>
      </c>
      <c r="R499" s="144">
        <f>Q499*H499</f>
        <v>0</v>
      </c>
      <c r="S499" s="144">
        <v>0</v>
      </c>
      <c r="T499" s="145">
        <f>S499*H499</f>
        <v>0</v>
      </c>
      <c r="AR499" s="146" t="s">
        <v>163</v>
      </c>
      <c r="AT499" s="146" t="s">
        <v>247</v>
      </c>
      <c r="AU499" s="146" t="s">
        <v>83</v>
      </c>
      <c r="AY499" s="17" t="s">
        <v>139</v>
      </c>
      <c r="BE499" s="147">
        <f>IF(N499="základní",J499,0)</f>
        <v>0</v>
      </c>
      <c r="BF499" s="147">
        <f>IF(N499="snížená",J499,0)</f>
        <v>0</v>
      </c>
      <c r="BG499" s="147">
        <f>IF(N499="zákl. přenesená",J499,0)</f>
        <v>0</v>
      </c>
      <c r="BH499" s="147">
        <f>IF(N499="sníž. přenesená",J499,0)</f>
        <v>0</v>
      </c>
      <c r="BI499" s="147">
        <f>IF(N499="nulová",J499,0)</f>
        <v>0</v>
      </c>
      <c r="BJ499" s="17" t="s">
        <v>81</v>
      </c>
      <c r="BK499" s="147">
        <f>ROUND(I499*H499,2)</f>
        <v>0</v>
      </c>
      <c r="BL499" s="17" t="s">
        <v>145</v>
      </c>
      <c r="BM499" s="146" t="s">
        <v>1269</v>
      </c>
    </row>
    <row r="500" spans="2:65" s="1" customFormat="1" ht="24.2" customHeight="1">
      <c r="B500" s="133"/>
      <c r="C500" s="134" t="s">
        <v>428</v>
      </c>
      <c r="D500" s="134" t="s">
        <v>141</v>
      </c>
      <c r="E500" s="135" t="s">
        <v>912</v>
      </c>
      <c r="F500" s="136" t="s">
        <v>913</v>
      </c>
      <c r="G500" s="137" t="s">
        <v>183</v>
      </c>
      <c r="H500" s="138">
        <v>219</v>
      </c>
      <c r="I500" s="139"/>
      <c r="J500" s="140">
        <f>ROUND(I500*H500,2)</f>
        <v>0</v>
      </c>
      <c r="K500" s="141"/>
      <c r="L500" s="32"/>
      <c r="M500" s="142" t="s">
        <v>1</v>
      </c>
      <c r="N500" s="143" t="s">
        <v>38</v>
      </c>
      <c r="P500" s="144">
        <f>O500*H500</f>
        <v>0</v>
      </c>
      <c r="Q500" s="144">
        <v>0</v>
      </c>
      <c r="R500" s="144">
        <f>Q500*H500</f>
        <v>0</v>
      </c>
      <c r="S500" s="144">
        <v>0</v>
      </c>
      <c r="T500" s="145">
        <f>S500*H500</f>
        <v>0</v>
      </c>
      <c r="AR500" s="146" t="s">
        <v>145</v>
      </c>
      <c r="AT500" s="146" t="s">
        <v>141</v>
      </c>
      <c r="AU500" s="146" t="s">
        <v>83</v>
      </c>
      <c r="AY500" s="17" t="s">
        <v>139</v>
      </c>
      <c r="BE500" s="147">
        <f>IF(N500="základní",J500,0)</f>
        <v>0</v>
      </c>
      <c r="BF500" s="147">
        <f>IF(N500="snížená",J500,0)</f>
        <v>0</v>
      </c>
      <c r="BG500" s="147">
        <f>IF(N500="zákl. přenesená",J500,0)</f>
        <v>0</v>
      </c>
      <c r="BH500" s="147">
        <f>IF(N500="sníž. přenesená",J500,0)</f>
        <v>0</v>
      </c>
      <c r="BI500" s="147">
        <f>IF(N500="nulová",J500,0)</f>
        <v>0</v>
      </c>
      <c r="BJ500" s="17" t="s">
        <v>81</v>
      </c>
      <c r="BK500" s="147">
        <f>ROUND(I500*H500,2)</f>
        <v>0</v>
      </c>
      <c r="BL500" s="17" t="s">
        <v>145</v>
      </c>
      <c r="BM500" s="146" t="s">
        <v>1270</v>
      </c>
    </row>
    <row r="501" spans="2:65" s="14" customFormat="1">
      <c r="B501" s="163"/>
      <c r="D501" s="149" t="s">
        <v>146</v>
      </c>
      <c r="E501" s="164" t="s">
        <v>1</v>
      </c>
      <c r="F501" s="165" t="s">
        <v>822</v>
      </c>
      <c r="H501" s="164" t="s">
        <v>1</v>
      </c>
      <c r="I501" s="166"/>
      <c r="L501" s="163"/>
      <c r="M501" s="167"/>
      <c r="T501" s="168"/>
      <c r="AT501" s="164" t="s">
        <v>146</v>
      </c>
      <c r="AU501" s="164" t="s">
        <v>83</v>
      </c>
      <c r="AV501" s="14" t="s">
        <v>81</v>
      </c>
      <c r="AW501" s="14" t="s">
        <v>30</v>
      </c>
      <c r="AX501" s="14" t="s">
        <v>73</v>
      </c>
      <c r="AY501" s="164" t="s">
        <v>139</v>
      </c>
    </row>
    <row r="502" spans="2:65" s="12" customFormat="1">
      <c r="B502" s="148"/>
      <c r="D502" s="149" t="s">
        <v>146</v>
      </c>
      <c r="E502" s="150" t="s">
        <v>1</v>
      </c>
      <c r="F502" s="151" t="s">
        <v>1271</v>
      </c>
      <c r="H502" s="152">
        <v>156.5</v>
      </c>
      <c r="I502" s="153"/>
      <c r="L502" s="148"/>
      <c r="M502" s="154"/>
      <c r="T502" s="155"/>
      <c r="AT502" s="150" t="s">
        <v>146</v>
      </c>
      <c r="AU502" s="150" t="s">
        <v>83</v>
      </c>
      <c r="AV502" s="12" t="s">
        <v>83</v>
      </c>
      <c r="AW502" s="12" t="s">
        <v>30</v>
      </c>
      <c r="AX502" s="12" t="s">
        <v>73</v>
      </c>
      <c r="AY502" s="150" t="s">
        <v>139</v>
      </c>
    </row>
    <row r="503" spans="2:65" s="12" customFormat="1">
      <c r="B503" s="148"/>
      <c r="D503" s="149" t="s">
        <v>146</v>
      </c>
      <c r="E503" s="150" t="s">
        <v>1</v>
      </c>
      <c r="F503" s="151" t="s">
        <v>1272</v>
      </c>
      <c r="H503" s="152">
        <v>55.1</v>
      </c>
      <c r="I503" s="153"/>
      <c r="L503" s="148"/>
      <c r="M503" s="154"/>
      <c r="T503" s="155"/>
      <c r="AT503" s="150" t="s">
        <v>146</v>
      </c>
      <c r="AU503" s="150" t="s">
        <v>83</v>
      </c>
      <c r="AV503" s="12" t="s">
        <v>83</v>
      </c>
      <c r="AW503" s="12" t="s">
        <v>30</v>
      </c>
      <c r="AX503" s="12" t="s">
        <v>73</v>
      </c>
      <c r="AY503" s="150" t="s">
        <v>139</v>
      </c>
    </row>
    <row r="504" spans="2:65" s="12" customFormat="1">
      <c r="B504" s="148"/>
      <c r="D504" s="149" t="s">
        <v>146</v>
      </c>
      <c r="E504" s="150" t="s">
        <v>1</v>
      </c>
      <c r="F504" s="151" t="s">
        <v>1273</v>
      </c>
      <c r="H504" s="152">
        <v>7.4</v>
      </c>
      <c r="I504" s="153"/>
      <c r="L504" s="148"/>
      <c r="M504" s="154"/>
      <c r="T504" s="155"/>
      <c r="AT504" s="150" t="s">
        <v>146</v>
      </c>
      <c r="AU504" s="150" t="s">
        <v>83</v>
      </c>
      <c r="AV504" s="12" t="s">
        <v>83</v>
      </c>
      <c r="AW504" s="12" t="s">
        <v>30</v>
      </c>
      <c r="AX504" s="12" t="s">
        <v>73</v>
      </c>
      <c r="AY504" s="150" t="s">
        <v>139</v>
      </c>
    </row>
    <row r="505" spans="2:65" s="13" customFormat="1">
      <c r="B505" s="156"/>
      <c r="D505" s="149" t="s">
        <v>146</v>
      </c>
      <c r="E505" s="157" t="s">
        <v>1</v>
      </c>
      <c r="F505" s="158" t="s">
        <v>148</v>
      </c>
      <c r="H505" s="159">
        <v>219</v>
      </c>
      <c r="I505" s="160"/>
      <c r="L505" s="156"/>
      <c r="M505" s="161"/>
      <c r="T505" s="162"/>
      <c r="AT505" s="157" t="s">
        <v>146</v>
      </c>
      <c r="AU505" s="157" t="s">
        <v>83</v>
      </c>
      <c r="AV505" s="13" t="s">
        <v>145</v>
      </c>
      <c r="AW505" s="13" t="s">
        <v>30</v>
      </c>
      <c r="AX505" s="13" t="s">
        <v>81</v>
      </c>
      <c r="AY505" s="157" t="s">
        <v>139</v>
      </c>
    </row>
    <row r="506" spans="2:65" s="1" customFormat="1" ht="24.2" customHeight="1">
      <c r="B506" s="133"/>
      <c r="C506" s="169" t="s">
        <v>1274</v>
      </c>
      <c r="D506" s="169" t="s">
        <v>247</v>
      </c>
      <c r="E506" s="170" t="s">
        <v>915</v>
      </c>
      <c r="F506" s="171" t="s">
        <v>916</v>
      </c>
      <c r="G506" s="172" t="s">
        <v>183</v>
      </c>
      <c r="H506" s="173">
        <v>219</v>
      </c>
      <c r="I506" s="174"/>
      <c r="J506" s="175">
        <f>ROUND(I506*H506,2)</f>
        <v>0</v>
      </c>
      <c r="K506" s="176"/>
      <c r="L506" s="177"/>
      <c r="M506" s="178" t="s">
        <v>1</v>
      </c>
      <c r="N506" s="179" t="s">
        <v>38</v>
      </c>
      <c r="P506" s="144">
        <f>O506*H506</f>
        <v>0</v>
      </c>
      <c r="Q506" s="144">
        <v>0</v>
      </c>
      <c r="R506" s="144">
        <f>Q506*H506</f>
        <v>0</v>
      </c>
      <c r="S506" s="144">
        <v>0</v>
      </c>
      <c r="T506" s="145">
        <f>S506*H506</f>
        <v>0</v>
      </c>
      <c r="AR506" s="146" t="s">
        <v>163</v>
      </c>
      <c r="AT506" s="146" t="s">
        <v>247</v>
      </c>
      <c r="AU506" s="146" t="s">
        <v>83</v>
      </c>
      <c r="AY506" s="17" t="s">
        <v>139</v>
      </c>
      <c r="BE506" s="147">
        <f>IF(N506="základní",J506,0)</f>
        <v>0</v>
      </c>
      <c r="BF506" s="147">
        <f>IF(N506="snížená",J506,0)</f>
        <v>0</v>
      </c>
      <c r="BG506" s="147">
        <f>IF(N506="zákl. přenesená",J506,0)</f>
        <v>0</v>
      </c>
      <c r="BH506" s="147">
        <f>IF(N506="sníž. přenesená",J506,0)</f>
        <v>0</v>
      </c>
      <c r="BI506" s="147">
        <f>IF(N506="nulová",J506,0)</f>
        <v>0</v>
      </c>
      <c r="BJ506" s="17" t="s">
        <v>81</v>
      </c>
      <c r="BK506" s="147">
        <f>ROUND(I506*H506,2)</f>
        <v>0</v>
      </c>
      <c r="BL506" s="17" t="s">
        <v>145</v>
      </c>
      <c r="BM506" s="146" t="s">
        <v>1275</v>
      </c>
    </row>
    <row r="507" spans="2:65" s="1" customFormat="1" ht="24.2" customHeight="1">
      <c r="B507" s="133"/>
      <c r="C507" s="134" t="s">
        <v>433</v>
      </c>
      <c r="D507" s="134" t="s">
        <v>141</v>
      </c>
      <c r="E507" s="135" t="s">
        <v>1276</v>
      </c>
      <c r="F507" s="136" t="s">
        <v>1277</v>
      </c>
      <c r="G507" s="137" t="s">
        <v>401</v>
      </c>
      <c r="H507" s="138">
        <v>18</v>
      </c>
      <c r="I507" s="139"/>
      <c r="J507" s="140">
        <f>ROUND(I507*H507,2)</f>
        <v>0</v>
      </c>
      <c r="K507" s="141"/>
      <c r="L507" s="32"/>
      <c r="M507" s="142" t="s">
        <v>1</v>
      </c>
      <c r="N507" s="143" t="s">
        <v>38</v>
      </c>
      <c r="P507" s="144">
        <f>O507*H507</f>
        <v>0</v>
      </c>
      <c r="Q507" s="144">
        <v>0</v>
      </c>
      <c r="R507" s="144">
        <f>Q507*H507</f>
        <v>0</v>
      </c>
      <c r="S507" s="144">
        <v>0</v>
      </c>
      <c r="T507" s="145">
        <f>S507*H507</f>
        <v>0</v>
      </c>
      <c r="AR507" s="146" t="s">
        <v>145</v>
      </c>
      <c r="AT507" s="146" t="s">
        <v>141</v>
      </c>
      <c r="AU507" s="146" t="s">
        <v>83</v>
      </c>
      <c r="AY507" s="17" t="s">
        <v>139</v>
      </c>
      <c r="BE507" s="147">
        <f>IF(N507="základní",J507,0)</f>
        <v>0</v>
      </c>
      <c r="BF507" s="147">
        <f>IF(N507="snížená",J507,0)</f>
        <v>0</v>
      </c>
      <c r="BG507" s="147">
        <f>IF(N507="zákl. přenesená",J507,0)</f>
        <v>0</v>
      </c>
      <c r="BH507" s="147">
        <f>IF(N507="sníž. přenesená",J507,0)</f>
        <v>0</v>
      </c>
      <c r="BI507" s="147">
        <f>IF(N507="nulová",J507,0)</f>
        <v>0</v>
      </c>
      <c r="BJ507" s="17" t="s">
        <v>81</v>
      </c>
      <c r="BK507" s="147">
        <f>ROUND(I507*H507,2)</f>
        <v>0</v>
      </c>
      <c r="BL507" s="17" t="s">
        <v>145</v>
      </c>
      <c r="BM507" s="146" t="s">
        <v>1278</v>
      </c>
    </row>
    <row r="508" spans="2:65" s="12" customFormat="1">
      <c r="B508" s="148"/>
      <c r="D508" s="149" t="s">
        <v>146</v>
      </c>
      <c r="E508" s="150" t="s">
        <v>1</v>
      </c>
      <c r="F508" s="151" t="s">
        <v>716</v>
      </c>
      <c r="H508" s="152">
        <v>18</v>
      </c>
      <c r="I508" s="153"/>
      <c r="L508" s="148"/>
      <c r="M508" s="154"/>
      <c r="T508" s="155"/>
      <c r="AT508" s="150" t="s">
        <v>146</v>
      </c>
      <c r="AU508" s="150" t="s">
        <v>83</v>
      </c>
      <c r="AV508" s="12" t="s">
        <v>83</v>
      </c>
      <c r="AW508" s="12" t="s">
        <v>30</v>
      </c>
      <c r="AX508" s="12" t="s">
        <v>73</v>
      </c>
      <c r="AY508" s="150" t="s">
        <v>139</v>
      </c>
    </row>
    <row r="509" spans="2:65" s="13" customFormat="1">
      <c r="B509" s="156"/>
      <c r="D509" s="149" t="s">
        <v>146</v>
      </c>
      <c r="E509" s="157" t="s">
        <v>1</v>
      </c>
      <c r="F509" s="158" t="s">
        <v>148</v>
      </c>
      <c r="H509" s="159">
        <v>18</v>
      </c>
      <c r="I509" s="160"/>
      <c r="L509" s="156"/>
      <c r="M509" s="161"/>
      <c r="T509" s="162"/>
      <c r="AT509" s="157" t="s">
        <v>146</v>
      </c>
      <c r="AU509" s="157" t="s">
        <v>83</v>
      </c>
      <c r="AV509" s="13" t="s">
        <v>145</v>
      </c>
      <c r="AW509" s="13" t="s">
        <v>30</v>
      </c>
      <c r="AX509" s="13" t="s">
        <v>81</v>
      </c>
      <c r="AY509" s="157" t="s">
        <v>139</v>
      </c>
    </row>
    <row r="510" spans="2:65" s="1" customFormat="1" ht="16.5" customHeight="1">
      <c r="B510" s="133"/>
      <c r="C510" s="169" t="s">
        <v>1279</v>
      </c>
      <c r="D510" s="169" t="s">
        <v>247</v>
      </c>
      <c r="E510" s="170" t="s">
        <v>1280</v>
      </c>
      <c r="F510" s="171" t="s">
        <v>1281</v>
      </c>
      <c r="G510" s="172" t="s">
        <v>401</v>
      </c>
      <c r="H510" s="173">
        <v>9</v>
      </c>
      <c r="I510" s="174"/>
      <c r="J510" s="175">
        <f>ROUND(I510*H510,2)</f>
        <v>0</v>
      </c>
      <c r="K510" s="176"/>
      <c r="L510" s="177"/>
      <c r="M510" s="178" t="s">
        <v>1</v>
      </c>
      <c r="N510" s="179" t="s">
        <v>38</v>
      </c>
      <c r="P510" s="144">
        <f>O510*H510</f>
        <v>0</v>
      </c>
      <c r="Q510" s="144">
        <v>0</v>
      </c>
      <c r="R510" s="144">
        <f>Q510*H510</f>
        <v>0</v>
      </c>
      <c r="S510" s="144">
        <v>0</v>
      </c>
      <c r="T510" s="145">
        <f>S510*H510</f>
        <v>0</v>
      </c>
      <c r="AR510" s="146" t="s">
        <v>163</v>
      </c>
      <c r="AT510" s="146" t="s">
        <v>247</v>
      </c>
      <c r="AU510" s="146" t="s">
        <v>83</v>
      </c>
      <c r="AY510" s="17" t="s">
        <v>139</v>
      </c>
      <c r="BE510" s="147">
        <f>IF(N510="základní",J510,0)</f>
        <v>0</v>
      </c>
      <c r="BF510" s="147">
        <f>IF(N510="snížená",J510,0)</f>
        <v>0</v>
      </c>
      <c r="BG510" s="147">
        <f>IF(N510="zákl. přenesená",J510,0)</f>
        <v>0</v>
      </c>
      <c r="BH510" s="147">
        <f>IF(N510="sníž. přenesená",J510,0)</f>
        <v>0</v>
      </c>
      <c r="BI510" s="147">
        <f>IF(N510="nulová",J510,0)</f>
        <v>0</v>
      </c>
      <c r="BJ510" s="17" t="s">
        <v>81</v>
      </c>
      <c r="BK510" s="147">
        <f>ROUND(I510*H510,2)</f>
        <v>0</v>
      </c>
      <c r="BL510" s="17" t="s">
        <v>145</v>
      </c>
      <c r="BM510" s="146" t="s">
        <v>1282</v>
      </c>
    </row>
    <row r="511" spans="2:65" s="1" customFormat="1" ht="16.5" customHeight="1">
      <c r="B511" s="133"/>
      <c r="C511" s="169" t="s">
        <v>437</v>
      </c>
      <c r="D511" s="169" t="s">
        <v>247</v>
      </c>
      <c r="E511" s="170" t="s">
        <v>1283</v>
      </c>
      <c r="F511" s="171" t="s">
        <v>1284</v>
      </c>
      <c r="G511" s="172" t="s">
        <v>401</v>
      </c>
      <c r="H511" s="173">
        <v>9</v>
      </c>
      <c r="I511" s="174"/>
      <c r="J511" s="175">
        <f>ROUND(I511*H511,2)</f>
        <v>0</v>
      </c>
      <c r="K511" s="176"/>
      <c r="L511" s="177"/>
      <c r="M511" s="178" t="s">
        <v>1</v>
      </c>
      <c r="N511" s="179" t="s">
        <v>38</v>
      </c>
      <c r="P511" s="144">
        <f>O511*H511</f>
        <v>0</v>
      </c>
      <c r="Q511" s="144">
        <v>0</v>
      </c>
      <c r="R511" s="144">
        <f>Q511*H511</f>
        <v>0</v>
      </c>
      <c r="S511" s="144">
        <v>0</v>
      </c>
      <c r="T511" s="145">
        <f>S511*H511</f>
        <v>0</v>
      </c>
      <c r="AR511" s="146" t="s">
        <v>163</v>
      </c>
      <c r="AT511" s="146" t="s">
        <v>247</v>
      </c>
      <c r="AU511" s="146" t="s">
        <v>83</v>
      </c>
      <c r="AY511" s="17" t="s">
        <v>139</v>
      </c>
      <c r="BE511" s="147">
        <f>IF(N511="základní",J511,0)</f>
        <v>0</v>
      </c>
      <c r="BF511" s="147">
        <f>IF(N511="snížená",J511,0)</f>
        <v>0</v>
      </c>
      <c r="BG511" s="147">
        <f>IF(N511="zákl. přenesená",J511,0)</f>
        <v>0</v>
      </c>
      <c r="BH511" s="147">
        <f>IF(N511="sníž. přenesená",J511,0)</f>
        <v>0</v>
      </c>
      <c r="BI511" s="147">
        <f>IF(N511="nulová",J511,0)</f>
        <v>0</v>
      </c>
      <c r="BJ511" s="17" t="s">
        <v>81</v>
      </c>
      <c r="BK511" s="147">
        <f>ROUND(I511*H511,2)</f>
        <v>0</v>
      </c>
      <c r="BL511" s="17" t="s">
        <v>145</v>
      </c>
      <c r="BM511" s="146" t="s">
        <v>1285</v>
      </c>
    </row>
    <row r="512" spans="2:65" s="1" customFormat="1" ht="24.2" customHeight="1">
      <c r="B512" s="133"/>
      <c r="C512" s="134" t="s">
        <v>1286</v>
      </c>
      <c r="D512" s="134" t="s">
        <v>141</v>
      </c>
      <c r="E512" s="135" t="s">
        <v>1287</v>
      </c>
      <c r="F512" s="136" t="s">
        <v>1288</v>
      </c>
      <c r="G512" s="137" t="s">
        <v>401</v>
      </c>
      <c r="H512" s="138">
        <v>4</v>
      </c>
      <c r="I512" s="139"/>
      <c r="J512" s="140">
        <f>ROUND(I512*H512,2)</f>
        <v>0</v>
      </c>
      <c r="K512" s="141"/>
      <c r="L512" s="32"/>
      <c r="M512" s="142" t="s">
        <v>1</v>
      </c>
      <c r="N512" s="143" t="s">
        <v>38</v>
      </c>
      <c r="P512" s="144">
        <f>O512*H512</f>
        <v>0</v>
      </c>
      <c r="Q512" s="144">
        <v>0</v>
      </c>
      <c r="R512" s="144">
        <f>Q512*H512</f>
        <v>0</v>
      </c>
      <c r="S512" s="144">
        <v>0</v>
      </c>
      <c r="T512" s="145">
        <f>S512*H512</f>
        <v>0</v>
      </c>
      <c r="AR512" s="146" t="s">
        <v>145</v>
      </c>
      <c r="AT512" s="146" t="s">
        <v>141</v>
      </c>
      <c r="AU512" s="146" t="s">
        <v>83</v>
      </c>
      <c r="AY512" s="17" t="s">
        <v>139</v>
      </c>
      <c r="BE512" s="147">
        <f>IF(N512="základní",J512,0)</f>
        <v>0</v>
      </c>
      <c r="BF512" s="147">
        <f>IF(N512="snížená",J512,0)</f>
        <v>0</v>
      </c>
      <c r="BG512" s="147">
        <f>IF(N512="zákl. přenesená",J512,0)</f>
        <v>0</v>
      </c>
      <c r="BH512" s="147">
        <f>IF(N512="sníž. přenesená",J512,0)</f>
        <v>0</v>
      </c>
      <c r="BI512" s="147">
        <f>IF(N512="nulová",J512,0)</f>
        <v>0</v>
      </c>
      <c r="BJ512" s="17" t="s">
        <v>81</v>
      </c>
      <c r="BK512" s="147">
        <f>ROUND(I512*H512,2)</f>
        <v>0</v>
      </c>
      <c r="BL512" s="17" t="s">
        <v>145</v>
      </c>
      <c r="BM512" s="146" t="s">
        <v>1289</v>
      </c>
    </row>
    <row r="513" spans="2:65" s="12" customFormat="1">
      <c r="B513" s="148"/>
      <c r="D513" s="149" t="s">
        <v>146</v>
      </c>
      <c r="E513" s="150" t="s">
        <v>1</v>
      </c>
      <c r="F513" s="151" t="s">
        <v>703</v>
      </c>
      <c r="H513" s="152">
        <v>4</v>
      </c>
      <c r="I513" s="153"/>
      <c r="L513" s="148"/>
      <c r="M513" s="154"/>
      <c r="T513" s="155"/>
      <c r="AT513" s="150" t="s">
        <v>146</v>
      </c>
      <c r="AU513" s="150" t="s">
        <v>83</v>
      </c>
      <c r="AV513" s="12" t="s">
        <v>83</v>
      </c>
      <c r="AW513" s="12" t="s">
        <v>30</v>
      </c>
      <c r="AX513" s="12" t="s">
        <v>73</v>
      </c>
      <c r="AY513" s="150" t="s">
        <v>139</v>
      </c>
    </row>
    <row r="514" spans="2:65" s="13" customFormat="1">
      <c r="B514" s="156"/>
      <c r="D514" s="149" t="s">
        <v>146</v>
      </c>
      <c r="E514" s="157" t="s">
        <v>1</v>
      </c>
      <c r="F514" s="158" t="s">
        <v>148</v>
      </c>
      <c r="H514" s="159">
        <v>4</v>
      </c>
      <c r="I514" s="160"/>
      <c r="L514" s="156"/>
      <c r="M514" s="161"/>
      <c r="T514" s="162"/>
      <c r="AT514" s="157" t="s">
        <v>146</v>
      </c>
      <c r="AU514" s="157" t="s">
        <v>83</v>
      </c>
      <c r="AV514" s="13" t="s">
        <v>145</v>
      </c>
      <c r="AW514" s="13" t="s">
        <v>30</v>
      </c>
      <c r="AX514" s="13" t="s">
        <v>81</v>
      </c>
      <c r="AY514" s="157" t="s">
        <v>139</v>
      </c>
    </row>
    <row r="515" spans="2:65" s="1" customFormat="1" ht="16.5" customHeight="1">
      <c r="B515" s="133"/>
      <c r="C515" s="169" t="s">
        <v>442</v>
      </c>
      <c r="D515" s="169" t="s">
        <v>247</v>
      </c>
      <c r="E515" s="170" t="s">
        <v>1290</v>
      </c>
      <c r="F515" s="171" t="s">
        <v>1291</v>
      </c>
      <c r="G515" s="172" t="s">
        <v>401</v>
      </c>
      <c r="H515" s="173">
        <v>4</v>
      </c>
      <c r="I515" s="174"/>
      <c r="J515" s="175">
        <f>ROUND(I515*H515,2)</f>
        <v>0</v>
      </c>
      <c r="K515" s="176"/>
      <c r="L515" s="177"/>
      <c r="M515" s="178" t="s">
        <v>1</v>
      </c>
      <c r="N515" s="179" t="s">
        <v>38</v>
      </c>
      <c r="P515" s="144">
        <f>O515*H515</f>
        <v>0</v>
      </c>
      <c r="Q515" s="144">
        <v>0</v>
      </c>
      <c r="R515" s="144">
        <f>Q515*H515</f>
        <v>0</v>
      </c>
      <c r="S515" s="144">
        <v>0</v>
      </c>
      <c r="T515" s="145">
        <f>S515*H515</f>
        <v>0</v>
      </c>
      <c r="AR515" s="146" t="s">
        <v>163</v>
      </c>
      <c r="AT515" s="146" t="s">
        <v>247</v>
      </c>
      <c r="AU515" s="146" t="s">
        <v>83</v>
      </c>
      <c r="AY515" s="17" t="s">
        <v>139</v>
      </c>
      <c r="BE515" s="147">
        <f>IF(N515="základní",J515,0)</f>
        <v>0</v>
      </c>
      <c r="BF515" s="147">
        <f>IF(N515="snížená",J515,0)</f>
        <v>0</v>
      </c>
      <c r="BG515" s="147">
        <f>IF(N515="zákl. přenesená",J515,0)</f>
        <v>0</v>
      </c>
      <c r="BH515" s="147">
        <f>IF(N515="sníž. přenesená",J515,0)</f>
        <v>0</v>
      </c>
      <c r="BI515" s="147">
        <f>IF(N515="nulová",J515,0)</f>
        <v>0</v>
      </c>
      <c r="BJ515" s="17" t="s">
        <v>81</v>
      </c>
      <c r="BK515" s="147">
        <f>ROUND(I515*H515,2)</f>
        <v>0</v>
      </c>
      <c r="BL515" s="17" t="s">
        <v>145</v>
      </c>
      <c r="BM515" s="146" t="s">
        <v>1292</v>
      </c>
    </row>
    <row r="516" spans="2:65" s="1" customFormat="1" ht="24.2" customHeight="1">
      <c r="B516" s="133"/>
      <c r="C516" s="169" t="s">
        <v>1293</v>
      </c>
      <c r="D516" s="169" t="s">
        <v>247</v>
      </c>
      <c r="E516" s="170" t="s">
        <v>1294</v>
      </c>
      <c r="F516" s="171" t="s">
        <v>1295</v>
      </c>
      <c r="G516" s="172" t="s">
        <v>401</v>
      </c>
      <c r="H516" s="173">
        <v>4</v>
      </c>
      <c r="I516" s="174"/>
      <c r="J516" s="175">
        <f>ROUND(I516*H516,2)</f>
        <v>0</v>
      </c>
      <c r="K516" s="176"/>
      <c r="L516" s="177"/>
      <c r="M516" s="178" t="s">
        <v>1</v>
      </c>
      <c r="N516" s="179" t="s">
        <v>38</v>
      </c>
      <c r="P516" s="144">
        <f>O516*H516</f>
        <v>0</v>
      </c>
      <c r="Q516" s="144">
        <v>0</v>
      </c>
      <c r="R516" s="144">
        <f>Q516*H516</f>
        <v>0</v>
      </c>
      <c r="S516" s="144">
        <v>0</v>
      </c>
      <c r="T516" s="145">
        <f>S516*H516</f>
        <v>0</v>
      </c>
      <c r="AR516" s="146" t="s">
        <v>163</v>
      </c>
      <c r="AT516" s="146" t="s">
        <v>247</v>
      </c>
      <c r="AU516" s="146" t="s">
        <v>83</v>
      </c>
      <c r="AY516" s="17" t="s">
        <v>139</v>
      </c>
      <c r="BE516" s="147">
        <f>IF(N516="základní",J516,0)</f>
        <v>0</v>
      </c>
      <c r="BF516" s="147">
        <f>IF(N516="snížená",J516,0)</f>
        <v>0</v>
      </c>
      <c r="BG516" s="147">
        <f>IF(N516="zákl. přenesená",J516,0)</f>
        <v>0</v>
      </c>
      <c r="BH516" s="147">
        <f>IF(N516="sníž. přenesená",J516,0)</f>
        <v>0</v>
      </c>
      <c r="BI516" s="147">
        <f>IF(N516="nulová",J516,0)</f>
        <v>0</v>
      </c>
      <c r="BJ516" s="17" t="s">
        <v>81</v>
      </c>
      <c r="BK516" s="147">
        <f>ROUND(I516*H516,2)</f>
        <v>0</v>
      </c>
      <c r="BL516" s="17" t="s">
        <v>145</v>
      </c>
      <c r="BM516" s="146" t="s">
        <v>1296</v>
      </c>
    </row>
    <row r="517" spans="2:65" s="1" customFormat="1" ht="21.75" customHeight="1">
      <c r="B517" s="133"/>
      <c r="C517" s="134" t="s">
        <v>446</v>
      </c>
      <c r="D517" s="134" t="s">
        <v>141</v>
      </c>
      <c r="E517" s="135" t="s">
        <v>1297</v>
      </c>
      <c r="F517" s="136" t="s">
        <v>1298</v>
      </c>
      <c r="G517" s="137" t="s">
        <v>401</v>
      </c>
      <c r="H517" s="138">
        <v>1</v>
      </c>
      <c r="I517" s="139"/>
      <c r="J517" s="140">
        <f>ROUND(I517*H517,2)</f>
        <v>0</v>
      </c>
      <c r="K517" s="141"/>
      <c r="L517" s="32"/>
      <c r="M517" s="142" t="s">
        <v>1</v>
      </c>
      <c r="N517" s="143" t="s">
        <v>38</v>
      </c>
      <c r="P517" s="144">
        <f>O517*H517</f>
        <v>0</v>
      </c>
      <c r="Q517" s="144">
        <v>0</v>
      </c>
      <c r="R517" s="144">
        <f>Q517*H517</f>
        <v>0</v>
      </c>
      <c r="S517" s="144">
        <v>0</v>
      </c>
      <c r="T517" s="145">
        <f>S517*H517</f>
        <v>0</v>
      </c>
      <c r="AR517" s="146" t="s">
        <v>145</v>
      </c>
      <c r="AT517" s="146" t="s">
        <v>141</v>
      </c>
      <c r="AU517" s="146" t="s">
        <v>83</v>
      </c>
      <c r="AY517" s="17" t="s">
        <v>139</v>
      </c>
      <c r="BE517" s="147">
        <f>IF(N517="základní",J517,0)</f>
        <v>0</v>
      </c>
      <c r="BF517" s="147">
        <f>IF(N517="snížená",J517,0)</f>
        <v>0</v>
      </c>
      <c r="BG517" s="147">
        <f>IF(N517="zákl. přenesená",J517,0)</f>
        <v>0</v>
      </c>
      <c r="BH517" s="147">
        <f>IF(N517="sníž. přenesená",J517,0)</f>
        <v>0</v>
      </c>
      <c r="BI517" s="147">
        <f>IF(N517="nulová",J517,0)</f>
        <v>0</v>
      </c>
      <c r="BJ517" s="17" t="s">
        <v>81</v>
      </c>
      <c r="BK517" s="147">
        <f>ROUND(I517*H517,2)</f>
        <v>0</v>
      </c>
      <c r="BL517" s="17" t="s">
        <v>145</v>
      </c>
      <c r="BM517" s="146" t="s">
        <v>1299</v>
      </c>
    </row>
    <row r="518" spans="2:65" s="12" customFormat="1">
      <c r="B518" s="148"/>
      <c r="D518" s="149" t="s">
        <v>146</v>
      </c>
      <c r="E518" s="150" t="s">
        <v>1</v>
      </c>
      <c r="F518" s="151" t="s">
        <v>740</v>
      </c>
      <c r="H518" s="152">
        <v>1</v>
      </c>
      <c r="I518" s="153"/>
      <c r="L518" s="148"/>
      <c r="M518" s="154"/>
      <c r="T518" s="155"/>
      <c r="AT518" s="150" t="s">
        <v>146</v>
      </c>
      <c r="AU518" s="150" t="s">
        <v>83</v>
      </c>
      <c r="AV518" s="12" t="s">
        <v>83</v>
      </c>
      <c r="AW518" s="12" t="s">
        <v>30</v>
      </c>
      <c r="AX518" s="12" t="s">
        <v>73</v>
      </c>
      <c r="AY518" s="150" t="s">
        <v>139</v>
      </c>
    </row>
    <row r="519" spans="2:65" s="13" customFormat="1">
      <c r="B519" s="156"/>
      <c r="D519" s="149" t="s">
        <v>146</v>
      </c>
      <c r="E519" s="157" t="s">
        <v>1</v>
      </c>
      <c r="F519" s="158" t="s">
        <v>148</v>
      </c>
      <c r="H519" s="159">
        <v>1</v>
      </c>
      <c r="I519" s="160"/>
      <c r="L519" s="156"/>
      <c r="M519" s="161"/>
      <c r="T519" s="162"/>
      <c r="AT519" s="157" t="s">
        <v>146</v>
      </c>
      <c r="AU519" s="157" t="s">
        <v>83</v>
      </c>
      <c r="AV519" s="13" t="s">
        <v>145</v>
      </c>
      <c r="AW519" s="13" t="s">
        <v>30</v>
      </c>
      <c r="AX519" s="13" t="s">
        <v>81</v>
      </c>
      <c r="AY519" s="157" t="s">
        <v>139</v>
      </c>
    </row>
    <row r="520" spans="2:65" s="1" customFormat="1" ht="24.2" customHeight="1">
      <c r="B520" s="133"/>
      <c r="C520" s="169" t="s">
        <v>1300</v>
      </c>
      <c r="D520" s="169" t="s">
        <v>247</v>
      </c>
      <c r="E520" s="170" t="s">
        <v>1301</v>
      </c>
      <c r="F520" s="171" t="s">
        <v>1302</v>
      </c>
      <c r="G520" s="172" t="s">
        <v>401</v>
      </c>
      <c r="H520" s="173">
        <v>1</v>
      </c>
      <c r="I520" s="174"/>
      <c r="J520" s="175">
        <f>ROUND(I520*H520,2)</f>
        <v>0</v>
      </c>
      <c r="K520" s="176"/>
      <c r="L520" s="177"/>
      <c r="M520" s="178" t="s">
        <v>1</v>
      </c>
      <c r="N520" s="179" t="s">
        <v>38</v>
      </c>
      <c r="P520" s="144">
        <f>O520*H520</f>
        <v>0</v>
      </c>
      <c r="Q520" s="144">
        <v>0</v>
      </c>
      <c r="R520" s="144">
        <f>Q520*H520</f>
        <v>0</v>
      </c>
      <c r="S520" s="144">
        <v>0</v>
      </c>
      <c r="T520" s="145">
        <f>S520*H520</f>
        <v>0</v>
      </c>
      <c r="AR520" s="146" t="s">
        <v>163</v>
      </c>
      <c r="AT520" s="146" t="s">
        <v>247</v>
      </c>
      <c r="AU520" s="146" t="s">
        <v>83</v>
      </c>
      <c r="AY520" s="17" t="s">
        <v>139</v>
      </c>
      <c r="BE520" s="147">
        <f>IF(N520="základní",J520,0)</f>
        <v>0</v>
      </c>
      <c r="BF520" s="147">
        <f>IF(N520="snížená",J520,0)</f>
        <v>0</v>
      </c>
      <c r="BG520" s="147">
        <f>IF(N520="zákl. přenesená",J520,0)</f>
        <v>0</v>
      </c>
      <c r="BH520" s="147">
        <f>IF(N520="sníž. přenesená",J520,0)</f>
        <v>0</v>
      </c>
      <c r="BI520" s="147">
        <f>IF(N520="nulová",J520,0)</f>
        <v>0</v>
      </c>
      <c r="BJ520" s="17" t="s">
        <v>81</v>
      </c>
      <c r="BK520" s="147">
        <f>ROUND(I520*H520,2)</f>
        <v>0</v>
      </c>
      <c r="BL520" s="17" t="s">
        <v>145</v>
      </c>
      <c r="BM520" s="146" t="s">
        <v>1303</v>
      </c>
    </row>
    <row r="521" spans="2:65" s="1" customFormat="1" ht="16.5" customHeight="1">
      <c r="B521" s="133"/>
      <c r="C521" s="169" t="s">
        <v>450</v>
      </c>
      <c r="D521" s="169" t="s">
        <v>247</v>
      </c>
      <c r="E521" s="170" t="s">
        <v>1304</v>
      </c>
      <c r="F521" s="171" t="s">
        <v>1305</v>
      </c>
      <c r="G521" s="172" t="s">
        <v>401</v>
      </c>
      <c r="H521" s="173">
        <v>3</v>
      </c>
      <c r="I521" s="174"/>
      <c r="J521" s="175">
        <f>ROUND(I521*H521,2)</f>
        <v>0</v>
      </c>
      <c r="K521" s="176"/>
      <c r="L521" s="177"/>
      <c r="M521" s="178" t="s">
        <v>1</v>
      </c>
      <c r="N521" s="179" t="s">
        <v>38</v>
      </c>
      <c r="P521" s="144">
        <f>O521*H521</f>
        <v>0</v>
      </c>
      <c r="Q521" s="144">
        <v>0</v>
      </c>
      <c r="R521" s="144">
        <f>Q521*H521</f>
        <v>0</v>
      </c>
      <c r="S521" s="144">
        <v>0</v>
      </c>
      <c r="T521" s="145">
        <f>S521*H521</f>
        <v>0</v>
      </c>
      <c r="AR521" s="146" t="s">
        <v>163</v>
      </c>
      <c r="AT521" s="146" t="s">
        <v>247</v>
      </c>
      <c r="AU521" s="146" t="s">
        <v>83</v>
      </c>
      <c r="AY521" s="17" t="s">
        <v>139</v>
      </c>
      <c r="BE521" s="147">
        <f>IF(N521="základní",J521,0)</f>
        <v>0</v>
      </c>
      <c r="BF521" s="147">
        <f>IF(N521="snížená",J521,0)</f>
        <v>0</v>
      </c>
      <c r="BG521" s="147">
        <f>IF(N521="zákl. přenesená",J521,0)</f>
        <v>0</v>
      </c>
      <c r="BH521" s="147">
        <f>IF(N521="sníž. přenesená",J521,0)</f>
        <v>0</v>
      </c>
      <c r="BI521" s="147">
        <f>IF(N521="nulová",J521,0)</f>
        <v>0</v>
      </c>
      <c r="BJ521" s="17" t="s">
        <v>81</v>
      </c>
      <c r="BK521" s="147">
        <f>ROUND(I521*H521,2)</f>
        <v>0</v>
      </c>
      <c r="BL521" s="17" t="s">
        <v>145</v>
      </c>
      <c r="BM521" s="146" t="s">
        <v>1306</v>
      </c>
    </row>
    <row r="522" spans="2:65" s="1" customFormat="1" ht="16.5" customHeight="1">
      <c r="B522" s="133"/>
      <c r="C522" s="134" t="s">
        <v>1307</v>
      </c>
      <c r="D522" s="134" t="s">
        <v>141</v>
      </c>
      <c r="E522" s="135" t="s">
        <v>1308</v>
      </c>
      <c r="F522" s="136" t="s">
        <v>1309</v>
      </c>
      <c r="G522" s="137" t="s">
        <v>401</v>
      </c>
      <c r="H522" s="138">
        <v>2</v>
      </c>
      <c r="I522" s="139"/>
      <c r="J522" s="140">
        <f>ROUND(I522*H522,2)</f>
        <v>0</v>
      </c>
      <c r="K522" s="141"/>
      <c r="L522" s="32"/>
      <c r="M522" s="142" t="s">
        <v>1</v>
      </c>
      <c r="N522" s="143" t="s">
        <v>38</v>
      </c>
      <c r="P522" s="144">
        <f>O522*H522</f>
        <v>0</v>
      </c>
      <c r="Q522" s="144">
        <v>0</v>
      </c>
      <c r="R522" s="144">
        <f>Q522*H522</f>
        <v>0</v>
      </c>
      <c r="S522" s="144">
        <v>0</v>
      </c>
      <c r="T522" s="145">
        <f>S522*H522</f>
        <v>0</v>
      </c>
      <c r="AR522" s="146" t="s">
        <v>145</v>
      </c>
      <c r="AT522" s="146" t="s">
        <v>141</v>
      </c>
      <c r="AU522" s="146" t="s">
        <v>83</v>
      </c>
      <c r="AY522" s="17" t="s">
        <v>139</v>
      </c>
      <c r="BE522" s="147">
        <f>IF(N522="základní",J522,0)</f>
        <v>0</v>
      </c>
      <c r="BF522" s="147">
        <f>IF(N522="snížená",J522,0)</f>
        <v>0</v>
      </c>
      <c r="BG522" s="147">
        <f>IF(N522="zákl. přenesená",J522,0)</f>
        <v>0</v>
      </c>
      <c r="BH522" s="147">
        <f>IF(N522="sníž. přenesená",J522,0)</f>
        <v>0</v>
      </c>
      <c r="BI522" s="147">
        <f>IF(N522="nulová",J522,0)</f>
        <v>0</v>
      </c>
      <c r="BJ522" s="17" t="s">
        <v>81</v>
      </c>
      <c r="BK522" s="147">
        <f>ROUND(I522*H522,2)</f>
        <v>0</v>
      </c>
      <c r="BL522" s="17" t="s">
        <v>145</v>
      </c>
      <c r="BM522" s="146" t="s">
        <v>1310</v>
      </c>
    </row>
    <row r="523" spans="2:65" s="14" customFormat="1">
      <c r="B523" s="163"/>
      <c r="D523" s="149" t="s">
        <v>146</v>
      </c>
      <c r="E523" s="164" t="s">
        <v>1</v>
      </c>
      <c r="F523" s="165" t="s">
        <v>625</v>
      </c>
      <c r="H523" s="164" t="s">
        <v>1</v>
      </c>
      <c r="I523" s="166"/>
      <c r="L523" s="163"/>
      <c r="M523" s="167"/>
      <c r="T523" s="168"/>
      <c r="AT523" s="164" t="s">
        <v>146</v>
      </c>
      <c r="AU523" s="164" t="s">
        <v>83</v>
      </c>
      <c r="AV523" s="14" t="s">
        <v>81</v>
      </c>
      <c r="AW523" s="14" t="s">
        <v>30</v>
      </c>
      <c r="AX523" s="14" t="s">
        <v>73</v>
      </c>
      <c r="AY523" s="164" t="s">
        <v>139</v>
      </c>
    </row>
    <row r="524" spans="2:65" s="12" customFormat="1">
      <c r="B524" s="148"/>
      <c r="D524" s="149" t="s">
        <v>146</v>
      </c>
      <c r="E524" s="150" t="s">
        <v>1</v>
      </c>
      <c r="F524" s="151" t="s">
        <v>1311</v>
      </c>
      <c r="H524" s="152">
        <v>2</v>
      </c>
      <c r="I524" s="153"/>
      <c r="L524" s="148"/>
      <c r="M524" s="154"/>
      <c r="T524" s="155"/>
      <c r="AT524" s="150" t="s">
        <v>146</v>
      </c>
      <c r="AU524" s="150" t="s">
        <v>83</v>
      </c>
      <c r="AV524" s="12" t="s">
        <v>83</v>
      </c>
      <c r="AW524" s="12" t="s">
        <v>30</v>
      </c>
      <c r="AX524" s="12" t="s">
        <v>73</v>
      </c>
      <c r="AY524" s="150" t="s">
        <v>139</v>
      </c>
    </row>
    <row r="525" spans="2:65" s="13" customFormat="1">
      <c r="B525" s="156"/>
      <c r="D525" s="149" t="s">
        <v>146</v>
      </c>
      <c r="E525" s="157" t="s">
        <v>1</v>
      </c>
      <c r="F525" s="158" t="s">
        <v>148</v>
      </c>
      <c r="H525" s="159">
        <v>2</v>
      </c>
      <c r="I525" s="160"/>
      <c r="L525" s="156"/>
      <c r="M525" s="161"/>
      <c r="T525" s="162"/>
      <c r="AT525" s="157" t="s">
        <v>146</v>
      </c>
      <c r="AU525" s="157" t="s">
        <v>83</v>
      </c>
      <c r="AV525" s="13" t="s">
        <v>145</v>
      </c>
      <c r="AW525" s="13" t="s">
        <v>30</v>
      </c>
      <c r="AX525" s="13" t="s">
        <v>81</v>
      </c>
      <c r="AY525" s="157" t="s">
        <v>139</v>
      </c>
    </row>
    <row r="526" spans="2:65" s="1" customFormat="1" ht="16.5" customHeight="1">
      <c r="B526" s="133"/>
      <c r="C526" s="169" t="s">
        <v>453</v>
      </c>
      <c r="D526" s="169" t="s">
        <v>247</v>
      </c>
      <c r="E526" s="170" t="s">
        <v>1312</v>
      </c>
      <c r="F526" s="171" t="s">
        <v>1313</v>
      </c>
      <c r="G526" s="172" t="s">
        <v>401</v>
      </c>
      <c r="H526" s="173">
        <v>2</v>
      </c>
      <c r="I526" s="174"/>
      <c r="J526" s="175">
        <f>ROUND(I526*H526,2)</f>
        <v>0</v>
      </c>
      <c r="K526" s="176"/>
      <c r="L526" s="177"/>
      <c r="M526" s="178" t="s">
        <v>1</v>
      </c>
      <c r="N526" s="179" t="s">
        <v>38</v>
      </c>
      <c r="P526" s="144">
        <f>O526*H526</f>
        <v>0</v>
      </c>
      <c r="Q526" s="144">
        <v>0</v>
      </c>
      <c r="R526" s="144">
        <f>Q526*H526</f>
        <v>0</v>
      </c>
      <c r="S526" s="144">
        <v>0</v>
      </c>
      <c r="T526" s="145">
        <f>S526*H526</f>
        <v>0</v>
      </c>
      <c r="AR526" s="146" t="s">
        <v>163</v>
      </c>
      <c r="AT526" s="146" t="s">
        <v>247</v>
      </c>
      <c r="AU526" s="146" t="s">
        <v>83</v>
      </c>
      <c r="AY526" s="17" t="s">
        <v>139</v>
      </c>
      <c r="BE526" s="147">
        <f>IF(N526="základní",J526,0)</f>
        <v>0</v>
      </c>
      <c r="BF526" s="147">
        <f>IF(N526="snížená",J526,0)</f>
        <v>0</v>
      </c>
      <c r="BG526" s="147">
        <f>IF(N526="zákl. přenesená",J526,0)</f>
        <v>0</v>
      </c>
      <c r="BH526" s="147">
        <f>IF(N526="sníž. přenesená",J526,0)</f>
        <v>0</v>
      </c>
      <c r="BI526" s="147">
        <f>IF(N526="nulová",J526,0)</f>
        <v>0</v>
      </c>
      <c r="BJ526" s="17" t="s">
        <v>81</v>
      </c>
      <c r="BK526" s="147">
        <f>ROUND(I526*H526,2)</f>
        <v>0</v>
      </c>
      <c r="BL526" s="17" t="s">
        <v>145</v>
      </c>
      <c r="BM526" s="146" t="s">
        <v>1314</v>
      </c>
    </row>
    <row r="527" spans="2:65" s="1" customFormat="1" ht="16.5" customHeight="1">
      <c r="B527" s="133"/>
      <c r="C527" s="134" t="s">
        <v>1315</v>
      </c>
      <c r="D527" s="134" t="s">
        <v>141</v>
      </c>
      <c r="E527" s="135" t="s">
        <v>1316</v>
      </c>
      <c r="F527" s="136" t="s">
        <v>1317</v>
      </c>
      <c r="G527" s="137" t="s">
        <v>401</v>
      </c>
      <c r="H527" s="138">
        <v>1</v>
      </c>
      <c r="I527" s="139"/>
      <c r="J527" s="140">
        <f>ROUND(I527*H527,2)</f>
        <v>0</v>
      </c>
      <c r="K527" s="141"/>
      <c r="L527" s="32"/>
      <c r="M527" s="142" t="s">
        <v>1</v>
      </c>
      <c r="N527" s="143" t="s">
        <v>38</v>
      </c>
      <c r="P527" s="144">
        <f>O527*H527</f>
        <v>0</v>
      </c>
      <c r="Q527" s="144">
        <v>0</v>
      </c>
      <c r="R527" s="144">
        <f>Q527*H527</f>
        <v>0</v>
      </c>
      <c r="S527" s="144">
        <v>0</v>
      </c>
      <c r="T527" s="145">
        <f>S527*H527</f>
        <v>0</v>
      </c>
      <c r="AR527" s="146" t="s">
        <v>145</v>
      </c>
      <c r="AT527" s="146" t="s">
        <v>141</v>
      </c>
      <c r="AU527" s="146" t="s">
        <v>83</v>
      </c>
      <c r="AY527" s="17" t="s">
        <v>139</v>
      </c>
      <c r="BE527" s="147">
        <f>IF(N527="základní",J527,0)</f>
        <v>0</v>
      </c>
      <c r="BF527" s="147">
        <f>IF(N527="snížená",J527,0)</f>
        <v>0</v>
      </c>
      <c r="BG527" s="147">
        <f>IF(N527="zákl. přenesená",J527,0)</f>
        <v>0</v>
      </c>
      <c r="BH527" s="147">
        <f>IF(N527="sníž. přenesená",J527,0)</f>
        <v>0</v>
      </c>
      <c r="BI527" s="147">
        <f>IF(N527="nulová",J527,0)</f>
        <v>0</v>
      </c>
      <c r="BJ527" s="17" t="s">
        <v>81</v>
      </c>
      <c r="BK527" s="147">
        <f>ROUND(I527*H527,2)</f>
        <v>0</v>
      </c>
      <c r="BL527" s="17" t="s">
        <v>145</v>
      </c>
      <c r="BM527" s="146" t="s">
        <v>1318</v>
      </c>
    </row>
    <row r="528" spans="2:65" s="14" customFormat="1">
      <c r="B528" s="163"/>
      <c r="D528" s="149" t="s">
        <v>146</v>
      </c>
      <c r="E528" s="164" t="s">
        <v>1</v>
      </c>
      <c r="F528" s="165" t="s">
        <v>625</v>
      </c>
      <c r="H528" s="164" t="s">
        <v>1</v>
      </c>
      <c r="I528" s="166"/>
      <c r="L528" s="163"/>
      <c r="M528" s="167"/>
      <c r="T528" s="168"/>
      <c r="AT528" s="164" t="s">
        <v>146</v>
      </c>
      <c r="AU528" s="164" t="s">
        <v>83</v>
      </c>
      <c r="AV528" s="14" t="s">
        <v>81</v>
      </c>
      <c r="AW528" s="14" t="s">
        <v>30</v>
      </c>
      <c r="AX528" s="14" t="s">
        <v>73</v>
      </c>
      <c r="AY528" s="164" t="s">
        <v>139</v>
      </c>
    </row>
    <row r="529" spans="2:65" s="12" customFormat="1">
      <c r="B529" s="148"/>
      <c r="D529" s="149" t="s">
        <v>146</v>
      </c>
      <c r="E529" s="150" t="s">
        <v>1</v>
      </c>
      <c r="F529" s="151" t="s">
        <v>1319</v>
      </c>
      <c r="H529" s="152">
        <v>1</v>
      </c>
      <c r="I529" s="153"/>
      <c r="L529" s="148"/>
      <c r="M529" s="154"/>
      <c r="T529" s="155"/>
      <c r="AT529" s="150" t="s">
        <v>146</v>
      </c>
      <c r="AU529" s="150" t="s">
        <v>83</v>
      </c>
      <c r="AV529" s="12" t="s">
        <v>83</v>
      </c>
      <c r="AW529" s="12" t="s">
        <v>30</v>
      </c>
      <c r="AX529" s="12" t="s">
        <v>73</v>
      </c>
      <c r="AY529" s="150" t="s">
        <v>139</v>
      </c>
    </row>
    <row r="530" spans="2:65" s="13" customFormat="1">
      <c r="B530" s="156"/>
      <c r="D530" s="149" t="s">
        <v>146</v>
      </c>
      <c r="E530" s="157" t="s">
        <v>1</v>
      </c>
      <c r="F530" s="158" t="s">
        <v>148</v>
      </c>
      <c r="H530" s="159">
        <v>1</v>
      </c>
      <c r="I530" s="160"/>
      <c r="L530" s="156"/>
      <c r="M530" s="161"/>
      <c r="T530" s="162"/>
      <c r="AT530" s="157" t="s">
        <v>146</v>
      </c>
      <c r="AU530" s="157" t="s">
        <v>83</v>
      </c>
      <c r="AV530" s="13" t="s">
        <v>145</v>
      </c>
      <c r="AW530" s="13" t="s">
        <v>30</v>
      </c>
      <c r="AX530" s="13" t="s">
        <v>81</v>
      </c>
      <c r="AY530" s="157" t="s">
        <v>139</v>
      </c>
    </row>
    <row r="531" spans="2:65" s="1" customFormat="1" ht="16.5" customHeight="1">
      <c r="B531" s="133"/>
      <c r="C531" s="169" t="s">
        <v>457</v>
      </c>
      <c r="D531" s="169" t="s">
        <v>247</v>
      </c>
      <c r="E531" s="170" t="s">
        <v>1320</v>
      </c>
      <c r="F531" s="171" t="s">
        <v>1321</v>
      </c>
      <c r="G531" s="172" t="s">
        <v>401</v>
      </c>
      <c r="H531" s="173">
        <v>1</v>
      </c>
      <c r="I531" s="174"/>
      <c r="J531" s="175">
        <f>ROUND(I531*H531,2)</f>
        <v>0</v>
      </c>
      <c r="K531" s="176"/>
      <c r="L531" s="177"/>
      <c r="M531" s="178" t="s">
        <v>1</v>
      </c>
      <c r="N531" s="179" t="s">
        <v>38</v>
      </c>
      <c r="P531" s="144">
        <f>O531*H531</f>
        <v>0</v>
      </c>
      <c r="Q531" s="144">
        <v>0</v>
      </c>
      <c r="R531" s="144">
        <f>Q531*H531</f>
        <v>0</v>
      </c>
      <c r="S531" s="144">
        <v>0</v>
      </c>
      <c r="T531" s="145">
        <f>S531*H531</f>
        <v>0</v>
      </c>
      <c r="AR531" s="146" t="s">
        <v>163</v>
      </c>
      <c r="AT531" s="146" t="s">
        <v>247</v>
      </c>
      <c r="AU531" s="146" t="s">
        <v>83</v>
      </c>
      <c r="AY531" s="17" t="s">
        <v>139</v>
      </c>
      <c r="BE531" s="147">
        <f>IF(N531="základní",J531,0)</f>
        <v>0</v>
      </c>
      <c r="BF531" s="147">
        <f>IF(N531="snížená",J531,0)</f>
        <v>0</v>
      </c>
      <c r="BG531" s="147">
        <f>IF(N531="zákl. přenesená",J531,0)</f>
        <v>0</v>
      </c>
      <c r="BH531" s="147">
        <f>IF(N531="sníž. přenesená",J531,0)</f>
        <v>0</v>
      </c>
      <c r="BI531" s="147">
        <f>IF(N531="nulová",J531,0)</f>
        <v>0</v>
      </c>
      <c r="BJ531" s="17" t="s">
        <v>81</v>
      </c>
      <c r="BK531" s="147">
        <f>ROUND(I531*H531,2)</f>
        <v>0</v>
      </c>
      <c r="BL531" s="17" t="s">
        <v>145</v>
      </c>
      <c r="BM531" s="146" t="s">
        <v>1322</v>
      </c>
    </row>
    <row r="532" spans="2:65" s="1" customFormat="1" ht="21.75" customHeight="1">
      <c r="B532" s="133"/>
      <c r="C532" s="134" t="s">
        <v>1323</v>
      </c>
      <c r="D532" s="134" t="s">
        <v>141</v>
      </c>
      <c r="E532" s="135" t="s">
        <v>1324</v>
      </c>
      <c r="F532" s="136" t="s">
        <v>1325</v>
      </c>
      <c r="G532" s="137" t="s">
        <v>183</v>
      </c>
      <c r="H532" s="138">
        <v>406.3</v>
      </c>
      <c r="I532" s="139"/>
      <c r="J532" s="140">
        <f>ROUND(I532*H532,2)</f>
        <v>0</v>
      </c>
      <c r="K532" s="141"/>
      <c r="L532" s="32"/>
      <c r="M532" s="142" t="s">
        <v>1</v>
      </c>
      <c r="N532" s="143" t="s">
        <v>38</v>
      </c>
      <c r="P532" s="144">
        <f>O532*H532</f>
        <v>0</v>
      </c>
      <c r="Q532" s="144">
        <v>0</v>
      </c>
      <c r="R532" s="144">
        <f>Q532*H532</f>
        <v>0</v>
      </c>
      <c r="S532" s="144">
        <v>0</v>
      </c>
      <c r="T532" s="145">
        <f>S532*H532</f>
        <v>0</v>
      </c>
      <c r="AR532" s="146" t="s">
        <v>145</v>
      </c>
      <c r="AT532" s="146" t="s">
        <v>141</v>
      </c>
      <c r="AU532" s="146" t="s">
        <v>83</v>
      </c>
      <c r="AY532" s="17" t="s">
        <v>139</v>
      </c>
      <c r="BE532" s="147">
        <f>IF(N532="základní",J532,0)</f>
        <v>0</v>
      </c>
      <c r="BF532" s="147">
        <f>IF(N532="snížená",J532,0)</f>
        <v>0</v>
      </c>
      <c r="BG532" s="147">
        <f>IF(N532="zákl. přenesená",J532,0)</f>
        <v>0</v>
      </c>
      <c r="BH532" s="147">
        <f>IF(N532="sníž. přenesená",J532,0)</f>
        <v>0</v>
      </c>
      <c r="BI532" s="147">
        <f>IF(N532="nulová",J532,0)</f>
        <v>0</v>
      </c>
      <c r="BJ532" s="17" t="s">
        <v>81</v>
      </c>
      <c r="BK532" s="147">
        <f>ROUND(I532*H532,2)</f>
        <v>0</v>
      </c>
      <c r="BL532" s="17" t="s">
        <v>145</v>
      </c>
      <c r="BM532" s="146" t="s">
        <v>1326</v>
      </c>
    </row>
    <row r="533" spans="2:65" s="12" customFormat="1">
      <c r="B533" s="148"/>
      <c r="D533" s="149" t="s">
        <v>146</v>
      </c>
      <c r="E533" s="150" t="s">
        <v>1</v>
      </c>
      <c r="F533" s="151" t="s">
        <v>1327</v>
      </c>
      <c r="H533" s="152">
        <v>406.3</v>
      </c>
      <c r="I533" s="153"/>
      <c r="L533" s="148"/>
      <c r="M533" s="154"/>
      <c r="T533" s="155"/>
      <c r="AT533" s="150" t="s">
        <v>146</v>
      </c>
      <c r="AU533" s="150" t="s">
        <v>83</v>
      </c>
      <c r="AV533" s="12" t="s">
        <v>83</v>
      </c>
      <c r="AW533" s="12" t="s">
        <v>30</v>
      </c>
      <c r="AX533" s="12" t="s">
        <v>73</v>
      </c>
      <c r="AY533" s="150" t="s">
        <v>139</v>
      </c>
    </row>
    <row r="534" spans="2:65" s="13" customFormat="1">
      <c r="B534" s="156"/>
      <c r="D534" s="149" t="s">
        <v>146</v>
      </c>
      <c r="E534" s="157" t="s">
        <v>1</v>
      </c>
      <c r="F534" s="158" t="s">
        <v>148</v>
      </c>
      <c r="H534" s="159">
        <v>406.3</v>
      </c>
      <c r="I534" s="160"/>
      <c r="L534" s="156"/>
      <c r="M534" s="161"/>
      <c r="T534" s="162"/>
      <c r="AT534" s="157" t="s">
        <v>146</v>
      </c>
      <c r="AU534" s="157" t="s">
        <v>83</v>
      </c>
      <c r="AV534" s="13" t="s">
        <v>145</v>
      </c>
      <c r="AW534" s="13" t="s">
        <v>30</v>
      </c>
      <c r="AX534" s="13" t="s">
        <v>81</v>
      </c>
      <c r="AY534" s="157" t="s">
        <v>139</v>
      </c>
    </row>
    <row r="535" spans="2:65" s="1" customFormat="1" ht="24.2" customHeight="1">
      <c r="B535" s="133"/>
      <c r="C535" s="134" t="s">
        <v>460</v>
      </c>
      <c r="D535" s="134" t="s">
        <v>141</v>
      </c>
      <c r="E535" s="135" t="s">
        <v>927</v>
      </c>
      <c r="F535" s="136" t="s">
        <v>928</v>
      </c>
      <c r="G535" s="137" t="s">
        <v>924</v>
      </c>
      <c r="H535" s="138">
        <v>7</v>
      </c>
      <c r="I535" s="139"/>
      <c r="J535" s="140">
        <f>ROUND(I535*H535,2)</f>
        <v>0</v>
      </c>
      <c r="K535" s="141"/>
      <c r="L535" s="32"/>
      <c r="M535" s="142" t="s">
        <v>1</v>
      </c>
      <c r="N535" s="143" t="s">
        <v>38</v>
      </c>
      <c r="P535" s="144">
        <f>O535*H535</f>
        <v>0</v>
      </c>
      <c r="Q535" s="144">
        <v>0</v>
      </c>
      <c r="R535" s="144">
        <f>Q535*H535</f>
        <v>0</v>
      </c>
      <c r="S535" s="144">
        <v>0</v>
      </c>
      <c r="T535" s="145">
        <f>S535*H535</f>
        <v>0</v>
      </c>
      <c r="AR535" s="146" t="s">
        <v>145</v>
      </c>
      <c r="AT535" s="146" t="s">
        <v>141</v>
      </c>
      <c r="AU535" s="146" t="s">
        <v>83</v>
      </c>
      <c r="AY535" s="17" t="s">
        <v>139</v>
      </c>
      <c r="BE535" s="147">
        <f>IF(N535="základní",J535,0)</f>
        <v>0</v>
      </c>
      <c r="BF535" s="147">
        <f>IF(N535="snížená",J535,0)</f>
        <v>0</v>
      </c>
      <c r="BG535" s="147">
        <f>IF(N535="zákl. přenesená",J535,0)</f>
        <v>0</v>
      </c>
      <c r="BH535" s="147">
        <f>IF(N535="sníž. přenesená",J535,0)</f>
        <v>0</v>
      </c>
      <c r="BI535" s="147">
        <f>IF(N535="nulová",J535,0)</f>
        <v>0</v>
      </c>
      <c r="BJ535" s="17" t="s">
        <v>81</v>
      </c>
      <c r="BK535" s="147">
        <f>ROUND(I535*H535,2)</f>
        <v>0</v>
      </c>
      <c r="BL535" s="17" t="s">
        <v>145</v>
      </c>
      <c r="BM535" s="146" t="s">
        <v>1328</v>
      </c>
    </row>
    <row r="536" spans="2:65" s="1" customFormat="1" ht="24.2" customHeight="1">
      <c r="B536" s="133"/>
      <c r="C536" s="134" t="s">
        <v>1329</v>
      </c>
      <c r="D536" s="134" t="s">
        <v>141</v>
      </c>
      <c r="E536" s="135" t="s">
        <v>929</v>
      </c>
      <c r="F536" s="136" t="s">
        <v>930</v>
      </c>
      <c r="G536" s="137" t="s">
        <v>401</v>
      </c>
      <c r="H536" s="138">
        <v>32</v>
      </c>
      <c r="I536" s="139"/>
      <c r="J536" s="140">
        <f>ROUND(I536*H536,2)</f>
        <v>0</v>
      </c>
      <c r="K536" s="141"/>
      <c r="L536" s="32"/>
      <c r="M536" s="142" t="s">
        <v>1</v>
      </c>
      <c r="N536" s="143" t="s">
        <v>38</v>
      </c>
      <c r="P536" s="144">
        <f>O536*H536</f>
        <v>0</v>
      </c>
      <c r="Q536" s="144">
        <v>0</v>
      </c>
      <c r="R536" s="144">
        <f>Q536*H536</f>
        <v>0</v>
      </c>
      <c r="S536" s="144">
        <v>0</v>
      </c>
      <c r="T536" s="145">
        <f>S536*H536</f>
        <v>0</v>
      </c>
      <c r="AR536" s="146" t="s">
        <v>145</v>
      </c>
      <c r="AT536" s="146" t="s">
        <v>141</v>
      </c>
      <c r="AU536" s="146" t="s">
        <v>83</v>
      </c>
      <c r="AY536" s="17" t="s">
        <v>139</v>
      </c>
      <c r="BE536" s="147">
        <f>IF(N536="základní",J536,0)</f>
        <v>0</v>
      </c>
      <c r="BF536" s="147">
        <f>IF(N536="snížená",J536,0)</f>
        <v>0</v>
      </c>
      <c r="BG536" s="147">
        <f>IF(N536="zákl. přenesená",J536,0)</f>
        <v>0</v>
      </c>
      <c r="BH536" s="147">
        <f>IF(N536="sníž. přenesená",J536,0)</f>
        <v>0</v>
      </c>
      <c r="BI536" s="147">
        <f>IF(N536="nulová",J536,0)</f>
        <v>0</v>
      </c>
      <c r="BJ536" s="17" t="s">
        <v>81</v>
      </c>
      <c r="BK536" s="147">
        <f>ROUND(I536*H536,2)</f>
        <v>0</v>
      </c>
      <c r="BL536" s="17" t="s">
        <v>145</v>
      </c>
      <c r="BM536" s="146" t="s">
        <v>1330</v>
      </c>
    </row>
    <row r="537" spans="2:65" s="14" customFormat="1">
      <c r="B537" s="163"/>
      <c r="D537" s="149" t="s">
        <v>146</v>
      </c>
      <c r="E537" s="164" t="s">
        <v>1</v>
      </c>
      <c r="F537" s="165" t="s">
        <v>822</v>
      </c>
      <c r="H537" s="164" t="s">
        <v>1</v>
      </c>
      <c r="I537" s="166"/>
      <c r="L537" s="163"/>
      <c r="M537" s="167"/>
      <c r="T537" s="168"/>
      <c r="AT537" s="164" t="s">
        <v>146</v>
      </c>
      <c r="AU537" s="164" t="s">
        <v>83</v>
      </c>
      <c r="AV537" s="14" t="s">
        <v>81</v>
      </c>
      <c r="AW537" s="14" t="s">
        <v>30</v>
      </c>
      <c r="AX537" s="14" t="s">
        <v>73</v>
      </c>
      <c r="AY537" s="164" t="s">
        <v>139</v>
      </c>
    </row>
    <row r="538" spans="2:65" s="12" customFormat="1">
      <c r="B538" s="148"/>
      <c r="D538" s="149" t="s">
        <v>146</v>
      </c>
      <c r="E538" s="150" t="s">
        <v>1</v>
      </c>
      <c r="F538" s="151" t="s">
        <v>1331</v>
      </c>
      <c r="H538" s="152">
        <v>10</v>
      </c>
      <c r="I538" s="153"/>
      <c r="L538" s="148"/>
      <c r="M538" s="154"/>
      <c r="T538" s="155"/>
      <c r="AT538" s="150" t="s">
        <v>146</v>
      </c>
      <c r="AU538" s="150" t="s">
        <v>83</v>
      </c>
      <c r="AV538" s="12" t="s">
        <v>83</v>
      </c>
      <c r="AW538" s="12" t="s">
        <v>30</v>
      </c>
      <c r="AX538" s="12" t="s">
        <v>73</v>
      </c>
      <c r="AY538" s="150" t="s">
        <v>139</v>
      </c>
    </row>
    <row r="539" spans="2:65" s="12" customFormat="1">
      <c r="B539" s="148"/>
      <c r="D539" s="149" t="s">
        <v>146</v>
      </c>
      <c r="E539" s="150" t="s">
        <v>1</v>
      </c>
      <c r="F539" s="151" t="s">
        <v>1332</v>
      </c>
      <c r="H539" s="152">
        <v>11</v>
      </c>
      <c r="I539" s="153"/>
      <c r="L539" s="148"/>
      <c r="M539" s="154"/>
      <c r="T539" s="155"/>
      <c r="AT539" s="150" t="s">
        <v>146</v>
      </c>
      <c r="AU539" s="150" t="s">
        <v>83</v>
      </c>
      <c r="AV539" s="12" t="s">
        <v>83</v>
      </c>
      <c r="AW539" s="12" t="s">
        <v>30</v>
      </c>
      <c r="AX539" s="12" t="s">
        <v>73</v>
      </c>
      <c r="AY539" s="150" t="s">
        <v>139</v>
      </c>
    </row>
    <row r="540" spans="2:65" s="12" customFormat="1">
      <c r="B540" s="148"/>
      <c r="D540" s="149" t="s">
        <v>146</v>
      </c>
      <c r="E540" s="150" t="s">
        <v>1</v>
      </c>
      <c r="F540" s="151" t="s">
        <v>1333</v>
      </c>
      <c r="H540" s="152">
        <v>11</v>
      </c>
      <c r="I540" s="153"/>
      <c r="L540" s="148"/>
      <c r="M540" s="154"/>
      <c r="T540" s="155"/>
      <c r="AT540" s="150" t="s">
        <v>146</v>
      </c>
      <c r="AU540" s="150" t="s">
        <v>83</v>
      </c>
      <c r="AV540" s="12" t="s">
        <v>83</v>
      </c>
      <c r="AW540" s="12" t="s">
        <v>30</v>
      </c>
      <c r="AX540" s="12" t="s">
        <v>73</v>
      </c>
      <c r="AY540" s="150" t="s">
        <v>139</v>
      </c>
    </row>
    <row r="541" spans="2:65" s="13" customFormat="1">
      <c r="B541" s="156"/>
      <c r="D541" s="149" t="s">
        <v>146</v>
      </c>
      <c r="E541" s="157" t="s">
        <v>1</v>
      </c>
      <c r="F541" s="158" t="s">
        <v>148</v>
      </c>
      <c r="H541" s="159">
        <v>32</v>
      </c>
      <c r="I541" s="160"/>
      <c r="L541" s="156"/>
      <c r="M541" s="161"/>
      <c r="T541" s="162"/>
      <c r="AT541" s="157" t="s">
        <v>146</v>
      </c>
      <c r="AU541" s="157" t="s">
        <v>83</v>
      </c>
      <c r="AV541" s="13" t="s">
        <v>145</v>
      </c>
      <c r="AW541" s="13" t="s">
        <v>30</v>
      </c>
      <c r="AX541" s="13" t="s">
        <v>81</v>
      </c>
      <c r="AY541" s="157" t="s">
        <v>139</v>
      </c>
    </row>
    <row r="542" spans="2:65" s="1" customFormat="1" ht="21.75" customHeight="1">
      <c r="B542" s="133"/>
      <c r="C542" s="169" t="s">
        <v>465</v>
      </c>
      <c r="D542" s="169" t="s">
        <v>247</v>
      </c>
      <c r="E542" s="170" t="s">
        <v>932</v>
      </c>
      <c r="F542" s="171" t="s">
        <v>933</v>
      </c>
      <c r="G542" s="172" t="s">
        <v>401</v>
      </c>
      <c r="H542" s="173">
        <v>5</v>
      </c>
      <c r="I542" s="174"/>
      <c r="J542" s="175">
        <f t="shared" ref="J542:J554" si="0">ROUND(I542*H542,2)</f>
        <v>0</v>
      </c>
      <c r="K542" s="176"/>
      <c r="L542" s="177"/>
      <c r="M542" s="178" t="s">
        <v>1</v>
      </c>
      <c r="N542" s="179" t="s">
        <v>38</v>
      </c>
      <c r="P542" s="144">
        <f t="shared" ref="P542:P554" si="1">O542*H542</f>
        <v>0</v>
      </c>
      <c r="Q542" s="144">
        <v>0</v>
      </c>
      <c r="R542" s="144">
        <f t="shared" ref="R542:R554" si="2">Q542*H542</f>
        <v>0</v>
      </c>
      <c r="S542" s="144">
        <v>0</v>
      </c>
      <c r="T542" s="145">
        <f t="shared" ref="T542:T554" si="3">S542*H542</f>
        <v>0</v>
      </c>
      <c r="AR542" s="146" t="s">
        <v>163</v>
      </c>
      <c r="AT542" s="146" t="s">
        <v>247</v>
      </c>
      <c r="AU542" s="146" t="s">
        <v>83</v>
      </c>
      <c r="AY542" s="17" t="s">
        <v>139</v>
      </c>
      <c r="BE542" s="147">
        <f t="shared" ref="BE542:BE554" si="4">IF(N542="základní",J542,0)</f>
        <v>0</v>
      </c>
      <c r="BF542" s="147">
        <f t="shared" ref="BF542:BF554" si="5">IF(N542="snížená",J542,0)</f>
        <v>0</v>
      </c>
      <c r="BG542" s="147">
        <f t="shared" ref="BG542:BG554" si="6">IF(N542="zákl. přenesená",J542,0)</f>
        <v>0</v>
      </c>
      <c r="BH542" s="147">
        <f t="shared" ref="BH542:BH554" si="7">IF(N542="sníž. přenesená",J542,0)</f>
        <v>0</v>
      </c>
      <c r="BI542" s="147">
        <f t="shared" ref="BI542:BI554" si="8">IF(N542="nulová",J542,0)</f>
        <v>0</v>
      </c>
      <c r="BJ542" s="17" t="s">
        <v>81</v>
      </c>
      <c r="BK542" s="147">
        <f t="shared" ref="BK542:BK554" si="9">ROUND(I542*H542,2)</f>
        <v>0</v>
      </c>
      <c r="BL542" s="17" t="s">
        <v>145</v>
      </c>
      <c r="BM542" s="146" t="s">
        <v>1334</v>
      </c>
    </row>
    <row r="543" spans="2:65" s="1" customFormat="1" ht="21.75" customHeight="1">
      <c r="B543" s="133"/>
      <c r="C543" s="169" t="s">
        <v>1335</v>
      </c>
      <c r="D543" s="169" t="s">
        <v>247</v>
      </c>
      <c r="E543" s="170" t="s">
        <v>1336</v>
      </c>
      <c r="F543" s="171" t="s">
        <v>1337</v>
      </c>
      <c r="G543" s="172" t="s">
        <v>401</v>
      </c>
      <c r="H543" s="173">
        <v>8</v>
      </c>
      <c r="I543" s="174"/>
      <c r="J543" s="175">
        <f t="shared" si="0"/>
        <v>0</v>
      </c>
      <c r="K543" s="176"/>
      <c r="L543" s="177"/>
      <c r="M543" s="178" t="s">
        <v>1</v>
      </c>
      <c r="N543" s="179" t="s">
        <v>38</v>
      </c>
      <c r="P543" s="144">
        <f t="shared" si="1"/>
        <v>0</v>
      </c>
      <c r="Q543" s="144">
        <v>0</v>
      </c>
      <c r="R543" s="144">
        <f t="shared" si="2"/>
        <v>0</v>
      </c>
      <c r="S543" s="144">
        <v>0</v>
      </c>
      <c r="T543" s="145">
        <f t="shared" si="3"/>
        <v>0</v>
      </c>
      <c r="AR543" s="146" t="s">
        <v>163</v>
      </c>
      <c r="AT543" s="146" t="s">
        <v>247</v>
      </c>
      <c r="AU543" s="146" t="s">
        <v>83</v>
      </c>
      <c r="AY543" s="17" t="s">
        <v>139</v>
      </c>
      <c r="BE543" s="147">
        <f t="shared" si="4"/>
        <v>0</v>
      </c>
      <c r="BF543" s="147">
        <f t="shared" si="5"/>
        <v>0</v>
      </c>
      <c r="BG543" s="147">
        <f t="shared" si="6"/>
        <v>0</v>
      </c>
      <c r="BH543" s="147">
        <f t="shared" si="7"/>
        <v>0</v>
      </c>
      <c r="BI543" s="147">
        <f t="shared" si="8"/>
        <v>0</v>
      </c>
      <c r="BJ543" s="17" t="s">
        <v>81</v>
      </c>
      <c r="BK543" s="147">
        <f t="shared" si="9"/>
        <v>0</v>
      </c>
      <c r="BL543" s="17" t="s">
        <v>145</v>
      </c>
      <c r="BM543" s="146" t="s">
        <v>1338</v>
      </c>
    </row>
    <row r="544" spans="2:65" s="1" customFormat="1" ht="21.75" customHeight="1">
      <c r="B544" s="133"/>
      <c r="C544" s="169" t="s">
        <v>469</v>
      </c>
      <c r="D544" s="169" t="s">
        <v>247</v>
      </c>
      <c r="E544" s="170" t="s">
        <v>934</v>
      </c>
      <c r="F544" s="171" t="s">
        <v>935</v>
      </c>
      <c r="G544" s="172" t="s">
        <v>401</v>
      </c>
      <c r="H544" s="173">
        <v>2</v>
      </c>
      <c r="I544" s="174"/>
      <c r="J544" s="175">
        <f t="shared" si="0"/>
        <v>0</v>
      </c>
      <c r="K544" s="176"/>
      <c r="L544" s="177"/>
      <c r="M544" s="178" t="s">
        <v>1</v>
      </c>
      <c r="N544" s="179" t="s">
        <v>38</v>
      </c>
      <c r="P544" s="144">
        <f t="shared" si="1"/>
        <v>0</v>
      </c>
      <c r="Q544" s="144">
        <v>0</v>
      </c>
      <c r="R544" s="144">
        <f t="shared" si="2"/>
        <v>0</v>
      </c>
      <c r="S544" s="144">
        <v>0</v>
      </c>
      <c r="T544" s="145">
        <f t="shared" si="3"/>
        <v>0</v>
      </c>
      <c r="AR544" s="146" t="s">
        <v>163</v>
      </c>
      <c r="AT544" s="146" t="s">
        <v>247</v>
      </c>
      <c r="AU544" s="146" t="s">
        <v>83</v>
      </c>
      <c r="AY544" s="17" t="s">
        <v>139</v>
      </c>
      <c r="BE544" s="147">
        <f t="shared" si="4"/>
        <v>0</v>
      </c>
      <c r="BF544" s="147">
        <f t="shared" si="5"/>
        <v>0</v>
      </c>
      <c r="BG544" s="147">
        <f t="shared" si="6"/>
        <v>0</v>
      </c>
      <c r="BH544" s="147">
        <f t="shared" si="7"/>
        <v>0</v>
      </c>
      <c r="BI544" s="147">
        <f t="shared" si="8"/>
        <v>0</v>
      </c>
      <c r="BJ544" s="17" t="s">
        <v>81</v>
      </c>
      <c r="BK544" s="147">
        <f t="shared" si="9"/>
        <v>0</v>
      </c>
      <c r="BL544" s="17" t="s">
        <v>145</v>
      </c>
      <c r="BM544" s="146" t="s">
        <v>1339</v>
      </c>
    </row>
    <row r="545" spans="2:65" s="1" customFormat="1" ht="24.2" customHeight="1">
      <c r="B545" s="133"/>
      <c r="C545" s="169" t="s">
        <v>1340</v>
      </c>
      <c r="D545" s="169" t="s">
        <v>247</v>
      </c>
      <c r="E545" s="170" t="s">
        <v>1341</v>
      </c>
      <c r="F545" s="171" t="s">
        <v>1342</v>
      </c>
      <c r="G545" s="172" t="s">
        <v>401</v>
      </c>
      <c r="H545" s="173">
        <v>4</v>
      </c>
      <c r="I545" s="174"/>
      <c r="J545" s="175">
        <f t="shared" si="0"/>
        <v>0</v>
      </c>
      <c r="K545" s="176"/>
      <c r="L545" s="177"/>
      <c r="M545" s="178" t="s">
        <v>1</v>
      </c>
      <c r="N545" s="179" t="s">
        <v>38</v>
      </c>
      <c r="P545" s="144">
        <f t="shared" si="1"/>
        <v>0</v>
      </c>
      <c r="Q545" s="144">
        <v>0</v>
      </c>
      <c r="R545" s="144">
        <f t="shared" si="2"/>
        <v>0</v>
      </c>
      <c r="S545" s="144">
        <v>0</v>
      </c>
      <c r="T545" s="145">
        <f t="shared" si="3"/>
        <v>0</v>
      </c>
      <c r="AR545" s="146" t="s">
        <v>163</v>
      </c>
      <c r="AT545" s="146" t="s">
        <v>247</v>
      </c>
      <c r="AU545" s="146" t="s">
        <v>83</v>
      </c>
      <c r="AY545" s="17" t="s">
        <v>139</v>
      </c>
      <c r="BE545" s="147">
        <f t="shared" si="4"/>
        <v>0</v>
      </c>
      <c r="BF545" s="147">
        <f t="shared" si="5"/>
        <v>0</v>
      </c>
      <c r="BG545" s="147">
        <f t="shared" si="6"/>
        <v>0</v>
      </c>
      <c r="BH545" s="147">
        <f t="shared" si="7"/>
        <v>0</v>
      </c>
      <c r="BI545" s="147">
        <f t="shared" si="8"/>
        <v>0</v>
      </c>
      <c r="BJ545" s="17" t="s">
        <v>81</v>
      </c>
      <c r="BK545" s="147">
        <f t="shared" si="9"/>
        <v>0</v>
      </c>
      <c r="BL545" s="17" t="s">
        <v>145</v>
      </c>
      <c r="BM545" s="146" t="s">
        <v>1343</v>
      </c>
    </row>
    <row r="546" spans="2:65" s="1" customFormat="1" ht="24.2" customHeight="1">
      <c r="B546" s="133"/>
      <c r="C546" s="169" t="s">
        <v>475</v>
      </c>
      <c r="D546" s="169" t="s">
        <v>247</v>
      </c>
      <c r="E546" s="170" t="s">
        <v>1344</v>
      </c>
      <c r="F546" s="171" t="s">
        <v>1345</v>
      </c>
      <c r="G546" s="172" t="s">
        <v>401</v>
      </c>
      <c r="H546" s="173">
        <v>3</v>
      </c>
      <c r="I546" s="174"/>
      <c r="J546" s="175">
        <f t="shared" si="0"/>
        <v>0</v>
      </c>
      <c r="K546" s="176"/>
      <c r="L546" s="177"/>
      <c r="M546" s="178" t="s">
        <v>1</v>
      </c>
      <c r="N546" s="179" t="s">
        <v>38</v>
      </c>
      <c r="P546" s="144">
        <f t="shared" si="1"/>
        <v>0</v>
      </c>
      <c r="Q546" s="144">
        <v>0</v>
      </c>
      <c r="R546" s="144">
        <f t="shared" si="2"/>
        <v>0</v>
      </c>
      <c r="S546" s="144">
        <v>0</v>
      </c>
      <c r="T546" s="145">
        <f t="shared" si="3"/>
        <v>0</v>
      </c>
      <c r="AR546" s="146" t="s">
        <v>163</v>
      </c>
      <c r="AT546" s="146" t="s">
        <v>247</v>
      </c>
      <c r="AU546" s="146" t="s">
        <v>83</v>
      </c>
      <c r="AY546" s="17" t="s">
        <v>139</v>
      </c>
      <c r="BE546" s="147">
        <f t="shared" si="4"/>
        <v>0</v>
      </c>
      <c r="BF546" s="147">
        <f t="shared" si="5"/>
        <v>0</v>
      </c>
      <c r="BG546" s="147">
        <f t="shared" si="6"/>
        <v>0</v>
      </c>
      <c r="BH546" s="147">
        <f t="shared" si="7"/>
        <v>0</v>
      </c>
      <c r="BI546" s="147">
        <f t="shared" si="8"/>
        <v>0</v>
      </c>
      <c r="BJ546" s="17" t="s">
        <v>81</v>
      </c>
      <c r="BK546" s="147">
        <f t="shared" si="9"/>
        <v>0</v>
      </c>
      <c r="BL546" s="17" t="s">
        <v>145</v>
      </c>
      <c r="BM546" s="146" t="s">
        <v>1346</v>
      </c>
    </row>
    <row r="547" spans="2:65" s="1" customFormat="1" ht="24.2" customHeight="1">
      <c r="B547" s="133"/>
      <c r="C547" s="169" t="s">
        <v>1347</v>
      </c>
      <c r="D547" s="169" t="s">
        <v>247</v>
      </c>
      <c r="E547" s="170" t="s">
        <v>1348</v>
      </c>
      <c r="F547" s="171" t="s">
        <v>1349</v>
      </c>
      <c r="G547" s="172" t="s">
        <v>401</v>
      </c>
      <c r="H547" s="173">
        <v>1</v>
      </c>
      <c r="I547" s="174"/>
      <c r="J547" s="175">
        <f t="shared" si="0"/>
        <v>0</v>
      </c>
      <c r="K547" s="176"/>
      <c r="L547" s="177"/>
      <c r="M547" s="178" t="s">
        <v>1</v>
      </c>
      <c r="N547" s="179" t="s">
        <v>38</v>
      </c>
      <c r="P547" s="144">
        <f t="shared" si="1"/>
        <v>0</v>
      </c>
      <c r="Q547" s="144">
        <v>0</v>
      </c>
      <c r="R547" s="144">
        <f t="shared" si="2"/>
        <v>0</v>
      </c>
      <c r="S547" s="144">
        <v>0</v>
      </c>
      <c r="T547" s="145">
        <f t="shared" si="3"/>
        <v>0</v>
      </c>
      <c r="AR547" s="146" t="s">
        <v>163</v>
      </c>
      <c r="AT547" s="146" t="s">
        <v>247</v>
      </c>
      <c r="AU547" s="146" t="s">
        <v>83</v>
      </c>
      <c r="AY547" s="17" t="s">
        <v>139</v>
      </c>
      <c r="BE547" s="147">
        <f t="shared" si="4"/>
        <v>0</v>
      </c>
      <c r="BF547" s="147">
        <f t="shared" si="5"/>
        <v>0</v>
      </c>
      <c r="BG547" s="147">
        <f t="shared" si="6"/>
        <v>0</v>
      </c>
      <c r="BH547" s="147">
        <f t="shared" si="7"/>
        <v>0</v>
      </c>
      <c r="BI547" s="147">
        <f t="shared" si="8"/>
        <v>0</v>
      </c>
      <c r="BJ547" s="17" t="s">
        <v>81</v>
      </c>
      <c r="BK547" s="147">
        <f t="shared" si="9"/>
        <v>0</v>
      </c>
      <c r="BL547" s="17" t="s">
        <v>145</v>
      </c>
      <c r="BM547" s="146" t="s">
        <v>1350</v>
      </c>
    </row>
    <row r="548" spans="2:65" s="1" customFormat="1" ht="24.2" customHeight="1">
      <c r="B548" s="133"/>
      <c r="C548" s="169" t="s">
        <v>478</v>
      </c>
      <c r="D548" s="169" t="s">
        <v>247</v>
      </c>
      <c r="E548" s="170" t="s">
        <v>1351</v>
      </c>
      <c r="F548" s="171" t="s">
        <v>1352</v>
      </c>
      <c r="G548" s="172" t="s">
        <v>401</v>
      </c>
      <c r="H548" s="173">
        <v>6</v>
      </c>
      <c r="I548" s="174"/>
      <c r="J548" s="175">
        <f t="shared" si="0"/>
        <v>0</v>
      </c>
      <c r="K548" s="176"/>
      <c r="L548" s="177"/>
      <c r="M548" s="178" t="s">
        <v>1</v>
      </c>
      <c r="N548" s="179" t="s">
        <v>38</v>
      </c>
      <c r="P548" s="144">
        <f t="shared" si="1"/>
        <v>0</v>
      </c>
      <c r="Q548" s="144">
        <v>0</v>
      </c>
      <c r="R548" s="144">
        <f t="shared" si="2"/>
        <v>0</v>
      </c>
      <c r="S548" s="144">
        <v>0</v>
      </c>
      <c r="T548" s="145">
        <f t="shared" si="3"/>
        <v>0</v>
      </c>
      <c r="AR548" s="146" t="s">
        <v>163</v>
      </c>
      <c r="AT548" s="146" t="s">
        <v>247</v>
      </c>
      <c r="AU548" s="146" t="s">
        <v>83</v>
      </c>
      <c r="AY548" s="17" t="s">
        <v>139</v>
      </c>
      <c r="BE548" s="147">
        <f t="shared" si="4"/>
        <v>0</v>
      </c>
      <c r="BF548" s="147">
        <f t="shared" si="5"/>
        <v>0</v>
      </c>
      <c r="BG548" s="147">
        <f t="shared" si="6"/>
        <v>0</v>
      </c>
      <c r="BH548" s="147">
        <f t="shared" si="7"/>
        <v>0</v>
      </c>
      <c r="BI548" s="147">
        <f t="shared" si="8"/>
        <v>0</v>
      </c>
      <c r="BJ548" s="17" t="s">
        <v>81</v>
      </c>
      <c r="BK548" s="147">
        <f t="shared" si="9"/>
        <v>0</v>
      </c>
      <c r="BL548" s="17" t="s">
        <v>145</v>
      </c>
      <c r="BM548" s="146" t="s">
        <v>1353</v>
      </c>
    </row>
    <row r="549" spans="2:65" s="1" customFormat="1" ht="24.2" customHeight="1">
      <c r="B549" s="133"/>
      <c r="C549" s="169" t="s">
        <v>1354</v>
      </c>
      <c r="D549" s="169" t="s">
        <v>247</v>
      </c>
      <c r="E549" s="170" t="s">
        <v>1355</v>
      </c>
      <c r="F549" s="171" t="s">
        <v>1356</v>
      </c>
      <c r="G549" s="172" t="s">
        <v>401</v>
      </c>
      <c r="H549" s="173">
        <v>2</v>
      </c>
      <c r="I549" s="174"/>
      <c r="J549" s="175">
        <f t="shared" si="0"/>
        <v>0</v>
      </c>
      <c r="K549" s="176"/>
      <c r="L549" s="177"/>
      <c r="M549" s="178" t="s">
        <v>1</v>
      </c>
      <c r="N549" s="179" t="s">
        <v>38</v>
      </c>
      <c r="P549" s="144">
        <f t="shared" si="1"/>
        <v>0</v>
      </c>
      <c r="Q549" s="144">
        <v>0</v>
      </c>
      <c r="R549" s="144">
        <f t="shared" si="2"/>
        <v>0</v>
      </c>
      <c r="S549" s="144">
        <v>0</v>
      </c>
      <c r="T549" s="145">
        <f t="shared" si="3"/>
        <v>0</v>
      </c>
      <c r="AR549" s="146" t="s">
        <v>163</v>
      </c>
      <c r="AT549" s="146" t="s">
        <v>247</v>
      </c>
      <c r="AU549" s="146" t="s">
        <v>83</v>
      </c>
      <c r="AY549" s="17" t="s">
        <v>139</v>
      </c>
      <c r="BE549" s="147">
        <f t="shared" si="4"/>
        <v>0</v>
      </c>
      <c r="BF549" s="147">
        <f t="shared" si="5"/>
        <v>0</v>
      </c>
      <c r="BG549" s="147">
        <f t="shared" si="6"/>
        <v>0</v>
      </c>
      <c r="BH549" s="147">
        <f t="shared" si="7"/>
        <v>0</v>
      </c>
      <c r="BI549" s="147">
        <f t="shared" si="8"/>
        <v>0</v>
      </c>
      <c r="BJ549" s="17" t="s">
        <v>81</v>
      </c>
      <c r="BK549" s="147">
        <f t="shared" si="9"/>
        <v>0</v>
      </c>
      <c r="BL549" s="17" t="s">
        <v>145</v>
      </c>
      <c r="BM549" s="146" t="s">
        <v>1357</v>
      </c>
    </row>
    <row r="550" spans="2:65" s="1" customFormat="1" ht="24.2" customHeight="1">
      <c r="B550" s="133"/>
      <c r="C550" s="169" t="s">
        <v>482</v>
      </c>
      <c r="D550" s="169" t="s">
        <v>247</v>
      </c>
      <c r="E550" s="170" t="s">
        <v>1358</v>
      </c>
      <c r="F550" s="171" t="s">
        <v>1359</v>
      </c>
      <c r="G550" s="172" t="s">
        <v>401</v>
      </c>
      <c r="H550" s="173">
        <v>1</v>
      </c>
      <c r="I550" s="174"/>
      <c r="J550" s="175">
        <f t="shared" si="0"/>
        <v>0</v>
      </c>
      <c r="K550" s="176"/>
      <c r="L550" s="177"/>
      <c r="M550" s="178" t="s">
        <v>1</v>
      </c>
      <c r="N550" s="179" t="s">
        <v>38</v>
      </c>
      <c r="P550" s="144">
        <f t="shared" si="1"/>
        <v>0</v>
      </c>
      <c r="Q550" s="144">
        <v>0</v>
      </c>
      <c r="R550" s="144">
        <f t="shared" si="2"/>
        <v>0</v>
      </c>
      <c r="S550" s="144">
        <v>0</v>
      </c>
      <c r="T550" s="145">
        <f t="shared" si="3"/>
        <v>0</v>
      </c>
      <c r="AR550" s="146" t="s">
        <v>163</v>
      </c>
      <c r="AT550" s="146" t="s">
        <v>247</v>
      </c>
      <c r="AU550" s="146" t="s">
        <v>83</v>
      </c>
      <c r="AY550" s="17" t="s">
        <v>139</v>
      </c>
      <c r="BE550" s="147">
        <f t="shared" si="4"/>
        <v>0</v>
      </c>
      <c r="BF550" s="147">
        <f t="shared" si="5"/>
        <v>0</v>
      </c>
      <c r="BG550" s="147">
        <f t="shared" si="6"/>
        <v>0</v>
      </c>
      <c r="BH550" s="147">
        <f t="shared" si="7"/>
        <v>0</v>
      </c>
      <c r="BI550" s="147">
        <f t="shared" si="8"/>
        <v>0</v>
      </c>
      <c r="BJ550" s="17" t="s">
        <v>81</v>
      </c>
      <c r="BK550" s="147">
        <f t="shared" si="9"/>
        <v>0</v>
      </c>
      <c r="BL550" s="17" t="s">
        <v>145</v>
      </c>
      <c r="BM550" s="146" t="s">
        <v>1360</v>
      </c>
    </row>
    <row r="551" spans="2:65" s="1" customFormat="1" ht="24.2" customHeight="1">
      <c r="B551" s="133"/>
      <c r="C551" s="169" t="s">
        <v>1361</v>
      </c>
      <c r="D551" s="169" t="s">
        <v>247</v>
      </c>
      <c r="E551" s="170" t="s">
        <v>936</v>
      </c>
      <c r="F551" s="171" t="s">
        <v>937</v>
      </c>
      <c r="G551" s="172" t="s">
        <v>401</v>
      </c>
      <c r="H551" s="173">
        <v>24</v>
      </c>
      <c r="I551" s="174"/>
      <c r="J551" s="175">
        <f t="shared" si="0"/>
        <v>0</v>
      </c>
      <c r="K551" s="176"/>
      <c r="L551" s="177"/>
      <c r="M551" s="178" t="s">
        <v>1</v>
      </c>
      <c r="N551" s="179" t="s">
        <v>38</v>
      </c>
      <c r="P551" s="144">
        <f t="shared" si="1"/>
        <v>0</v>
      </c>
      <c r="Q551" s="144">
        <v>0</v>
      </c>
      <c r="R551" s="144">
        <f t="shared" si="2"/>
        <v>0</v>
      </c>
      <c r="S551" s="144">
        <v>0</v>
      </c>
      <c r="T551" s="145">
        <f t="shared" si="3"/>
        <v>0</v>
      </c>
      <c r="AR551" s="146" t="s">
        <v>163</v>
      </c>
      <c r="AT551" s="146" t="s">
        <v>247</v>
      </c>
      <c r="AU551" s="146" t="s">
        <v>83</v>
      </c>
      <c r="AY551" s="17" t="s">
        <v>139</v>
      </c>
      <c r="BE551" s="147">
        <f t="shared" si="4"/>
        <v>0</v>
      </c>
      <c r="BF551" s="147">
        <f t="shared" si="5"/>
        <v>0</v>
      </c>
      <c r="BG551" s="147">
        <f t="shared" si="6"/>
        <v>0</v>
      </c>
      <c r="BH551" s="147">
        <f t="shared" si="7"/>
        <v>0</v>
      </c>
      <c r="BI551" s="147">
        <f t="shared" si="8"/>
        <v>0</v>
      </c>
      <c r="BJ551" s="17" t="s">
        <v>81</v>
      </c>
      <c r="BK551" s="147">
        <f t="shared" si="9"/>
        <v>0</v>
      </c>
      <c r="BL551" s="17" t="s">
        <v>145</v>
      </c>
      <c r="BM551" s="146" t="s">
        <v>1362</v>
      </c>
    </row>
    <row r="552" spans="2:65" s="1" customFormat="1" ht="24.2" customHeight="1">
      <c r="B552" s="133"/>
      <c r="C552" s="169" t="s">
        <v>485</v>
      </c>
      <c r="D552" s="169" t="s">
        <v>247</v>
      </c>
      <c r="E552" s="170" t="s">
        <v>1363</v>
      </c>
      <c r="F552" s="171" t="s">
        <v>1364</v>
      </c>
      <c r="G552" s="172" t="s">
        <v>401</v>
      </c>
      <c r="H552" s="173">
        <v>12</v>
      </c>
      <c r="I552" s="174"/>
      <c r="J552" s="175">
        <f t="shared" si="0"/>
        <v>0</v>
      </c>
      <c r="K552" s="176"/>
      <c r="L552" s="177"/>
      <c r="M552" s="178" t="s">
        <v>1</v>
      </c>
      <c r="N552" s="179" t="s">
        <v>38</v>
      </c>
      <c r="P552" s="144">
        <f t="shared" si="1"/>
        <v>0</v>
      </c>
      <c r="Q552" s="144">
        <v>0</v>
      </c>
      <c r="R552" s="144">
        <f t="shared" si="2"/>
        <v>0</v>
      </c>
      <c r="S552" s="144">
        <v>0</v>
      </c>
      <c r="T552" s="145">
        <f t="shared" si="3"/>
        <v>0</v>
      </c>
      <c r="AR552" s="146" t="s">
        <v>163</v>
      </c>
      <c r="AT552" s="146" t="s">
        <v>247</v>
      </c>
      <c r="AU552" s="146" t="s">
        <v>83</v>
      </c>
      <c r="AY552" s="17" t="s">
        <v>139</v>
      </c>
      <c r="BE552" s="147">
        <f t="shared" si="4"/>
        <v>0</v>
      </c>
      <c r="BF552" s="147">
        <f t="shared" si="5"/>
        <v>0</v>
      </c>
      <c r="BG552" s="147">
        <f t="shared" si="6"/>
        <v>0</v>
      </c>
      <c r="BH552" s="147">
        <f t="shared" si="7"/>
        <v>0</v>
      </c>
      <c r="BI552" s="147">
        <f t="shared" si="8"/>
        <v>0</v>
      </c>
      <c r="BJ552" s="17" t="s">
        <v>81</v>
      </c>
      <c r="BK552" s="147">
        <f t="shared" si="9"/>
        <v>0</v>
      </c>
      <c r="BL552" s="17" t="s">
        <v>145</v>
      </c>
      <c r="BM552" s="146" t="s">
        <v>1365</v>
      </c>
    </row>
    <row r="553" spans="2:65" s="1" customFormat="1" ht="24.2" customHeight="1">
      <c r="B553" s="133"/>
      <c r="C553" s="169" t="s">
        <v>1366</v>
      </c>
      <c r="D553" s="169" t="s">
        <v>247</v>
      </c>
      <c r="E553" s="170" t="s">
        <v>1367</v>
      </c>
      <c r="F553" s="171" t="s">
        <v>1368</v>
      </c>
      <c r="G553" s="172" t="s">
        <v>401</v>
      </c>
      <c r="H553" s="173">
        <v>13</v>
      </c>
      <c r="I553" s="174"/>
      <c r="J553" s="175">
        <f t="shared" si="0"/>
        <v>0</v>
      </c>
      <c r="K553" s="176"/>
      <c r="L553" s="177"/>
      <c r="M553" s="178" t="s">
        <v>1</v>
      </c>
      <c r="N553" s="179" t="s">
        <v>38</v>
      </c>
      <c r="P553" s="144">
        <f t="shared" si="1"/>
        <v>0</v>
      </c>
      <c r="Q553" s="144">
        <v>0</v>
      </c>
      <c r="R553" s="144">
        <f t="shared" si="2"/>
        <v>0</v>
      </c>
      <c r="S553" s="144">
        <v>0</v>
      </c>
      <c r="T553" s="145">
        <f t="shared" si="3"/>
        <v>0</v>
      </c>
      <c r="AR553" s="146" t="s">
        <v>163</v>
      </c>
      <c r="AT553" s="146" t="s">
        <v>247</v>
      </c>
      <c r="AU553" s="146" t="s">
        <v>83</v>
      </c>
      <c r="AY553" s="17" t="s">
        <v>139</v>
      </c>
      <c r="BE553" s="147">
        <f t="shared" si="4"/>
        <v>0</v>
      </c>
      <c r="BF553" s="147">
        <f t="shared" si="5"/>
        <v>0</v>
      </c>
      <c r="BG553" s="147">
        <f t="shared" si="6"/>
        <v>0</v>
      </c>
      <c r="BH553" s="147">
        <f t="shared" si="7"/>
        <v>0</v>
      </c>
      <c r="BI553" s="147">
        <f t="shared" si="8"/>
        <v>0</v>
      </c>
      <c r="BJ553" s="17" t="s">
        <v>81</v>
      </c>
      <c r="BK553" s="147">
        <f t="shared" si="9"/>
        <v>0</v>
      </c>
      <c r="BL553" s="17" t="s">
        <v>145</v>
      </c>
      <c r="BM553" s="146" t="s">
        <v>1369</v>
      </c>
    </row>
    <row r="554" spans="2:65" s="1" customFormat="1" ht="24.2" customHeight="1">
      <c r="B554" s="133"/>
      <c r="C554" s="134" t="s">
        <v>490</v>
      </c>
      <c r="D554" s="134" t="s">
        <v>141</v>
      </c>
      <c r="E554" s="135" t="s">
        <v>938</v>
      </c>
      <c r="F554" s="136" t="s">
        <v>939</v>
      </c>
      <c r="G554" s="137" t="s">
        <v>401</v>
      </c>
      <c r="H554" s="138">
        <v>15</v>
      </c>
      <c r="I554" s="139"/>
      <c r="J554" s="140">
        <f t="shared" si="0"/>
        <v>0</v>
      </c>
      <c r="K554" s="141"/>
      <c r="L554" s="32"/>
      <c r="M554" s="142" t="s">
        <v>1</v>
      </c>
      <c r="N554" s="143" t="s">
        <v>38</v>
      </c>
      <c r="P554" s="144">
        <f t="shared" si="1"/>
        <v>0</v>
      </c>
      <c r="Q554" s="144">
        <v>0</v>
      </c>
      <c r="R554" s="144">
        <f t="shared" si="2"/>
        <v>0</v>
      </c>
      <c r="S554" s="144">
        <v>0</v>
      </c>
      <c r="T554" s="145">
        <f t="shared" si="3"/>
        <v>0</v>
      </c>
      <c r="AR554" s="146" t="s">
        <v>145</v>
      </c>
      <c r="AT554" s="146" t="s">
        <v>141</v>
      </c>
      <c r="AU554" s="146" t="s">
        <v>83</v>
      </c>
      <c r="AY554" s="17" t="s">
        <v>139</v>
      </c>
      <c r="BE554" s="147">
        <f t="shared" si="4"/>
        <v>0</v>
      </c>
      <c r="BF554" s="147">
        <f t="shared" si="5"/>
        <v>0</v>
      </c>
      <c r="BG554" s="147">
        <f t="shared" si="6"/>
        <v>0</v>
      </c>
      <c r="BH554" s="147">
        <f t="shared" si="7"/>
        <v>0</v>
      </c>
      <c r="BI554" s="147">
        <f t="shared" si="8"/>
        <v>0</v>
      </c>
      <c r="BJ554" s="17" t="s">
        <v>81</v>
      </c>
      <c r="BK554" s="147">
        <f t="shared" si="9"/>
        <v>0</v>
      </c>
      <c r="BL554" s="17" t="s">
        <v>145</v>
      </c>
      <c r="BM554" s="146" t="s">
        <v>1370</v>
      </c>
    </row>
    <row r="555" spans="2:65" s="14" customFormat="1">
      <c r="B555" s="163"/>
      <c r="D555" s="149" t="s">
        <v>146</v>
      </c>
      <c r="E555" s="164" t="s">
        <v>1</v>
      </c>
      <c r="F555" s="165" t="s">
        <v>822</v>
      </c>
      <c r="H555" s="164" t="s">
        <v>1</v>
      </c>
      <c r="I555" s="166"/>
      <c r="L555" s="163"/>
      <c r="M555" s="167"/>
      <c r="T555" s="168"/>
      <c r="AT555" s="164" t="s">
        <v>146</v>
      </c>
      <c r="AU555" s="164" t="s">
        <v>83</v>
      </c>
      <c r="AV555" s="14" t="s">
        <v>81</v>
      </c>
      <c r="AW555" s="14" t="s">
        <v>30</v>
      </c>
      <c r="AX555" s="14" t="s">
        <v>73</v>
      </c>
      <c r="AY555" s="164" t="s">
        <v>139</v>
      </c>
    </row>
    <row r="556" spans="2:65" s="12" customFormat="1">
      <c r="B556" s="148"/>
      <c r="D556" s="149" t="s">
        <v>146</v>
      </c>
      <c r="E556" s="150" t="s">
        <v>1</v>
      </c>
      <c r="F556" s="151" t="s">
        <v>1371</v>
      </c>
      <c r="H556" s="152">
        <v>4</v>
      </c>
      <c r="I556" s="153"/>
      <c r="L556" s="148"/>
      <c r="M556" s="154"/>
      <c r="T556" s="155"/>
      <c r="AT556" s="150" t="s">
        <v>146</v>
      </c>
      <c r="AU556" s="150" t="s">
        <v>83</v>
      </c>
      <c r="AV556" s="12" t="s">
        <v>83</v>
      </c>
      <c r="AW556" s="12" t="s">
        <v>30</v>
      </c>
      <c r="AX556" s="12" t="s">
        <v>73</v>
      </c>
      <c r="AY556" s="150" t="s">
        <v>139</v>
      </c>
    </row>
    <row r="557" spans="2:65" s="12" customFormat="1">
      <c r="B557" s="148"/>
      <c r="D557" s="149" t="s">
        <v>146</v>
      </c>
      <c r="E557" s="150" t="s">
        <v>1</v>
      </c>
      <c r="F557" s="151" t="s">
        <v>1372</v>
      </c>
      <c r="H557" s="152">
        <v>5</v>
      </c>
      <c r="I557" s="153"/>
      <c r="L557" s="148"/>
      <c r="M557" s="154"/>
      <c r="T557" s="155"/>
      <c r="AT557" s="150" t="s">
        <v>146</v>
      </c>
      <c r="AU557" s="150" t="s">
        <v>83</v>
      </c>
      <c r="AV557" s="12" t="s">
        <v>83</v>
      </c>
      <c r="AW557" s="12" t="s">
        <v>30</v>
      </c>
      <c r="AX557" s="12" t="s">
        <v>73</v>
      </c>
      <c r="AY557" s="150" t="s">
        <v>139</v>
      </c>
    </row>
    <row r="558" spans="2:65" s="12" customFormat="1">
      <c r="B558" s="148"/>
      <c r="D558" s="149" t="s">
        <v>146</v>
      </c>
      <c r="E558" s="150" t="s">
        <v>1</v>
      </c>
      <c r="F558" s="151" t="s">
        <v>1373</v>
      </c>
      <c r="H558" s="152">
        <v>6</v>
      </c>
      <c r="I558" s="153"/>
      <c r="L558" s="148"/>
      <c r="M558" s="154"/>
      <c r="T558" s="155"/>
      <c r="AT558" s="150" t="s">
        <v>146</v>
      </c>
      <c r="AU558" s="150" t="s">
        <v>83</v>
      </c>
      <c r="AV558" s="12" t="s">
        <v>83</v>
      </c>
      <c r="AW558" s="12" t="s">
        <v>30</v>
      </c>
      <c r="AX558" s="12" t="s">
        <v>73</v>
      </c>
      <c r="AY558" s="150" t="s">
        <v>139</v>
      </c>
    </row>
    <row r="559" spans="2:65" s="13" customFormat="1">
      <c r="B559" s="156"/>
      <c r="D559" s="149" t="s">
        <v>146</v>
      </c>
      <c r="E559" s="157" t="s">
        <v>1</v>
      </c>
      <c r="F559" s="158" t="s">
        <v>148</v>
      </c>
      <c r="H559" s="159">
        <v>15</v>
      </c>
      <c r="I559" s="160"/>
      <c r="L559" s="156"/>
      <c r="M559" s="161"/>
      <c r="T559" s="162"/>
      <c r="AT559" s="157" t="s">
        <v>146</v>
      </c>
      <c r="AU559" s="157" t="s">
        <v>83</v>
      </c>
      <c r="AV559" s="13" t="s">
        <v>145</v>
      </c>
      <c r="AW559" s="13" t="s">
        <v>30</v>
      </c>
      <c r="AX559" s="13" t="s">
        <v>81</v>
      </c>
      <c r="AY559" s="157" t="s">
        <v>139</v>
      </c>
    </row>
    <row r="560" spans="2:65" s="1" customFormat="1" ht="24.2" customHeight="1">
      <c r="B560" s="133"/>
      <c r="C560" s="169" t="s">
        <v>1374</v>
      </c>
      <c r="D560" s="169" t="s">
        <v>247</v>
      </c>
      <c r="E560" s="170" t="s">
        <v>940</v>
      </c>
      <c r="F560" s="171" t="s">
        <v>941</v>
      </c>
      <c r="G560" s="172" t="s">
        <v>401</v>
      </c>
      <c r="H560" s="173">
        <v>3</v>
      </c>
      <c r="I560" s="174"/>
      <c r="J560" s="175">
        <f>ROUND(I560*H560,2)</f>
        <v>0</v>
      </c>
      <c r="K560" s="176"/>
      <c r="L560" s="177"/>
      <c r="M560" s="178" t="s">
        <v>1</v>
      </c>
      <c r="N560" s="179" t="s">
        <v>38</v>
      </c>
      <c r="P560" s="144">
        <f>O560*H560</f>
        <v>0</v>
      </c>
      <c r="Q560" s="144">
        <v>0</v>
      </c>
      <c r="R560" s="144">
        <f>Q560*H560</f>
        <v>0</v>
      </c>
      <c r="S560" s="144">
        <v>0</v>
      </c>
      <c r="T560" s="145">
        <f>S560*H560</f>
        <v>0</v>
      </c>
      <c r="AR560" s="146" t="s">
        <v>163</v>
      </c>
      <c r="AT560" s="146" t="s">
        <v>247</v>
      </c>
      <c r="AU560" s="146" t="s">
        <v>83</v>
      </c>
      <c r="AY560" s="17" t="s">
        <v>139</v>
      </c>
      <c r="BE560" s="147">
        <f>IF(N560="základní",J560,0)</f>
        <v>0</v>
      </c>
      <c r="BF560" s="147">
        <f>IF(N560="snížená",J560,0)</f>
        <v>0</v>
      </c>
      <c r="BG560" s="147">
        <f>IF(N560="zákl. přenesená",J560,0)</f>
        <v>0</v>
      </c>
      <c r="BH560" s="147">
        <f>IF(N560="sníž. přenesená",J560,0)</f>
        <v>0</v>
      </c>
      <c r="BI560" s="147">
        <f>IF(N560="nulová",J560,0)</f>
        <v>0</v>
      </c>
      <c r="BJ560" s="17" t="s">
        <v>81</v>
      </c>
      <c r="BK560" s="147">
        <f>ROUND(I560*H560,2)</f>
        <v>0</v>
      </c>
      <c r="BL560" s="17" t="s">
        <v>145</v>
      </c>
      <c r="BM560" s="146" t="s">
        <v>1375</v>
      </c>
    </row>
    <row r="561" spans="2:65" s="1" customFormat="1" ht="24.2" customHeight="1">
      <c r="B561" s="133"/>
      <c r="C561" s="169" t="s">
        <v>494</v>
      </c>
      <c r="D561" s="169" t="s">
        <v>247</v>
      </c>
      <c r="E561" s="170" t="s">
        <v>1376</v>
      </c>
      <c r="F561" s="171" t="s">
        <v>1377</v>
      </c>
      <c r="G561" s="172" t="s">
        <v>401</v>
      </c>
      <c r="H561" s="173">
        <v>4</v>
      </c>
      <c r="I561" s="174"/>
      <c r="J561" s="175">
        <f>ROUND(I561*H561,2)</f>
        <v>0</v>
      </c>
      <c r="K561" s="176"/>
      <c r="L561" s="177"/>
      <c r="M561" s="178" t="s">
        <v>1</v>
      </c>
      <c r="N561" s="179" t="s">
        <v>38</v>
      </c>
      <c r="P561" s="144">
        <f>O561*H561</f>
        <v>0</v>
      </c>
      <c r="Q561" s="144">
        <v>0</v>
      </c>
      <c r="R561" s="144">
        <f>Q561*H561</f>
        <v>0</v>
      </c>
      <c r="S561" s="144">
        <v>0</v>
      </c>
      <c r="T561" s="145">
        <f>S561*H561</f>
        <v>0</v>
      </c>
      <c r="AR561" s="146" t="s">
        <v>163</v>
      </c>
      <c r="AT561" s="146" t="s">
        <v>247</v>
      </c>
      <c r="AU561" s="146" t="s">
        <v>83</v>
      </c>
      <c r="AY561" s="17" t="s">
        <v>139</v>
      </c>
      <c r="BE561" s="147">
        <f>IF(N561="základní",J561,0)</f>
        <v>0</v>
      </c>
      <c r="BF561" s="147">
        <f>IF(N561="snížená",J561,0)</f>
        <v>0</v>
      </c>
      <c r="BG561" s="147">
        <f>IF(N561="zákl. přenesená",J561,0)</f>
        <v>0</v>
      </c>
      <c r="BH561" s="147">
        <f>IF(N561="sníž. přenesená",J561,0)</f>
        <v>0</v>
      </c>
      <c r="BI561" s="147">
        <f>IF(N561="nulová",J561,0)</f>
        <v>0</v>
      </c>
      <c r="BJ561" s="17" t="s">
        <v>81</v>
      </c>
      <c r="BK561" s="147">
        <f>ROUND(I561*H561,2)</f>
        <v>0</v>
      </c>
      <c r="BL561" s="17" t="s">
        <v>145</v>
      </c>
      <c r="BM561" s="146" t="s">
        <v>1378</v>
      </c>
    </row>
    <row r="562" spans="2:65" s="1" customFormat="1" ht="24.2" customHeight="1">
      <c r="B562" s="133"/>
      <c r="C562" s="169" t="s">
        <v>1379</v>
      </c>
      <c r="D562" s="169" t="s">
        <v>247</v>
      </c>
      <c r="E562" s="170" t="s">
        <v>1380</v>
      </c>
      <c r="F562" s="171" t="s">
        <v>1381</v>
      </c>
      <c r="G562" s="172" t="s">
        <v>401</v>
      </c>
      <c r="H562" s="173">
        <v>4</v>
      </c>
      <c r="I562" s="174"/>
      <c r="J562" s="175">
        <f>ROUND(I562*H562,2)</f>
        <v>0</v>
      </c>
      <c r="K562" s="176"/>
      <c r="L562" s="177"/>
      <c r="M562" s="178" t="s">
        <v>1</v>
      </c>
      <c r="N562" s="179" t="s">
        <v>38</v>
      </c>
      <c r="P562" s="144">
        <f>O562*H562</f>
        <v>0</v>
      </c>
      <c r="Q562" s="144">
        <v>0</v>
      </c>
      <c r="R562" s="144">
        <f>Q562*H562</f>
        <v>0</v>
      </c>
      <c r="S562" s="144">
        <v>0</v>
      </c>
      <c r="T562" s="145">
        <f>S562*H562</f>
        <v>0</v>
      </c>
      <c r="AR562" s="146" t="s">
        <v>163</v>
      </c>
      <c r="AT562" s="146" t="s">
        <v>247</v>
      </c>
      <c r="AU562" s="146" t="s">
        <v>83</v>
      </c>
      <c r="AY562" s="17" t="s">
        <v>139</v>
      </c>
      <c r="BE562" s="147">
        <f>IF(N562="základní",J562,0)</f>
        <v>0</v>
      </c>
      <c r="BF562" s="147">
        <f>IF(N562="snížená",J562,0)</f>
        <v>0</v>
      </c>
      <c r="BG562" s="147">
        <f>IF(N562="zákl. přenesená",J562,0)</f>
        <v>0</v>
      </c>
      <c r="BH562" s="147">
        <f>IF(N562="sníž. přenesená",J562,0)</f>
        <v>0</v>
      </c>
      <c r="BI562" s="147">
        <f>IF(N562="nulová",J562,0)</f>
        <v>0</v>
      </c>
      <c r="BJ562" s="17" t="s">
        <v>81</v>
      </c>
      <c r="BK562" s="147">
        <f>ROUND(I562*H562,2)</f>
        <v>0</v>
      </c>
      <c r="BL562" s="17" t="s">
        <v>145</v>
      </c>
      <c r="BM562" s="146" t="s">
        <v>1382</v>
      </c>
    </row>
    <row r="563" spans="2:65" s="1" customFormat="1" ht="24.2" customHeight="1">
      <c r="B563" s="133"/>
      <c r="C563" s="169" t="s">
        <v>499</v>
      </c>
      <c r="D563" s="169" t="s">
        <v>247</v>
      </c>
      <c r="E563" s="170" t="s">
        <v>1383</v>
      </c>
      <c r="F563" s="171" t="s">
        <v>1384</v>
      </c>
      <c r="G563" s="172" t="s">
        <v>401</v>
      </c>
      <c r="H563" s="173">
        <v>4</v>
      </c>
      <c r="I563" s="174"/>
      <c r="J563" s="175">
        <f>ROUND(I563*H563,2)</f>
        <v>0</v>
      </c>
      <c r="K563" s="176"/>
      <c r="L563" s="177"/>
      <c r="M563" s="178" t="s">
        <v>1</v>
      </c>
      <c r="N563" s="179" t="s">
        <v>38</v>
      </c>
      <c r="P563" s="144">
        <f>O563*H563</f>
        <v>0</v>
      </c>
      <c r="Q563" s="144">
        <v>0</v>
      </c>
      <c r="R563" s="144">
        <f>Q563*H563</f>
        <v>0</v>
      </c>
      <c r="S563" s="144">
        <v>0</v>
      </c>
      <c r="T563" s="145">
        <f>S563*H563</f>
        <v>0</v>
      </c>
      <c r="AR563" s="146" t="s">
        <v>163</v>
      </c>
      <c r="AT563" s="146" t="s">
        <v>247</v>
      </c>
      <c r="AU563" s="146" t="s">
        <v>83</v>
      </c>
      <c r="AY563" s="17" t="s">
        <v>139</v>
      </c>
      <c r="BE563" s="147">
        <f>IF(N563="základní",J563,0)</f>
        <v>0</v>
      </c>
      <c r="BF563" s="147">
        <f>IF(N563="snížená",J563,0)</f>
        <v>0</v>
      </c>
      <c r="BG563" s="147">
        <f>IF(N563="zákl. přenesená",J563,0)</f>
        <v>0</v>
      </c>
      <c r="BH563" s="147">
        <f>IF(N563="sníž. přenesená",J563,0)</f>
        <v>0</v>
      </c>
      <c r="BI563" s="147">
        <f>IF(N563="nulová",J563,0)</f>
        <v>0</v>
      </c>
      <c r="BJ563" s="17" t="s">
        <v>81</v>
      </c>
      <c r="BK563" s="147">
        <f>ROUND(I563*H563,2)</f>
        <v>0</v>
      </c>
      <c r="BL563" s="17" t="s">
        <v>145</v>
      </c>
      <c r="BM563" s="146" t="s">
        <v>1385</v>
      </c>
    </row>
    <row r="564" spans="2:65" s="1" customFormat="1" ht="24.2" customHeight="1">
      <c r="B564" s="133"/>
      <c r="C564" s="134" t="s">
        <v>1386</v>
      </c>
      <c r="D564" s="134" t="s">
        <v>141</v>
      </c>
      <c r="E564" s="135" t="s">
        <v>942</v>
      </c>
      <c r="F564" s="136" t="s">
        <v>943</v>
      </c>
      <c r="G564" s="137" t="s">
        <v>401</v>
      </c>
      <c r="H564" s="138">
        <v>12</v>
      </c>
      <c r="I564" s="139"/>
      <c r="J564" s="140">
        <f>ROUND(I564*H564,2)</f>
        <v>0</v>
      </c>
      <c r="K564" s="141"/>
      <c r="L564" s="32"/>
      <c r="M564" s="142" t="s">
        <v>1</v>
      </c>
      <c r="N564" s="143" t="s">
        <v>38</v>
      </c>
      <c r="P564" s="144">
        <f>O564*H564</f>
        <v>0</v>
      </c>
      <c r="Q564" s="144">
        <v>0</v>
      </c>
      <c r="R564" s="144">
        <f>Q564*H564</f>
        <v>0</v>
      </c>
      <c r="S564" s="144">
        <v>0</v>
      </c>
      <c r="T564" s="145">
        <f>S564*H564</f>
        <v>0</v>
      </c>
      <c r="AR564" s="146" t="s">
        <v>145</v>
      </c>
      <c r="AT564" s="146" t="s">
        <v>141</v>
      </c>
      <c r="AU564" s="146" t="s">
        <v>83</v>
      </c>
      <c r="AY564" s="17" t="s">
        <v>139</v>
      </c>
      <c r="BE564" s="147">
        <f>IF(N564="základní",J564,0)</f>
        <v>0</v>
      </c>
      <c r="BF564" s="147">
        <f>IF(N564="snížená",J564,0)</f>
        <v>0</v>
      </c>
      <c r="BG564" s="147">
        <f>IF(N564="zákl. přenesená",J564,0)</f>
        <v>0</v>
      </c>
      <c r="BH564" s="147">
        <f>IF(N564="sníž. přenesená",J564,0)</f>
        <v>0</v>
      </c>
      <c r="BI564" s="147">
        <f>IF(N564="nulová",J564,0)</f>
        <v>0</v>
      </c>
      <c r="BJ564" s="17" t="s">
        <v>81</v>
      </c>
      <c r="BK564" s="147">
        <f>ROUND(I564*H564,2)</f>
        <v>0</v>
      </c>
      <c r="BL564" s="17" t="s">
        <v>145</v>
      </c>
      <c r="BM564" s="146" t="s">
        <v>1387</v>
      </c>
    </row>
    <row r="565" spans="2:65" s="14" customFormat="1">
      <c r="B565" s="163"/>
      <c r="D565" s="149" t="s">
        <v>146</v>
      </c>
      <c r="E565" s="164" t="s">
        <v>1</v>
      </c>
      <c r="F565" s="165" t="s">
        <v>822</v>
      </c>
      <c r="H565" s="164" t="s">
        <v>1</v>
      </c>
      <c r="I565" s="166"/>
      <c r="L565" s="163"/>
      <c r="M565" s="167"/>
      <c r="T565" s="168"/>
      <c r="AT565" s="164" t="s">
        <v>146</v>
      </c>
      <c r="AU565" s="164" t="s">
        <v>83</v>
      </c>
      <c r="AV565" s="14" t="s">
        <v>81</v>
      </c>
      <c r="AW565" s="14" t="s">
        <v>30</v>
      </c>
      <c r="AX565" s="14" t="s">
        <v>73</v>
      </c>
      <c r="AY565" s="164" t="s">
        <v>139</v>
      </c>
    </row>
    <row r="566" spans="2:65" s="12" customFormat="1">
      <c r="B566" s="148"/>
      <c r="D566" s="149" t="s">
        <v>146</v>
      </c>
      <c r="E566" s="150" t="s">
        <v>1</v>
      </c>
      <c r="F566" s="151" t="s">
        <v>1388</v>
      </c>
      <c r="H566" s="152">
        <v>2</v>
      </c>
      <c r="I566" s="153"/>
      <c r="L566" s="148"/>
      <c r="M566" s="154"/>
      <c r="T566" s="155"/>
      <c r="AT566" s="150" t="s">
        <v>146</v>
      </c>
      <c r="AU566" s="150" t="s">
        <v>83</v>
      </c>
      <c r="AV566" s="12" t="s">
        <v>83</v>
      </c>
      <c r="AW566" s="12" t="s">
        <v>30</v>
      </c>
      <c r="AX566" s="12" t="s">
        <v>73</v>
      </c>
      <c r="AY566" s="150" t="s">
        <v>139</v>
      </c>
    </row>
    <row r="567" spans="2:65" s="12" customFormat="1">
      <c r="B567" s="148"/>
      <c r="D567" s="149" t="s">
        <v>146</v>
      </c>
      <c r="E567" s="150" t="s">
        <v>1</v>
      </c>
      <c r="F567" s="151" t="s">
        <v>1389</v>
      </c>
      <c r="H567" s="152">
        <v>4</v>
      </c>
      <c r="I567" s="153"/>
      <c r="L567" s="148"/>
      <c r="M567" s="154"/>
      <c r="T567" s="155"/>
      <c r="AT567" s="150" t="s">
        <v>146</v>
      </c>
      <c r="AU567" s="150" t="s">
        <v>83</v>
      </c>
      <c r="AV567" s="12" t="s">
        <v>83</v>
      </c>
      <c r="AW567" s="12" t="s">
        <v>30</v>
      </c>
      <c r="AX567" s="12" t="s">
        <v>73</v>
      </c>
      <c r="AY567" s="150" t="s">
        <v>139</v>
      </c>
    </row>
    <row r="568" spans="2:65" s="12" customFormat="1">
      <c r="B568" s="148"/>
      <c r="D568" s="149" t="s">
        <v>146</v>
      </c>
      <c r="E568" s="150" t="s">
        <v>1</v>
      </c>
      <c r="F568" s="151" t="s">
        <v>1373</v>
      </c>
      <c r="H568" s="152">
        <v>6</v>
      </c>
      <c r="I568" s="153"/>
      <c r="L568" s="148"/>
      <c r="M568" s="154"/>
      <c r="T568" s="155"/>
      <c r="AT568" s="150" t="s">
        <v>146</v>
      </c>
      <c r="AU568" s="150" t="s">
        <v>83</v>
      </c>
      <c r="AV568" s="12" t="s">
        <v>83</v>
      </c>
      <c r="AW568" s="12" t="s">
        <v>30</v>
      </c>
      <c r="AX568" s="12" t="s">
        <v>73</v>
      </c>
      <c r="AY568" s="150" t="s">
        <v>139</v>
      </c>
    </row>
    <row r="569" spans="2:65" s="13" customFormat="1">
      <c r="B569" s="156"/>
      <c r="D569" s="149" t="s">
        <v>146</v>
      </c>
      <c r="E569" s="157" t="s">
        <v>1</v>
      </c>
      <c r="F569" s="158" t="s">
        <v>148</v>
      </c>
      <c r="H569" s="159">
        <v>12</v>
      </c>
      <c r="I569" s="160"/>
      <c r="L569" s="156"/>
      <c r="M569" s="161"/>
      <c r="T569" s="162"/>
      <c r="AT569" s="157" t="s">
        <v>146</v>
      </c>
      <c r="AU569" s="157" t="s">
        <v>83</v>
      </c>
      <c r="AV569" s="13" t="s">
        <v>145</v>
      </c>
      <c r="AW569" s="13" t="s">
        <v>30</v>
      </c>
      <c r="AX569" s="13" t="s">
        <v>81</v>
      </c>
      <c r="AY569" s="157" t="s">
        <v>139</v>
      </c>
    </row>
    <row r="570" spans="2:65" s="1" customFormat="1" ht="21.75" customHeight="1">
      <c r="B570" s="133"/>
      <c r="C570" s="169" t="s">
        <v>504</v>
      </c>
      <c r="D570" s="169" t="s">
        <v>247</v>
      </c>
      <c r="E570" s="170" t="s">
        <v>945</v>
      </c>
      <c r="F570" s="171" t="s">
        <v>946</v>
      </c>
      <c r="G570" s="172" t="s">
        <v>401</v>
      </c>
      <c r="H570" s="173">
        <v>8</v>
      </c>
      <c r="I570" s="174"/>
      <c r="J570" s="175">
        <f>ROUND(I570*H570,2)</f>
        <v>0</v>
      </c>
      <c r="K570" s="176"/>
      <c r="L570" s="177"/>
      <c r="M570" s="178" t="s">
        <v>1</v>
      </c>
      <c r="N570" s="179" t="s">
        <v>38</v>
      </c>
      <c r="P570" s="144">
        <f>O570*H570</f>
        <v>0</v>
      </c>
      <c r="Q570" s="144">
        <v>0</v>
      </c>
      <c r="R570" s="144">
        <f>Q570*H570</f>
        <v>0</v>
      </c>
      <c r="S570" s="144">
        <v>0</v>
      </c>
      <c r="T570" s="145">
        <f>S570*H570</f>
        <v>0</v>
      </c>
      <c r="AR570" s="146" t="s">
        <v>163</v>
      </c>
      <c r="AT570" s="146" t="s">
        <v>247</v>
      </c>
      <c r="AU570" s="146" t="s">
        <v>83</v>
      </c>
      <c r="AY570" s="17" t="s">
        <v>139</v>
      </c>
      <c r="BE570" s="147">
        <f>IF(N570="základní",J570,0)</f>
        <v>0</v>
      </c>
      <c r="BF570" s="147">
        <f>IF(N570="snížená",J570,0)</f>
        <v>0</v>
      </c>
      <c r="BG570" s="147">
        <f>IF(N570="zákl. přenesená",J570,0)</f>
        <v>0</v>
      </c>
      <c r="BH570" s="147">
        <f>IF(N570="sníž. přenesená",J570,0)</f>
        <v>0</v>
      </c>
      <c r="BI570" s="147">
        <f>IF(N570="nulová",J570,0)</f>
        <v>0</v>
      </c>
      <c r="BJ570" s="17" t="s">
        <v>81</v>
      </c>
      <c r="BK570" s="147">
        <f>ROUND(I570*H570,2)</f>
        <v>0</v>
      </c>
      <c r="BL570" s="17" t="s">
        <v>145</v>
      </c>
      <c r="BM570" s="146" t="s">
        <v>1390</v>
      </c>
    </row>
    <row r="571" spans="2:65" s="1" customFormat="1" ht="24.2" customHeight="1">
      <c r="B571" s="133"/>
      <c r="C571" s="169" t="s">
        <v>1391</v>
      </c>
      <c r="D571" s="169" t="s">
        <v>247</v>
      </c>
      <c r="E571" s="170" t="s">
        <v>1392</v>
      </c>
      <c r="F571" s="171" t="s">
        <v>1393</v>
      </c>
      <c r="G571" s="172" t="s">
        <v>401</v>
      </c>
      <c r="H571" s="173">
        <v>4</v>
      </c>
      <c r="I571" s="174"/>
      <c r="J571" s="175">
        <f>ROUND(I571*H571,2)</f>
        <v>0</v>
      </c>
      <c r="K571" s="176"/>
      <c r="L571" s="177"/>
      <c r="M571" s="178" t="s">
        <v>1</v>
      </c>
      <c r="N571" s="179" t="s">
        <v>38</v>
      </c>
      <c r="P571" s="144">
        <f>O571*H571</f>
        <v>0</v>
      </c>
      <c r="Q571" s="144">
        <v>0</v>
      </c>
      <c r="R571" s="144">
        <f>Q571*H571</f>
        <v>0</v>
      </c>
      <c r="S571" s="144">
        <v>0</v>
      </c>
      <c r="T571" s="145">
        <f>S571*H571</f>
        <v>0</v>
      </c>
      <c r="AR571" s="146" t="s">
        <v>163</v>
      </c>
      <c r="AT571" s="146" t="s">
        <v>247</v>
      </c>
      <c r="AU571" s="146" t="s">
        <v>83</v>
      </c>
      <c r="AY571" s="17" t="s">
        <v>139</v>
      </c>
      <c r="BE571" s="147">
        <f>IF(N571="základní",J571,0)</f>
        <v>0</v>
      </c>
      <c r="BF571" s="147">
        <f>IF(N571="snížená",J571,0)</f>
        <v>0</v>
      </c>
      <c r="BG571" s="147">
        <f>IF(N571="zákl. přenesená",J571,0)</f>
        <v>0</v>
      </c>
      <c r="BH571" s="147">
        <f>IF(N571="sníž. přenesená",J571,0)</f>
        <v>0</v>
      </c>
      <c r="BI571" s="147">
        <f>IF(N571="nulová",J571,0)</f>
        <v>0</v>
      </c>
      <c r="BJ571" s="17" t="s">
        <v>81</v>
      </c>
      <c r="BK571" s="147">
        <f>ROUND(I571*H571,2)</f>
        <v>0</v>
      </c>
      <c r="BL571" s="17" t="s">
        <v>145</v>
      </c>
      <c r="BM571" s="146" t="s">
        <v>1394</v>
      </c>
    </row>
    <row r="572" spans="2:65" s="1" customFormat="1" ht="24.2" customHeight="1">
      <c r="B572" s="133"/>
      <c r="C572" s="134" t="s">
        <v>510</v>
      </c>
      <c r="D572" s="134" t="s">
        <v>141</v>
      </c>
      <c r="E572" s="135" t="s">
        <v>951</v>
      </c>
      <c r="F572" s="136" t="s">
        <v>952</v>
      </c>
      <c r="G572" s="137" t="s">
        <v>401</v>
      </c>
      <c r="H572" s="138">
        <v>1</v>
      </c>
      <c r="I572" s="139"/>
      <c r="J572" s="140">
        <f>ROUND(I572*H572,2)</f>
        <v>0</v>
      </c>
      <c r="K572" s="141"/>
      <c r="L572" s="32"/>
      <c r="M572" s="142" t="s">
        <v>1</v>
      </c>
      <c r="N572" s="143" t="s">
        <v>38</v>
      </c>
      <c r="P572" s="144">
        <f>O572*H572</f>
        <v>0</v>
      </c>
      <c r="Q572" s="144">
        <v>0</v>
      </c>
      <c r="R572" s="144">
        <f>Q572*H572</f>
        <v>0</v>
      </c>
      <c r="S572" s="144">
        <v>0</v>
      </c>
      <c r="T572" s="145">
        <f>S572*H572</f>
        <v>0</v>
      </c>
      <c r="AR572" s="146" t="s">
        <v>145</v>
      </c>
      <c r="AT572" s="146" t="s">
        <v>141</v>
      </c>
      <c r="AU572" s="146" t="s">
        <v>83</v>
      </c>
      <c r="AY572" s="17" t="s">
        <v>139</v>
      </c>
      <c r="BE572" s="147">
        <f>IF(N572="základní",J572,0)</f>
        <v>0</v>
      </c>
      <c r="BF572" s="147">
        <f>IF(N572="snížená",J572,0)</f>
        <v>0</v>
      </c>
      <c r="BG572" s="147">
        <f>IF(N572="zákl. přenesená",J572,0)</f>
        <v>0</v>
      </c>
      <c r="BH572" s="147">
        <f>IF(N572="sníž. přenesená",J572,0)</f>
        <v>0</v>
      </c>
      <c r="BI572" s="147">
        <f>IF(N572="nulová",J572,0)</f>
        <v>0</v>
      </c>
      <c r="BJ572" s="17" t="s">
        <v>81</v>
      </c>
      <c r="BK572" s="147">
        <f>ROUND(I572*H572,2)</f>
        <v>0</v>
      </c>
      <c r="BL572" s="17" t="s">
        <v>145</v>
      </c>
      <c r="BM572" s="146" t="s">
        <v>1395</v>
      </c>
    </row>
    <row r="573" spans="2:65" s="14" customFormat="1">
      <c r="B573" s="163"/>
      <c r="D573" s="149" t="s">
        <v>146</v>
      </c>
      <c r="E573" s="164" t="s">
        <v>1</v>
      </c>
      <c r="F573" s="165" t="s">
        <v>1396</v>
      </c>
      <c r="H573" s="164" t="s">
        <v>1</v>
      </c>
      <c r="I573" s="166"/>
      <c r="L573" s="163"/>
      <c r="M573" s="167"/>
      <c r="T573" s="168"/>
      <c r="AT573" s="164" t="s">
        <v>146</v>
      </c>
      <c r="AU573" s="164" t="s">
        <v>83</v>
      </c>
      <c r="AV573" s="14" t="s">
        <v>81</v>
      </c>
      <c r="AW573" s="14" t="s">
        <v>30</v>
      </c>
      <c r="AX573" s="14" t="s">
        <v>73</v>
      </c>
      <c r="AY573" s="164" t="s">
        <v>139</v>
      </c>
    </row>
    <row r="574" spans="2:65" s="12" customFormat="1">
      <c r="B574" s="148"/>
      <c r="D574" s="149" t="s">
        <v>146</v>
      </c>
      <c r="E574" s="150" t="s">
        <v>1</v>
      </c>
      <c r="F574" s="151" t="s">
        <v>1397</v>
      </c>
      <c r="H574" s="152">
        <v>1</v>
      </c>
      <c r="I574" s="153"/>
      <c r="L574" s="148"/>
      <c r="M574" s="154"/>
      <c r="T574" s="155"/>
      <c r="AT574" s="150" t="s">
        <v>146</v>
      </c>
      <c r="AU574" s="150" t="s">
        <v>83</v>
      </c>
      <c r="AV574" s="12" t="s">
        <v>83</v>
      </c>
      <c r="AW574" s="12" t="s">
        <v>30</v>
      </c>
      <c r="AX574" s="12" t="s">
        <v>73</v>
      </c>
      <c r="AY574" s="150" t="s">
        <v>139</v>
      </c>
    </row>
    <row r="575" spans="2:65" s="13" customFormat="1">
      <c r="B575" s="156"/>
      <c r="D575" s="149" t="s">
        <v>146</v>
      </c>
      <c r="E575" s="157" t="s">
        <v>1</v>
      </c>
      <c r="F575" s="158" t="s">
        <v>148</v>
      </c>
      <c r="H575" s="159">
        <v>1</v>
      </c>
      <c r="I575" s="160"/>
      <c r="L575" s="156"/>
      <c r="M575" s="161"/>
      <c r="T575" s="162"/>
      <c r="AT575" s="157" t="s">
        <v>146</v>
      </c>
      <c r="AU575" s="157" t="s">
        <v>83</v>
      </c>
      <c r="AV575" s="13" t="s">
        <v>145</v>
      </c>
      <c r="AW575" s="13" t="s">
        <v>30</v>
      </c>
      <c r="AX575" s="13" t="s">
        <v>81</v>
      </c>
      <c r="AY575" s="157" t="s">
        <v>139</v>
      </c>
    </row>
    <row r="576" spans="2:65" s="1" customFormat="1" ht="24.2" customHeight="1">
      <c r="B576" s="133"/>
      <c r="C576" s="169" t="s">
        <v>1398</v>
      </c>
      <c r="D576" s="169" t="s">
        <v>247</v>
      </c>
      <c r="E576" s="170" t="s">
        <v>954</v>
      </c>
      <c r="F576" s="171" t="s">
        <v>955</v>
      </c>
      <c r="G576" s="172" t="s">
        <v>401</v>
      </c>
      <c r="H576" s="173">
        <v>1</v>
      </c>
      <c r="I576" s="174"/>
      <c r="J576" s="175">
        <f>ROUND(I576*H576,2)</f>
        <v>0</v>
      </c>
      <c r="K576" s="176"/>
      <c r="L576" s="177"/>
      <c r="M576" s="178" t="s">
        <v>1</v>
      </c>
      <c r="N576" s="179" t="s">
        <v>38</v>
      </c>
      <c r="P576" s="144">
        <f>O576*H576</f>
        <v>0</v>
      </c>
      <c r="Q576" s="144">
        <v>0</v>
      </c>
      <c r="R576" s="144">
        <f>Q576*H576</f>
        <v>0</v>
      </c>
      <c r="S576" s="144">
        <v>0</v>
      </c>
      <c r="T576" s="145">
        <f>S576*H576</f>
        <v>0</v>
      </c>
      <c r="AR576" s="146" t="s">
        <v>163</v>
      </c>
      <c r="AT576" s="146" t="s">
        <v>247</v>
      </c>
      <c r="AU576" s="146" t="s">
        <v>83</v>
      </c>
      <c r="AY576" s="17" t="s">
        <v>139</v>
      </c>
      <c r="BE576" s="147">
        <f>IF(N576="základní",J576,0)</f>
        <v>0</v>
      </c>
      <c r="BF576" s="147">
        <f>IF(N576="snížená",J576,0)</f>
        <v>0</v>
      </c>
      <c r="BG576" s="147">
        <f>IF(N576="zákl. přenesená",J576,0)</f>
        <v>0</v>
      </c>
      <c r="BH576" s="147">
        <f>IF(N576="sníž. přenesená",J576,0)</f>
        <v>0</v>
      </c>
      <c r="BI576" s="147">
        <f>IF(N576="nulová",J576,0)</f>
        <v>0</v>
      </c>
      <c r="BJ576" s="17" t="s">
        <v>81</v>
      </c>
      <c r="BK576" s="147">
        <f>ROUND(I576*H576,2)</f>
        <v>0</v>
      </c>
      <c r="BL576" s="17" t="s">
        <v>145</v>
      </c>
      <c r="BM576" s="146" t="s">
        <v>1399</v>
      </c>
    </row>
    <row r="577" spans="2:65" s="1" customFormat="1" ht="37.9" customHeight="1">
      <c r="B577" s="133"/>
      <c r="C577" s="134" t="s">
        <v>520</v>
      </c>
      <c r="D577" s="134" t="s">
        <v>141</v>
      </c>
      <c r="E577" s="135" t="s">
        <v>966</v>
      </c>
      <c r="F577" s="136" t="s">
        <v>967</v>
      </c>
      <c r="G577" s="137" t="s">
        <v>401</v>
      </c>
      <c r="H577" s="138">
        <v>12</v>
      </c>
      <c r="I577" s="139"/>
      <c r="J577" s="140">
        <f>ROUND(I577*H577,2)</f>
        <v>0</v>
      </c>
      <c r="K577" s="141"/>
      <c r="L577" s="32"/>
      <c r="M577" s="142" t="s">
        <v>1</v>
      </c>
      <c r="N577" s="143" t="s">
        <v>38</v>
      </c>
      <c r="P577" s="144">
        <f>O577*H577</f>
        <v>0</v>
      </c>
      <c r="Q577" s="144">
        <v>0</v>
      </c>
      <c r="R577" s="144">
        <f>Q577*H577</f>
        <v>0</v>
      </c>
      <c r="S577" s="144">
        <v>0</v>
      </c>
      <c r="T577" s="145">
        <f>S577*H577</f>
        <v>0</v>
      </c>
      <c r="AR577" s="146" t="s">
        <v>145</v>
      </c>
      <c r="AT577" s="146" t="s">
        <v>141</v>
      </c>
      <c r="AU577" s="146" t="s">
        <v>83</v>
      </c>
      <c r="AY577" s="17" t="s">
        <v>139</v>
      </c>
      <c r="BE577" s="147">
        <f>IF(N577="základní",J577,0)</f>
        <v>0</v>
      </c>
      <c r="BF577" s="147">
        <f>IF(N577="snížená",J577,0)</f>
        <v>0</v>
      </c>
      <c r="BG577" s="147">
        <f>IF(N577="zákl. přenesená",J577,0)</f>
        <v>0</v>
      </c>
      <c r="BH577" s="147">
        <f>IF(N577="sníž. přenesená",J577,0)</f>
        <v>0</v>
      </c>
      <c r="BI577" s="147">
        <f>IF(N577="nulová",J577,0)</f>
        <v>0</v>
      </c>
      <c r="BJ577" s="17" t="s">
        <v>81</v>
      </c>
      <c r="BK577" s="147">
        <f>ROUND(I577*H577,2)</f>
        <v>0</v>
      </c>
      <c r="BL577" s="17" t="s">
        <v>145</v>
      </c>
      <c r="BM577" s="146" t="s">
        <v>1400</v>
      </c>
    </row>
    <row r="578" spans="2:65" s="14" customFormat="1">
      <c r="B578" s="163"/>
      <c r="D578" s="149" t="s">
        <v>146</v>
      </c>
      <c r="E578" s="164" t="s">
        <v>1</v>
      </c>
      <c r="F578" s="165" t="s">
        <v>822</v>
      </c>
      <c r="H578" s="164" t="s">
        <v>1</v>
      </c>
      <c r="I578" s="166"/>
      <c r="L578" s="163"/>
      <c r="M578" s="167"/>
      <c r="T578" s="168"/>
      <c r="AT578" s="164" t="s">
        <v>146</v>
      </c>
      <c r="AU578" s="164" t="s">
        <v>83</v>
      </c>
      <c r="AV578" s="14" t="s">
        <v>81</v>
      </c>
      <c r="AW578" s="14" t="s">
        <v>30</v>
      </c>
      <c r="AX578" s="14" t="s">
        <v>73</v>
      </c>
      <c r="AY578" s="164" t="s">
        <v>139</v>
      </c>
    </row>
    <row r="579" spans="2:65" s="12" customFormat="1">
      <c r="B579" s="148"/>
      <c r="D579" s="149" t="s">
        <v>146</v>
      </c>
      <c r="E579" s="150" t="s">
        <v>1</v>
      </c>
      <c r="F579" s="151" t="s">
        <v>1388</v>
      </c>
      <c r="H579" s="152">
        <v>2</v>
      </c>
      <c r="I579" s="153"/>
      <c r="L579" s="148"/>
      <c r="M579" s="154"/>
      <c r="T579" s="155"/>
      <c r="AT579" s="150" t="s">
        <v>146</v>
      </c>
      <c r="AU579" s="150" t="s">
        <v>83</v>
      </c>
      <c r="AV579" s="12" t="s">
        <v>83</v>
      </c>
      <c r="AW579" s="12" t="s">
        <v>30</v>
      </c>
      <c r="AX579" s="12" t="s">
        <v>73</v>
      </c>
      <c r="AY579" s="150" t="s">
        <v>139</v>
      </c>
    </row>
    <row r="580" spans="2:65" s="12" customFormat="1">
      <c r="B580" s="148"/>
      <c r="D580" s="149" t="s">
        <v>146</v>
      </c>
      <c r="E580" s="150" t="s">
        <v>1</v>
      </c>
      <c r="F580" s="151" t="s">
        <v>1389</v>
      </c>
      <c r="H580" s="152">
        <v>4</v>
      </c>
      <c r="I580" s="153"/>
      <c r="L580" s="148"/>
      <c r="M580" s="154"/>
      <c r="T580" s="155"/>
      <c r="AT580" s="150" t="s">
        <v>146</v>
      </c>
      <c r="AU580" s="150" t="s">
        <v>83</v>
      </c>
      <c r="AV580" s="12" t="s">
        <v>83</v>
      </c>
      <c r="AW580" s="12" t="s">
        <v>30</v>
      </c>
      <c r="AX580" s="12" t="s">
        <v>73</v>
      </c>
      <c r="AY580" s="150" t="s">
        <v>139</v>
      </c>
    </row>
    <row r="581" spans="2:65" s="12" customFormat="1">
      <c r="B581" s="148"/>
      <c r="D581" s="149" t="s">
        <v>146</v>
      </c>
      <c r="E581" s="150" t="s">
        <v>1</v>
      </c>
      <c r="F581" s="151" t="s">
        <v>1373</v>
      </c>
      <c r="H581" s="152">
        <v>6</v>
      </c>
      <c r="I581" s="153"/>
      <c r="L581" s="148"/>
      <c r="M581" s="154"/>
      <c r="T581" s="155"/>
      <c r="AT581" s="150" t="s">
        <v>146</v>
      </c>
      <c r="AU581" s="150" t="s">
        <v>83</v>
      </c>
      <c r="AV581" s="12" t="s">
        <v>83</v>
      </c>
      <c r="AW581" s="12" t="s">
        <v>30</v>
      </c>
      <c r="AX581" s="12" t="s">
        <v>73</v>
      </c>
      <c r="AY581" s="150" t="s">
        <v>139</v>
      </c>
    </row>
    <row r="582" spans="2:65" s="13" customFormat="1">
      <c r="B582" s="156"/>
      <c r="D582" s="149" t="s">
        <v>146</v>
      </c>
      <c r="E582" s="157" t="s">
        <v>1</v>
      </c>
      <c r="F582" s="158" t="s">
        <v>148</v>
      </c>
      <c r="H582" s="159">
        <v>12</v>
      </c>
      <c r="I582" s="160"/>
      <c r="L582" s="156"/>
      <c r="M582" s="161"/>
      <c r="T582" s="162"/>
      <c r="AT582" s="157" t="s">
        <v>146</v>
      </c>
      <c r="AU582" s="157" t="s">
        <v>83</v>
      </c>
      <c r="AV582" s="13" t="s">
        <v>145</v>
      </c>
      <c r="AW582" s="13" t="s">
        <v>30</v>
      </c>
      <c r="AX582" s="13" t="s">
        <v>81</v>
      </c>
      <c r="AY582" s="157" t="s">
        <v>139</v>
      </c>
    </row>
    <row r="583" spans="2:65" s="1" customFormat="1" ht="21.75" customHeight="1">
      <c r="B583" s="133"/>
      <c r="C583" s="169" t="s">
        <v>1401</v>
      </c>
      <c r="D583" s="169" t="s">
        <v>247</v>
      </c>
      <c r="E583" s="170" t="s">
        <v>968</v>
      </c>
      <c r="F583" s="171" t="s">
        <v>969</v>
      </c>
      <c r="G583" s="172" t="s">
        <v>401</v>
      </c>
      <c r="H583" s="173">
        <v>12</v>
      </c>
      <c r="I583" s="174"/>
      <c r="J583" s="175">
        <f>ROUND(I583*H583,2)</f>
        <v>0</v>
      </c>
      <c r="K583" s="176"/>
      <c r="L583" s="177"/>
      <c r="M583" s="178" t="s">
        <v>1</v>
      </c>
      <c r="N583" s="179" t="s">
        <v>38</v>
      </c>
      <c r="P583" s="144">
        <f>O583*H583</f>
        <v>0</v>
      </c>
      <c r="Q583" s="144">
        <v>0</v>
      </c>
      <c r="R583" s="144">
        <f>Q583*H583</f>
        <v>0</v>
      </c>
      <c r="S583" s="144">
        <v>0</v>
      </c>
      <c r="T583" s="145">
        <f>S583*H583</f>
        <v>0</v>
      </c>
      <c r="AR583" s="146" t="s">
        <v>163</v>
      </c>
      <c r="AT583" s="146" t="s">
        <v>247</v>
      </c>
      <c r="AU583" s="146" t="s">
        <v>83</v>
      </c>
      <c r="AY583" s="17" t="s">
        <v>139</v>
      </c>
      <c r="BE583" s="147">
        <f>IF(N583="základní",J583,0)</f>
        <v>0</v>
      </c>
      <c r="BF583" s="147">
        <f>IF(N583="snížená",J583,0)</f>
        <v>0</v>
      </c>
      <c r="BG583" s="147">
        <f>IF(N583="zákl. přenesená",J583,0)</f>
        <v>0</v>
      </c>
      <c r="BH583" s="147">
        <f>IF(N583="sníž. přenesená",J583,0)</f>
        <v>0</v>
      </c>
      <c r="BI583" s="147">
        <f>IF(N583="nulová",J583,0)</f>
        <v>0</v>
      </c>
      <c r="BJ583" s="17" t="s">
        <v>81</v>
      </c>
      <c r="BK583" s="147">
        <f>ROUND(I583*H583,2)</f>
        <v>0</v>
      </c>
      <c r="BL583" s="17" t="s">
        <v>145</v>
      </c>
      <c r="BM583" s="146" t="s">
        <v>1402</v>
      </c>
    </row>
    <row r="584" spans="2:65" s="1" customFormat="1" ht="24.2" customHeight="1">
      <c r="B584" s="133"/>
      <c r="C584" s="134" t="s">
        <v>525</v>
      </c>
      <c r="D584" s="134" t="s">
        <v>141</v>
      </c>
      <c r="E584" s="135" t="s">
        <v>762</v>
      </c>
      <c r="F584" s="136" t="s">
        <v>763</v>
      </c>
      <c r="G584" s="137" t="s">
        <v>401</v>
      </c>
      <c r="H584" s="138">
        <v>17</v>
      </c>
      <c r="I584" s="139"/>
      <c r="J584" s="140">
        <f>ROUND(I584*H584,2)</f>
        <v>0</v>
      </c>
      <c r="K584" s="141"/>
      <c r="L584" s="32"/>
      <c r="M584" s="142" t="s">
        <v>1</v>
      </c>
      <c r="N584" s="143" t="s">
        <v>38</v>
      </c>
      <c r="P584" s="144">
        <f>O584*H584</f>
        <v>0</v>
      </c>
      <c r="Q584" s="144">
        <v>0</v>
      </c>
      <c r="R584" s="144">
        <f>Q584*H584</f>
        <v>0</v>
      </c>
      <c r="S584" s="144">
        <v>0</v>
      </c>
      <c r="T584" s="145">
        <f>S584*H584</f>
        <v>0</v>
      </c>
      <c r="AR584" s="146" t="s">
        <v>145</v>
      </c>
      <c r="AT584" s="146" t="s">
        <v>141</v>
      </c>
      <c r="AU584" s="146" t="s">
        <v>83</v>
      </c>
      <c r="AY584" s="17" t="s">
        <v>139</v>
      </c>
      <c r="BE584" s="147">
        <f>IF(N584="základní",J584,0)</f>
        <v>0</v>
      </c>
      <c r="BF584" s="147">
        <f>IF(N584="snížená",J584,0)</f>
        <v>0</v>
      </c>
      <c r="BG584" s="147">
        <f>IF(N584="zákl. přenesená",J584,0)</f>
        <v>0</v>
      </c>
      <c r="BH584" s="147">
        <f>IF(N584="sníž. přenesená",J584,0)</f>
        <v>0</v>
      </c>
      <c r="BI584" s="147">
        <f>IF(N584="nulová",J584,0)</f>
        <v>0</v>
      </c>
      <c r="BJ584" s="17" t="s">
        <v>81</v>
      </c>
      <c r="BK584" s="147">
        <f>ROUND(I584*H584,2)</f>
        <v>0</v>
      </c>
      <c r="BL584" s="17" t="s">
        <v>145</v>
      </c>
      <c r="BM584" s="146" t="s">
        <v>1403</v>
      </c>
    </row>
    <row r="585" spans="2:65" s="12" customFormat="1">
      <c r="B585" s="148"/>
      <c r="D585" s="149" t="s">
        <v>146</v>
      </c>
      <c r="E585" s="150" t="s">
        <v>1</v>
      </c>
      <c r="F585" s="151" t="s">
        <v>219</v>
      </c>
      <c r="H585" s="152">
        <v>17</v>
      </c>
      <c r="I585" s="153"/>
      <c r="L585" s="148"/>
      <c r="M585" s="154"/>
      <c r="T585" s="155"/>
      <c r="AT585" s="150" t="s">
        <v>146</v>
      </c>
      <c r="AU585" s="150" t="s">
        <v>83</v>
      </c>
      <c r="AV585" s="12" t="s">
        <v>83</v>
      </c>
      <c r="AW585" s="12" t="s">
        <v>30</v>
      </c>
      <c r="AX585" s="12" t="s">
        <v>73</v>
      </c>
      <c r="AY585" s="150" t="s">
        <v>139</v>
      </c>
    </row>
    <row r="586" spans="2:65" s="13" customFormat="1">
      <c r="B586" s="156"/>
      <c r="D586" s="149" t="s">
        <v>146</v>
      </c>
      <c r="E586" s="157" t="s">
        <v>1</v>
      </c>
      <c r="F586" s="158" t="s">
        <v>148</v>
      </c>
      <c r="H586" s="159">
        <v>17</v>
      </c>
      <c r="I586" s="160"/>
      <c r="L586" s="156"/>
      <c r="M586" s="161"/>
      <c r="T586" s="162"/>
      <c r="AT586" s="157" t="s">
        <v>146</v>
      </c>
      <c r="AU586" s="157" t="s">
        <v>83</v>
      </c>
      <c r="AV586" s="13" t="s">
        <v>145</v>
      </c>
      <c r="AW586" s="13" t="s">
        <v>30</v>
      </c>
      <c r="AX586" s="13" t="s">
        <v>81</v>
      </c>
      <c r="AY586" s="157" t="s">
        <v>139</v>
      </c>
    </row>
    <row r="587" spans="2:65" s="1" customFormat="1" ht="16.5" customHeight="1">
      <c r="B587" s="133"/>
      <c r="C587" s="134" t="s">
        <v>1404</v>
      </c>
      <c r="D587" s="134" t="s">
        <v>141</v>
      </c>
      <c r="E587" s="135" t="s">
        <v>1405</v>
      </c>
      <c r="F587" s="136" t="s">
        <v>1406</v>
      </c>
      <c r="G587" s="137" t="s">
        <v>183</v>
      </c>
      <c r="H587" s="138">
        <v>438</v>
      </c>
      <c r="I587" s="139"/>
      <c r="J587" s="140">
        <f>ROUND(I587*H587,2)</f>
        <v>0</v>
      </c>
      <c r="K587" s="141"/>
      <c r="L587" s="32"/>
      <c r="M587" s="142" t="s">
        <v>1</v>
      </c>
      <c r="N587" s="143" t="s">
        <v>38</v>
      </c>
      <c r="P587" s="144">
        <f>O587*H587</f>
        <v>0</v>
      </c>
      <c r="Q587" s="144">
        <v>0</v>
      </c>
      <c r="R587" s="144">
        <f>Q587*H587</f>
        <v>0</v>
      </c>
      <c r="S587" s="144">
        <v>0</v>
      </c>
      <c r="T587" s="145">
        <f>S587*H587</f>
        <v>0</v>
      </c>
      <c r="AR587" s="146" t="s">
        <v>145</v>
      </c>
      <c r="AT587" s="146" t="s">
        <v>141</v>
      </c>
      <c r="AU587" s="146" t="s">
        <v>83</v>
      </c>
      <c r="AY587" s="17" t="s">
        <v>139</v>
      </c>
      <c r="BE587" s="147">
        <f>IF(N587="základní",J587,0)</f>
        <v>0</v>
      </c>
      <c r="BF587" s="147">
        <f>IF(N587="snížená",J587,0)</f>
        <v>0</v>
      </c>
      <c r="BG587" s="147">
        <f>IF(N587="zákl. přenesená",J587,0)</f>
        <v>0</v>
      </c>
      <c r="BH587" s="147">
        <f>IF(N587="sníž. přenesená",J587,0)</f>
        <v>0</v>
      </c>
      <c r="BI587" s="147">
        <f>IF(N587="nulová",J587,0)</f>
        <v>0</v>
      </c>
      <c r="BJ587" s="17" t="s">
        <v>81</v>
      </c>
      <c r="BK587" s="147">
        <f>ROUND(I587*H587,2)</f>
        <v>0</v>
      </c>
      <c r="BL587" s="17" t="s">
        <v>145</v>
      </c>
      <c r="BM587" s="146" t="s">
        <v>1407</v>
      </c>
    </row>
    <row r="588" spans="2:65" s="12" customFormat="1">
      <c r="B588" s="148"/>
      <c r="D588" s="149" t="s">
        <v>146</v>
      </c>
      <c r="E588" s="150" t="s">
        <v>1</v>
      </c>
      <c r="F588" s="151" t="s">
        <v>1408</v>
      </c>
      <c r="H588" s="152">
        <v>438</v>
      </c>
      <c r="I588" s="153"/>
      <c r="L588" s="148"/>
      <c r="M588" s="154"/>
      <c r="T588" s="155"/>
      <c r="AT588" s="150" t="s">
        <v>146</v>
      </c>
      <c r="AU588" s="150" t="s">
        <v>83</v>
      </c>
      <c r="AV588" s="12" t="s">
        <v>83</v>
      </c>
      <c r="AW588" s="12" t="s">
        <v>30</v>
      </c>
      <c r="AX588" s="12" t="s">
        <v>73</v>
      </c>
      <c r="AY588" s="150" t="s">
        <v>139</v>
      </c>
    </row>
    <row r="589" spans="2:65" s="13" customFormat="1">
      <c r="B589" s="156"/>
      <c r="D589" s="149" t="s">
        <v>146</v>
      </c>
      <c r="E589" s="157" t="s">
        <v>1</v>
      </c>
      <c r="F589" s="158" t="s">
        <v>148</v>
      </c>
      <c r="H589" s="159">
        <v>438</v>
      </c>
      <c r="I589" s="160"/>
      <c r="L589" s="156"/>
      <c r="M589" s="161"/>
      <c r="T589" s="162"/>
      <c r="AT589" s="157" t="s">
        <v>146</v>
      </c>
      <c r="AU589" s="157" t="s">
        <v>83</v>
      </c>
      <c r="AV589" s="13" t="s">
        <v>145</v>
      </c>
      <c r="AW589" s="13" t="s">
        <v>30</v>
      </c>
      <c r="AX589" s="13" t="s">
        <v>81</v>
      </c>
      <c r="AY589" s="157" t="s">
        <v>139</v>
      </c>
    </row>
    <row r="590" spans="2:65" s="1" customFormat="1" ht="24.2" customHeight="1">
      <c r="B590" s="133"/>
      <c r="C590" s="134" t="s">
        <v>529</v>
      </c>
      <c r="D590" s="134" t="s">
        <v>141</v>
      </c>
      <c r="E590" s="135" t="s">
        <v>766</v>
      </c>
      <c r="F590" s="136" t="s">
        <v>767</v>
      </c>
      <c r="G590" s="137" t="s">
        <v>183</v>
      </c>
      <c r="H590" s="138">
        <v>407.3</v>
      </c>
      <c r="I590" s="139"/>
      <c r="J590" s="140">
        <f>ROUND(I590*H590,2)</f>
        <v>0</v>
      </c>
      <c r="K590" s="141"/>
      <c r="L590" s="32"/>
      <c r="M590" s="142" t="s">
        <v>1</v>
      </c>
      <c r="N590" s="143" t="s">
        <v>38</v>
      </c>
      <c r="P590" s="144">
        <f>O590*H590</f>
        <v>0</v>
      </c>
      <c r="Q590" s="144">
        <v>0</v>
      </c>
      <c r="R590" s="144">
        <f>Q590*H590</f>
        <v>0</v>
      </c>
      <c r="S590" s="144">
        <v>0</v>
      </c>
      <c r="T590" s="145">
        <f>S590*H590</f>
        <v>0</v>
      </c>
      <c r="AR590" s="146" t="s">
        <v>145</v>
      </c>
      <c r="AT590" s="146" t="s">
        <v>141</v>
      </c>
      <c r="AU590" s="146" t="s">
        <v>83</v>
      </c>
      <c r="AY590" s="17" t="s">
        <v>139</v>
      </c>
      <c r="BE590" s="147">
        <f>IF(N590="základní",J590,0)</f>
        <v>0</v>
      </c>
      <c r="BF590" s="147">
        <f>IF(N590="snížená",J590,0)</f>
        <v>0</v>
      </c>
      <c r="BG590" s="147">
        <f>IF(N590="zákl. přenesená",J590,0)</f>
        <v>0</v>
      </c>
      <c r="BH590" s="147">
        <f>IF(N590="sníž. přenesená",J590,0)</f>
        <v>0</v>
      </c>
      <c r="BI590" s="147">
        <f>IF(N590="nulová",J590,0)</f>
        <v>0</v>
      </c>
      <c r="BJ590" s="17" t="s">
        <v>81</v>
      </c>
      <c r="BK590" s="147">
        <f>ROUND(I590*H590,2)</f>
        <v>0</v>
      </c>
      <c r="BL590" s="17" t="s">
        <v>145</v>
      </c>
      <c r="BM590" s="146" t="s">
        <v>1409</v>
      </c>
    </row>
    <row r="591" spans="2:65" s="12" customFormat="1">
      <c r="B591" s="148"/>
      <c r="D591" s="149" t="s">
        <v>146</v>
      </c>
      <c r="E591" s="150" t="s">
        <v>1</v>
      </c>
      <c r="F591" s="151" t="s">
        <v>1410</v>
      </c>
      <c r="H591" s="152">
        <v>407.3</v>
      </c>
      <c r="I591" s="153"/>
      <c r="L591" s="148"/>
      <c r="M591" s="154"/>
      <c r="T591" s="155"/>
      <c r="AT591" s="150" t="s">
        <v>146</v>
      </c>
      <c r="AU591" s="150" t="s">
        <v>83</v>
      </c>
      <c r="AV591" s="12" t="s">
        <v>83</v>
      </c>
      <c r="AW591" s="12" t="s">
        <v>30</v>
      </c>
      <c r="AX591" s="12" t="s">
        <v>73</v>
      </c>
      <c r="AY591" s="150" t="s">
        <v>139</v>
      </c>
    </row>
    <row r="592" spans="2:65" s="13" customFormat="1">
      <c r="B592" s="156"/>
      <c r="D592" s="149" t="s">
        <v>146</v>
      </c>
      <c r="E592" s="157" t="s">
        <v>1</v>
      </c>
      <c r="F592" s="158" t="s">
        <v>148</v>
      </c>
      <c r="H592" s="159">
        <v>407.3</v>
      </c>
      <c r="I592" s="160"/>
      <c r="L592" s="156"/>
      <c r="M592" s="161"/>
      <c r="T592" s="162"/>
      <c r="AT592" s="157" t="s">
        <v>146</v>
      </c>
      <c r="AU592" s="157" t="s">
        <v>83</v>
      </c>
      <c r="AV592" s="13" t="s">
        <v>145</v>
      </c>
      <c r="AW592" s="13" t="s">
        <v>30</v>
      </c>
      <c r="AX592" s="13" t="s">
        <v>81</v>
      </c>
      <c r="AY592" s="157" t="s">
        <v>139</v>
      </c>
    </row>
    <row r="593" spans="2:65" s="1" customFormat="1" ht="24.2" customHeight="1">
      <c r="B593" s="133"/>
      <c r="C593" s="134" t="s">
        <v>1411</v>
      </c>
      <c r="D593" s="134" t="s">
        <v>141</v>
      </c>
      <c r="E593" s="135" t="s">
        <v>1412</v>
      </c>
      <c r="F593" s="136" t="s">
        <v>1413</v>
      </c>
      <c r="G593" s="137" t="s">
        <v>401</v>
      </c>
      <c r="H593" s="138">
        <v>93</v>
      </c>
      <c r="I593" s="139"/>
      <c r="J593" s="140">
        <f>ROUND(I593*H593,2)</f>
        <v>0</v>
      </c>
      <c r="K593" s="141"/>
      <c r="L593" s="32"/>
      <c r="M593" s="142" t="s">
        <v>1</v>
      </c>
      <c r="N593" s="143" t="s">
        <v>38</v>
      </c>
      <c r="P593" s="144">
        <f>O593*H593</f>
        <v>0</v>
      </c>
      <c r="Q593" s="144">
        <v>0</v>
      </c>
      <c r="R593" s="144">
        <f>Q593*H593</f>
        <v>0</v>
      </c>
      <c r="S593" s="144">
        <v>0</v>
      </c>
      <c r="T593" s="145">
        <f>S593*H593</f>
        <v>0</v>
      </c>
      <c r="AR593" s="146" t="s">
        <v>145</v>
      </c>
      <c r="AT593" s="146" t="s">
        <v>141</v>
      </c>
      <c r="AU593" s="146" t="s">
        <v>83</v>
      </c>
      <c r="AY593" s="17" t="s">
        <v>139</v>
      </c>
      <c r="BE593" s="147">
        <f>IF(N593="základní",J593,0)</f>
        <v>0</v>
      </c>
      <c r="BF593" s="147">
        <f>IF(N593="snížená",J593,0)</f>
        <v>0</v>
      </c>
      <c r="BG593" s="147">
        <f>IF(N593="zákl. přenesená",J593,0)</f>
        <v>0</v>
      </c>
      <c r="BH593" s="147">
        <f>IF(N593="sníž. přenesená",J593,0)</f>
        <v>0</v>
      </c>
      <c r="BI593" s="147">
        <f>IF(N593="nulová",J593,0)</f>
        <v>0</v>
      </c>
      <c r="BJ593" s="17" t="s">
        <v>81</v>
      </c>
      <c r="BK593" s="147">
        <f>ROUND(I593*H593,2)</f>
        <v>0</v>
      </c>
      <c r="BL593" s="17" t="s">
        <v>145</v>
      </c>
      <c r="BM593" s="146" t="s">
        <v>1414</v>
      </c>
    </row>
    <row r="594" spans="2:65" s="12" customFormat="1">
      <c r="B594" s="148"/>
      <c r="D594" s="149" t="s">
        <v>146</v>
      </c>
      <c r="E594" s="150" t="s">
        <v>1</v>
      </c>
      <c r="F594" s="151" t="s">
        <v>1415</v>
      </c>
      <c r="H594" s="152">
        <v>93</v>
      </c>
      <c r="I594" s="153"/>
      <c r="L594" s="148"/>
      <c r="M594" s="154"/>
      <c r="T594" s="155"/>
      <c r="AT594" s="150" t="s">
        <v>146</v>
      </c>
      <c r="AU594" s="150" t="s">
        <v>83</v>
      </c>
      <c r="AV594" s="12" t="s">
        <v>83</v>
      </c>
      <c r="AW594" s="12" t="s">
        <v>30</v>
      </c>
      <c r="AX594" s="12" t="s">
        <v>73</v>
      </c>
      <c r="AY594" s="150" t="s">
        <v>139</v>
      </c>
    </row>
    <row r="595" spans="2:65" s="13" customFormat="1">
      <c r="B595" s="156"/>
      <c r="D595" s="149" t="s">
        <v>146</v>
      </c>
      <c r="E595" s="157" t="s">
        <v>1</v>
      </c>
      <c r="F595" s="158" t="s">
        <v>148</v>
      </c>
      <c r="H595" s="159">
        <v>93</v>
      </c>
      <c r="I595" s="160"/>
      <c r="L595" s="156"/>
      <c r="M595" s="161"/>
      <c r="T595" s="162"/>
      <c r="AT595" s="157" t="s">
        <v>146</v>
      </c>
      <c r="AU595" s="157" t="s">
        <v>83</v>
      </c>
      <c r="AV595" s="13" t="s">
        <v>145</v>
      </c>
      <c r="AW595" s="13" t="s">
        <v>30</v>
      </c>
      <c r="AX595" s="13" t="s">
        <v>81</v>
      </c>
      <c r="AY595" s="157" t="s">
        <v>139</v>
      </c>
    </row>
    <row r="596" spans="2:65" s="1" customFormat="1" ht="21.75" customHeight="1">
      <c r="B596" s="133"/>
      <c r="C596" s="134" t="s">
        <v>536</v>
      </c>
      <c r="D596" s="134" t="s">
        <v>141</v>
      </c>
      <c r="E596" s="135" t="s">
        <v>1416</v>
      </c>
      <c r="F596" s="136" t="s">
        <v>1417</v>
      </c>
      <c r="G596" s="137" t="s">
        <v>401</v>
      </c>
      <c r="H596" s="138">
        <v>2</v>
      </c>
      <c r="I596" s="139"/>
      <c r="J596" s="140">
        <f>ROUND(I596*H596,2)</f>
        <v>0</v>
      </c>
      <c r="K596" s="141"/>
      <c r="L596" s="32"/>
      <c r="M596" s="142" t="s">
        <v>1</v>
      </c>
      <c r="N596" s="143" t="s">
        <v>38</v>
      </c>
      <c r="P596" s="144">
        <f>O596*H596</f>
        <v>0</v>
      </c>
      <c r="Q596" s="144">
        <v>0</v>
      </c>
      <c r="R596" s="144">
        <f>Q596*H596</f>
        <v>0</v>
      </c>
      <c r="S596" s="144">
        <v>0</v>
      </c>
      <c r="T596" s="145">
        <f>S596*H596</f>
        <v>0</v>
      </c>
      <c r="AR596" s="146" t="s">
        <v>145</v>
      </c>
      <c r="AT596" s="146" t="s">
        <v>141</v>
      </c>
      <c r="AU596" s="146" t="s">
        <v>83</v>
      </c>
      <c r="AY596" s="17" t="s">
        <v>139</v>
      </c>
      <c r="BE596" s="147">
        <f>IF(N596="základní",J596,0)</f>
        <v>0</v>
      </c>
      <c r="BF596" s="147">
        <f>IF(N596="snížená",J596,0)</f>
        <v>0</v>
      </c>
      <c r="BG596" s="147">
        <f>IF(N596="zákl. přenesená",J596,0)</f>
        <v>0</v>
      </c>
      <c r="BH596" s="147">
        <f>IF(N596="sníž. přenesená",J596,0)</f>
        <v>0</v>
      </c>
      <c r="BI596" s="147">
        <f>IF(N596="nulová",J596,0)</f>
        <v>0</v>
      </c>
      <c r="BJ596" s="17" t="s">
        <v>81</v>
      </c>
      <c r="BK596" s="147">
        <f>ROUND(I596*H596,2)</f>
        <v>0</v>
      </c>
      <c r="BL596" s="17" t="s">
        <v>145</v>
      </c>
      <c r="BM596" s="146" t="s">
        <v>1418</v>
      </c>
    </row>
    <row r="597" spans="2:65" s="12" customFormat="1">
      <c r="B597" s="148"/>
      <c r="D597" s="149" t="s">
        <v>146</v>
      </c>
      <c r="E597" s="150" t="s">
        <v>1</v>
      </c>
      <c r="F597" s="151" t="s">
        <v>83</v>
      </c>
      <c r="H597" s="152">
        <v>2</v>
      </c>
      <c r="I597" s="153"/>
      <c r="L597" s="148"/>
      <c r="M597" s="154"/>
      <c r="T597" s="155"/>
      <c r="AT597" s="150" t="s">
        <v>146</v>
      </c>
      <c r="AU597" s="150" t="s">
        <v>83</v>
      </c>
      <c r="AV597" s="12" t="s">
        <v>83</v>
      </c>
      <c r="AW597" s="12" t="s">
        <v>30</v>
      </c>
      <c r="AX597" s="12" t="s">
        <v>73</v>
      </c>
      <c r="AY597" s="150" t="s">
        <v>139</v>
      </c>
    </row>
    <row r="598" spans="2:65" s="13" customFormat="1">
      <c r="B598" s="156"/>
      <c r="D598" s="149" t="s">
        <v>146</v>
      </c>
      <c r="E598" s="157" t="s">
        <v>1</v>
      </c>
      <c r="F598" s="158" t="s">
        <v>148</v>
      </c>
      <c r="H598" s="159">
        <v>2</v>
      </c>
      <c r="I598" s="160"/>
      <c r="L598" s="156"/>
      <c r="M598" s="161"/>
      <c r="T598" s="162"/>
      <c r="AT598" s="157" t="s">
        <v>146</v>
      </c>
      <c r="AU598" s="157" t="s">
        <v>83</v>
      </c>
      <c r="AV598" s="13" t="s">
        <v>145</v>
      </c>
      <c r="AW598" s="13" t="s">
        <v>30</v>
      </c>
      <c r="AX598" s="13" t="s">
        <v>81</v>
      </c>
      <c r="AY598" s="157" t="s">
        <v>139</v>
      </c>
    </row>
    <row r="599" spans="2:65" s="11" customFormat="1" ht="22.9" customHeight="1">
      <c r="B599" s="121"/>
      <c r="D599" s="122" t="s">
        <v>72</v>
      </c>
      <c r="E599" s="131" t="s">
        <v>175</v>
      </c>
      <c r="F599" s="131" t="s">
        <v>397</v>
      </c>
      <c r="I599" s="124"/>
      <c r="J599" s="132">
        <f>BK599</f>
        <v>0</v>
      </c>
      <c r="L599" s="121"/>
      <c r="M599" s="126"/>
      <c r="P599" s="127">
        <f>SUM(P600:P608)</f>
        <v>0</v>
      </c>
      <c r="R599" s="127">
        <f>SUM(R600:R608)</f>
        <v>0</v>
      </c>
      <c r="T599" s="128">
        <f>SUM(T600:T608)</f>
        <v>0</v>
      </c>
      <c r="AR599" s="122" t="s">
        <v>81</v>
      </c>
      <c r="AT599" s="129" t="s">
        <v>72</v>
      </c>
      <c r="AU599" s="129" t="s">
        <v>81</v>
      </c>
      <c r="AY599" s="122" t="s">
        <v>139</v>
      </c>
      <c r="BK599" s="130">
        <f>SUM(BK600:BK608)</f>
        <v>0</v>
      </c>
    </row>
    <row r="600" spans="2:65" s="1" customFormat="1" ht="33" customHeight="1">
      <c r="B600" s="133"/>
      <c r="C600" s="134" t="s">
        <v>1419</v>
      </c>
      <c r="D600" s="134" t="s">
        <v>141</v>
      </c>
      <c r="E600" s="135" t="s">
        <v>1420</v>
      </c>
      <c r="F600" s="136" t="s">
        <v>1421</v>
      </c>
      <c r="G600" s="137" t="s">
        <v>401</v>
      </c>
      <c r="H600" s="138">
        <v>26</v>
      </c>
      <c r="I600" s="139"/>
      <c r="J600" s="140">
        <f>ROUND(I600*H600,2)</f>
        <v>0</v>
      </c>
      <c r="K600" s="141"/>
      <c r="L600" s="32"/>
      <c r="M600" s="142" t="s">
        <v>1</v>
      </c>
      <c r="N600" s="143" t="s">
        <v>38</v>
      </c>
      <c r="P600" s="144">
        <f>O600*H600</f>
        <v>0</v>
      </c>
      <c r="Q600" s="144">
        <v>0</v>
      </c>
      <c r="R600" s="144">
        <f>Q600*H600</f>
        <v>0</v>
      </c>
      <c r="S600" s="144">
        <v>0</v>
      </c>
      <c r="T600" s="145">
        <f>S600*H600</f>
        <v>0</v>
      </c>
      <c r="AR600" s="146" t="s">
        <v>145</v>
      </c>
      <c r="AT600" s="146" t="s">
        <v>141</v>
      </c>
      <c r="AU600" s="146" t="s">
        <v>83</v>
      </c>
      <c r="AY600" s="17" t="s">
        <v>139</v>
      </c>
      <c r="BE600" s="147">
        <f>IF(N600="základní",J600,0)</f>
        <v>0</v>
      </c>
      <c r="BF600" s="147">
        <f>IF(N600="snížená",J600,0)</f>
        <v>0</v>
      </c>
      <c r="BG600" s="147">
        <f>IF(N600="zákl. přenesená",J600,0)</f>
        <v>0</v>
      </c>
      <c r="BH600" s="147">
        <f>IF(N600="sníž. přenesená",J600,0)</f>
        <v>0</v>
      </c>
      <c r="BI600" s="147">
        <f>IF(N600="nulová",J600,0)</f>
        <v>0</v>
      </c>
      <c r="BJ600" s="17" t="s">
        <v>81</v>
      </c>
      <c r="BK600" s="147">
        <f>ROUND(I600*H600,2)</f>
        <v>0</v>
      </c>
      <c r="BL600" s="17" t="s">
        <v>145</v>
      </c>
      <c r="BM600" s="146" t="s">
        <v>1422</v>
      </c>
    </row>
    <row r="601" spans="2:65" s="12" customFormat="1">
      <c r="B601" s="148"/>
      <c r="D601" s="149" t="s">
        <v>146</v>
      </c>
      <c r="E601" s="150" t="s">
        <v>1</v>
      </c>
      <c r="F601" s="151" t="s">
        <v>1423</v>
      </c>
      <c r="H601" s="152">
        <v>16</v>
      </c>
      <c r="I601" s="153"/>
      <c r="L601" s="148"/>
      <c r="M601" s="154"/>
      <c r="T601" s="155"/>
      <c r="AT601" s="150" t="s">
        <v>146</v>
      </c>
      <c r="AU601" s="150" t="s">
        <v>83</v>
      </c>
      <c r="AV601" s="12" t="s">
        <v>83</v>
      </c>
      <c r="AW601" s="12" t="s">
        <v>30</v>
      </c>
      <c r="AX601" s="12" t="s">
        <v>73</v>
      </c>
      <c r="AY601" s="150" t="s">
        <v>139</v>
      </c>
    </row>
    <row r="602" spans="2:65" s="12" customFormat="1">
      <c r="B602" s="148"/>
      <c r="D602" s="149" t="s">
        <v>146</v>
      </c>
      <c r="E602" s="150" t="s">
        <v>1</v>
      </c>
      <c r="F602" s="151" t="s">
        <v>1424</v>
      </c>
      <c r="H602" s="152">
        <v>10</v>
      </c>
      <c r="I602" s="153"/>
      <c r="L602" s="148"/>
      <c r="M602" s="154"/>
      <c r="T602" s="155"/>
      <c r="AT602" s="150" t="s">
        <v>146</v>
      </c>
      <c r="AU602" s="150" t="s">
        <v>83</v>
      </c>
      <c r="AV602" s="12" t="s">
        <v>83</v>
      </c>
      <c r="AW602" s="12" t="s">
        <v>30</v>
      </c>
      <c r="AX602" s="12" t="s">
        <v>73</v>
      </c>
      <c r="AY602" s="150" t="s">
        <v>139</v>
      </c>
    </row>
    <row r="603" spans="2:65" s="13" customFormat="1">
      <c r="B603" s="156"/>
      <c r="D603" s="149" t="s">
        <v>146</v>
      </c>
      <c r="E603" s="157" t="s">
        <v>1</v>
      </c>
      <c r="F603" s="158" t="s">
        <v>148</v>
      </c>
      <c r="H603" s="159">
        <v>26</v>
      </c>
      <c r="I603" s="160"/>
      <c r="L603" s="156"/>
      <c r="M603" s="161"/>
      <c r="T603" s="162"/>
      <c r="AT603" s="157" t="s">
        <v>146</v>
      </c>
      <c r="AU603" s="157" t="s">
        <v>83</v>
      </c>
      <c r="AV603" s="13" t="s">
        <v>145</v>
      </c>
      <c r="AW603" s="13" t="s">
        <v>30</v>
      </c>
      <c r="AX603" s="13" t="s">
        <v>81</v>
      </c>
      <c r="AY603" s="157" t="s">
        <v>139</v>
      </c>
    </row>
    <row r="604" spans="2:65" s="1" customFormat="1" ht="24.2" customHeight="1">
      <c r="B604" s="133"/>
      <c r="C604" s="134" t="s">
        <v>979</v>
      </c>
      <c r="D604" s="134" t="s">
        <v>141</v>
      </c>
      <c r="E604" s="135" t="s">
        <v>1425</v>
      </c>
      <c r="F604" s="136" t="s">
        <v>1426</v>
      </c>
      <c r="G604" s="137" t="s">
        <v>183</v>
      </c>
      <c r="H604" s="138">
        <v>4.42</v>
      </c>
      <c r="I604" s="139"/>
      <c r="J604" s="140">
        <f>ROUND(I604*H604,2)</f>
        <v>0</v>
      </c>
      <c r="K604" s="141"/>
      <c r="L604" s="32"/>
      <c r="M604" s="142" t="s">
        <v>1</v>
      </c>
      <c r="N604" s="143" t="s">
        <v>38</v>
      </c>
      <c r="P604" s="144">
        <f>O604*H604</f>
        <v>0</v>
      </c>
      <c r="Q604" s="144">
        <v>0</v>
      </c>
      <c r="R604" s="144">
        <f>Q604*H604</f>
        <v>0</v>
      </c>
      <c r="S604" s="144">
        <v>0</v>
      </c>
      <c r="T604" s="145">
        <f>S604*H604</f>
        <v>0</v>
      </c>
      <c r="AR604" s="146" t="s">
        <v>145</v>
      </c>
      <c r="AT604" s="146" t="s">
        <v>141</v>
      </c>
      <c r="AU604" s="146" t="s">
        <v>83</v>
      </c>
      <c r="AY604" s="17" t="s">
        <v>139</v>
      </c>
      <c r="BE604" s="147">
        <f>IF(N604="základní",J604,0)</f>
        <v>0</v>
      </c>
      <c r="BF604" s="147">
        <f>IF(N604="snížená",J604,0)</f>
        <v>0</v>
      </c>
      <c r="BG604" s="147">
        <f>IF(N604="zákl. přenesená",J604,0)</f>
        <v>0</v>
      </c>
      <c r="BH604" s="147">
        <f>IF(N604="sníž. přenesená",J604,0)</f>
        <v>0</v>
      </c>
      <c r="BI604" s="147">
        <f>IF(N604="nulová",J604,0)</f>
        <v>0</v>
      </c>
      <c r="BJ604" s="17" t="s">
        <v>81</v>
      </c>
      <c r="BK604" s="147">
        <f>ROUND(I604*H604,2)</f>
        <v>0</v>
      </c>
      <c r="BL604" s="17" t="s">
        <v>145</v>
      </c>
      <c r="BM604" s="146" t="s">
        <v>1427</v>
      </c>
    </row>
    <row r="605" spans="2:65" s="14" customFormat="1">
      <c r="B605" s="163"/>
      <c r="D605" s="149" t="s">
        <v>146</v>
      </c>
      <c r="E605" s="164" t="s">
        <v>1</v>
      </c>
      <c r="F605" s="165" t="s">
        <v>1428</v>
      </c>
      <c r="H605" s="164" t="s">
        <v>1</v>
      </c>
      <c r="I605" s="166"/>
      <c r="L605" s="163"/>
      <c r="M605" s="167"/>
      <c r="T605" s="168"/>
      <c r="AT605" s="164" t="s">
        <v>146</v>
      </c>
      <c r="AU605" s="164" t="s">
        <v>83</v>
      </c>
      <c r="AV605" s="14" t="s">
        <v>81</v>
      </c>
      <c r="AW605" s="14" t="s">
        <v>30</v>
      </c>
      <c r="AX605" s="14" t="s">
        <v>73</v>
      </c>
      <c r="AY605" s="164" t="s">
        <v>139</v>
      </c>
    </row>
    <row r="606" spans="2:65" s="12" customFormat="1">
      <c r="B606" s="148"/>
      <c r="D606" s="149" t="s">
        <v>146</v>
      </c>
      <c r="E606" s="150" t="s">
        <v>1</v>
      </c>
      <c r="F606" s="151" t="s">
        <v>1429</v>
      </c>
      <c r="H606" s="152">
        <v>2.72</v>
      </c>
      <c r="I606" s="153"/>
      <c r="L606" s="148"/>
      <c r="M606" s="154"/>
      <c r="T606" s="155"/>
      <c r="AT606" s="150" t="s">
        <v>146</v>
      </c>
      <c r="AU606" s="150" t="s">
        <v>83</v>
      </c>
      <c r="AV606" s="12" t="s">
        <v>83</v>
      </c>
      <c r="AW606" s="12" t="s">
        <v>30</v>
      </c>
      <c r="AX606" s="12" t="s">
        <v>73</v>
      </c>
      <c r="AY606" s="150" t="s">
        <v>139</v>
      </c>
    </row>
    <row r="607" spans="2:65" s="12" customFormat="1">
      <c r="B607" s="148"/>
      <c r="D607" s="149" t="s">
        <v>146</v>
      </c>
      <c r="E607" s="150" t="s">
        <v>1</v>
      </c>
      <c r="F607" s="151" t="s">
        <v>1430</v>
      </c>
      <c r="H607" s="152">
        <v>1.7</v>
      </c>
      <c r="I607" s="153"/>
      <c r="L607" s="148"/>
      <c r="M607" s="154"/>
      <c r="T607" s="155"/>
      <c r="AT607" s="150" t="s">
        <v>146</v>
      </c>
      <c r="AU607" s="150" t="s">
        <v>83</v>
      </c>
      <c r="AV607" s="12" t="s">
        <v>83</v>
      </c>
      <c r="AW607" s="12" t="s">
        <v>30</v>
      </c>
      <c r="AX607" s="12" t="s">
        <v>73</v>
      </c>
      <c r="AY607" s="150" t="s">
        <v>139</v>
      </c>
    </row>
    <row r="608" spans="2:65" s="13" customFormat="1">
      <c r="B608" s="156"/>
      <c r="D608" s="149" t="s">
        <v>146</v>
      </c>
      <c r="E608" s="157" t="s">
        <v>1</v>
      </c>
      <c r="F608" s="158" t="s">
        <v>148</v>
      </c>
      <c r="H608" s="159">
        <v>4.42</v>
      </c>
      <c r="I608" s="160"/>
      <c r="L608" s="156"/>
      <c r="M608" s="161"/>
      <c r="T608" s="162"/>
      <c r="AT608" s="157" t="s">
        <v>146</v>
      </c>
      <c r="AU608" s="157" t="s">
        <v>83</v>
      </c>
      <c r="AV608" s="13" t="s">
        <v>145</v>
      </c>
      <c r="AW608" s="13" t="s">
        <v>30</v>
      </c>
      <c r="AX608" s="13" t="s">
        <v>81</v>
      </c>
      <c r="AY608" s="157" t="s">
        <v>139</v>
      </c>
    </row>
    <row r="609" spans="2:65" s="11" customFormat="1" ht="22.9" customHeight="1">
      <c r="B609" s="121"/>
      <c r="D609" s="122" t="s">
        <v>72</v>
      </c>
      <c r="E609" s="131" t="s">
        <v>538</v>
      </c>
      <c r="F609" s="131" t="s">
        <v>539</v>
      </c>
      <c r="I609" s="124"/>
      <c r="J609" s="132">
        <f>BK609</f>
        <v>0</v>
      </c>
      <c r="L609" s="121"/>
      <c r="M609" s="126"/>
      <c r="P609" s="127">
        <f>SUM(P610:P627)</f>
        <v>0</v>
      </c>
      <c r="R609" s="127">
        <f>SUM(R610:R627)</f>
        <v>0</v>
      </c>
      <c r="T609" s="128">
        <f>SUM(T610:T627)</f>
        <v>0</v>
      </c>
      <c r="AR609" s="122" t="s">
        <v>81</v>
      </c>
      <c r="AT609" s="129" t="s">
        <v>72</v>
      </c>
      <c r="AU609" s="129" t="s">
        <v>81</v>
      </c>
      <c r="AY609" s="122" t="s">
        <v>139</v>
      </c>
      <c r="BK609" s="130">
        <f>SUM(BK610:BK627)</f>
        <v>0</v>
      </c>
    </row>
    <row r="610" spans="2:65" s="1" customFormat="1" ht="21.75" customHeight="1">
      <c r="B610" s="133"/>
      <c r="C610" s="134" t="s">
        <v>1431</v>
      </c>
      <c r="D610" s="134" t="s">
        <v>141</v>
      </c>
      <c r="E610" s="135" t="s">
        <v>569</v>
      </c>
      <c r="F610" s="136" t="s">
        <v>570</v>
      </c>
      <c r="G610" s="137" t="s">
        <v>235</v>
      </c>
      <c r="H610" s="138">
        <v>65.05</v>
      </c>
      <c r="I610" s="139"/>
      <c r="J610" s="140">
        <f>ROUND(I610*H610,2)</f>
        <v>0</v>
      </c>
      <c r="K610" s="141"/>
      <c r="L610" s="32"/>
      <c r="M610" s="142" t="s">
        <v>1</v>
      </c>
      <c r="N610" s="143" t="s">
        <v>38</v>
      </c>
      <c r="P610" s="144">
        <f>O610*H610</f>
        <v>0</v>
      </c>
      <c r="Q610" s="144">
        <v>0</v>
      </c>
      <c r="R610" s="144">
        <f>Q610*H610</f>
        <v>0</v>
      </c>
      <c r="S610" s="144">
        <v>0</v>
      </c>
      <c r="T610" s="145">
        <f>S610*H610</f>
        <v>0</v>
      </c>
      <c r="AR610" s="146" t="s">
        <v>145</v>
      </c>
      <c r="AT610" s="146" t="s">
        <v>141</v>
      </c>
      <c r="AU610" s="146" t="s">
        <v>83</v>
      </c>
      <c r="AY610" s="17" t="s">
        <v>139</v>
      </c>
      <c r="BE610" s="147">
        <f>IF(N610="základní",J610,0)</f>
        <v>0</v>
      </c>
      <c r="BF610" s="147">
        <f>IF(N610="snížená",J610,0)</f>
        <v>0</v>
      </c>
      <c r="BG610" s="147">
        <f>IF(N610="zákl. přenesená",J610,0)</f>
        <v>0</v>
      </c>
      <c r="BH610" s="147">
        <f>IF(N610="sníž. přenesená",J610,0)</f>
        <v>0</v>
      </c>
      <c r="BI610" s="147">
        <f>IF(N610="nulová",J610,0)</f>
        <v>0</v>
      </c>
      <c r="BJ610" s="17" t="s">
        <v>81</v>
      </c>
      <c r="BK610" s="147">
        <f>ROUND(I610*H610,2)</f>
        <v>0</v>
      </c>
      <c r="BL610" s="17" t="s">
        <v>145</v>
      </c>
      <c r="BM610" s="146" t="s">
        <v>1432</v>
      </c>
    </row>
    <row r="611" spans="2:65" s="12" customFormat="1">
      <c r="B611" s="148"/>
      <c r="D611" s="149" t="s">
        <v>146</v>
      </c>
      <c r="E611" s="150" t="s">
        <v>1</v>
      </c>
      <c r="F611" s="151" t="s">
        <v>1433</v>
      </c>
      <c r="H611" s="152">
        <v>53.801000000000002</v>
      </c>
      <c r="I611" s="153"/>
      <c r="L611" s="148"/>
      <c r="M611" s="154"/>
      <c r="T611" s="155"/>
      <c r="AT611" s="150" t="s">
        <v>146</v>
      </c>
      <c r="AU611" s="150" t="s">
        <v>83</v>
      </c>
      <c r="AV611" s="12" t="s">
        <v>83</v>
      </c>
      <c r="AW611" s="12" t="s">
        <v>30</v>
      </c>
      <c r="AX611" s="12" t="s">
        <v>73</v>
      </c>
      <c r="AY611" s="150" t="s">
        <v>139</v>
      </c>
    </row>
    <row r="612" spans="2:65" s="12" customFormat="1">
      <c r="B612" s="148"/>
      <c r="D612" s="149" t="s">
        <v>146</v>
      </c>
      <c r="E612" s="150" t="s">
        <v>1</v>
      </c>
      <c r="F612" s="151" t="s">
        <v>1434</v>
      </c>
      <c r="H612" s="152">
        <v>11.249000000000001</v>
      </c>
      <c r="I612" s="153"/>
      <c r="L612" s="148"/>
      <c r="M612" s="154"/>
      <c r="T612" s="155"/>
      <c r="AT612" s="150" t="s">
        <v>146</v>
      </c>
      <c r="AU612" s="150" t="s">
        <v>83</v>
      </c>
      <c r="AV612" s="12" t="s">
        <v>83</v>
      </c>
      <c r="AW612" s="12" t="s">
        <v>30</v>
      </c>
      <c r="AX612" s="12" t="s">
        <v>73</v>
      </c>
      <c r="AY612" s="150" t="s">
        <v>139</v>
      </c>
    </row>
    <row r="613" spans="2:65" s="13" customFormat="1">
      <c r="B613" s="156"/>
      <c r="D613" s="149" t="s">
        <v>146</v>
      </c>
      <c r="E613" s="157" t="s">
        <v>1</v>
      </c>
      <c r="F613" s="158" t="s">
        <v>148</v>
      </c>
      <c r="H613" s="159">
        <v>65.05</v>
      </c>
      <c r="I613" s="160"/>
      <c r="L613" s="156"/>
      <c r="M613" s="161"/>
      <c r="T613" s="162"/>
      <c r="AT613" s="157" t="s">
        <v>146</v>
      </c>
      <c r="AU613" s="157" t="s">
        <v>83</v>
      </c>
      <c r="AV613" s="13" t="s">
        <v>145</v>
      </c>
      <c r="AW613" s="13" t="s">
        <v>30</v>
      </c>
      <c r="AX613" s="13" t="s">
        <v>81</v>
      </c>
      <c r="AY613" s="157" t="s">
        <v>139</v>
      </c>
    </row>
    <row r="614" spans="2:65" s="1" customFormat="1" ht="24.2" customHeight="1">
      <c r="B614" s="133"/>
      <c r="C614" s="134" t="s">
        <v>1201</v>
      </c>
      <c r="D614" s="134" t="s">
        <v>141</v>
      </c>
      <c r="E614" s="135" t="s">
        <v>575</v>
      </c>
      <c r="F614" s="136" t="s">
        <v>576</v>
      </c>
      <c r="G614" s="137" t="s">
        <v>235</v>
      </c>
      <c r="H614" s="138">
        <v>585.45000000000005</v>
      </c>
      <c r="I614" s="139"/>
      <c r="J614" s="140">
        <f>ROUND(I614*H614,2)</f>
        <v>0</v>
      </c>
      <c r="K614" s="141"/>
      <c r="L614" s="32"/>
      <c r="M614" s="142" t="s">
        <v>1</v>
      </c>
      <c r="N614" s="143" t="s">
        <v>38</v>
      </c>
      <c r="P614" s="144">
        <f>O614*H614</f>
        <v>0</v>
      </c>
      <c r="Q614" s="144">
        <v>0</v>
      </c>
      <c r="R614" s="144">
        <f>Q614*H614</f>
        <v>0</v>
      </c>
      <c r="S614" s="144">
        <v>0</v>
      </c>
      <c r="T614" s="145">
        <f>S614*H614</f>
        <v>0</v>
      </c>
      <c r="AR614" s="146" t="s">
        <v>145</v>
      </c>
      <c r="AT614" s="146" t="s">
        <v>141</v>
      </c>
      <c r="AU614" s="146" t="s">
        <v>83</v>
      </c>
      <c r="AY614" s="17" t="s">
        <v>139</v>
      </c>
      <c r="BE614" s="147">
        <f>IF(N614="základní",J614,0)</f>
        <v>0</v>
      </c>
      <c r="BF614" s="147">
        <f>IF(N614="snížená",J614,0)</f>
        <v>0</v>
      </c>
      <c r="BG614" s="147">
        <f>IF(N614="zákl. přenesená",J614,0)</f>
        <v>0</v>
      </c>
      <c r="BH614" s="147">
        <f>IF(N614="sníž. přenesená",J614,0)</f>
        <v>0</v>
      </c>
      <c r="BI614" s="147">
        <f>IF(N614="nulová",J614,0)</f>
        <v>0</v>
      </c>
      <c r="BJ614" s="17" t="s">
        <v>81</v>
      </c>
      <c r="BK614" s="147">
        <f>ROUND(I614*H614,2)</f>
        <v>0</v>
      </c>
      <c r="BL614" s="17" t="s">
        <v>145</v>
      </c>
      <c r="BM614" s="146" t="s">
        <v>1435</v>
      </c>
    </row>
    <row r="615" spans="2:65" s="12" customFormat="1">
      <c r="B615" s="148"/>
      <c r="D615" s="149" t="s">
        <v>146</v>
      </c>
      <c r="F615" s="151" t="s">
        <v>1436</v>
      </c>
      <c r="H615" s="152">
        <v>585.45000000000005</v>
      </c>
      <c r="I615" s="153"/>
      <c r="L615" s="148"/>
      <c r="M615" s="154"/>
      <c r="T615" s="155"/>
      <c r="AT615" s="150" t="s">
        <v>146</v>
      </c>
      <c r="AU615" s="150" t="s">
        <v>83</v>
      </c>
      <c r="AV615" s="12" t="s">
        <v>83</v>
      </c>
      <c r="AW615" s="12" t="s">
        <v>3</v>
      </c>
      <c r="AX615" s="12" t="s">
        <v>81</v>
      </c>
      <c r="AY615" s="150" t="s">
        <v>139</v>
      </c>
    </row>
    <row r="616" spans="2:65" s="1" customFormat="1" ht="21.75" customHeight="1">
      <c r="B616" s="133"/>
      <c r="C616" s="134" t="s">
        <v>1437</v>
      </c>
      <c r="D616" s="134" t="s">
        <v>141</v>
      </c>
      <c r="E616" s="135" t="s">
        <v>579</v>
      </c>
      <c r="F616" s="136" t="s">
        <v>580</v>
      </c>
      <c r="G616" s="137" t="s">
        <v>235</v>
      </c>
      <c r="H616" s="138">
        <v>38.639000000000003</v>
      </c>
      <c r="I616" s="139"/>
      <c r="J616" s="140">
        <f>ROUND(I616*H616,2)</f>
        <v>0</v>
      </c>
      <c r="K616" s="141"/>
      <c r="L616" s="32"/>
      <c r="M616" s="142" t="s">
        <v>1</v>
      </c>
      <c r="N616" s="143" t="s">
        <v>38</v>
      </c>
      <c r="P616" s="144">
        <f>O616*H616</f>
        <v>0</v>
      </c>
      <c r="Q616" s="144">
        <v>0</v>
      </c>
      <c r="R616" s="144">
        <f>Q616*H616</f>
        <v>0</v>
      </c>
      <c r="S616" s="144">
        <v>0</v>
      </c>
      <c r="T616" s="145">
        <f>S616*H616</f>
        <v>0</v>
      </c>
      <c r="AR616" s="146" t="s">
        <v>145</v>
      </c>
      <c r="AT616" s="146" t="s">
        <v>141</v>
      </c>
      <c r="AU616" s="146" t="s">
        <v>83</v>
      </c>
      <c r="AY616" s="17" t="s">
        <v>139</v>
      </c>
      <c r="BE616" s="147">
        <f>IF(N616="základní",J616,0)</f>
        <v>0</v>
      </c>
      <c r="BF616" s="147">
        <f>IF(N616="snížená",J616,0)</f>
        <v>0</v>
      </c>
      <c r="BG616" s="147">
        <f>IF(N616="zákl. přenesená",J616,0)</f>
        <v>0</v>
      </c>
      <c r="BH616" s="147">
        <f>IF(N616="sníž. přenesená",J616,0)</f>
        <v>0</v>
      </c>
      <c r="BI616" s="147">
        <f>IF(N616="nulová",J616,0)</f>
        <v>0</v>
      </c>
      <c r="BJ616" s="17" t="s">
        <v>81</v>
      </c>
      <c r="BK616" s="147">
        <f>ROUND(I616*H616,2)</f>
        <v>0</v>
      </c>
      <c r="BL616" s="17" t="s">
        <v>145</v>
      </c>
      <c r="BM616" s="146" t="s">
        <v>1438</v>
      </c>
    </row>
    <row r="617" spans="2:65" s="12" customFormat="1">
      <c r="B617" s="148"/>
      <c r="D617" s="149" t="s">
        <v>146</v>
      </c>
      <c r="E617" s="150" t="s">
        <v>1</v>
      </c>
      <c r="F617" s="151" t="s">
        <v>1439</v>
      </c>
      <c r="H617" s="152">
        <v>38.639000000000003</v>
      </c>
      <c r="I617" s="153"/>
      <c r="L617" s="148"/>
      <c r="M617" s="154"/>
      <c r="T617" s="155"/>
      <c r="AT617" s="150" t="s">
        <v>146</v>
      </c>
      <c r="AU617" s="150" t="s">
        <v>83</v>
      </c>
      <c r="AV617" s="12" t="s">
        <v>83</v>
      </c>
      <c r="AW617" s="12" t="s">
        <v>30</v>
      </c>
      <c r="AX617" s="12" t="s">
        <v>73</v>
      </c>
      <c r="AY617" s="150" t="s">
        <v>139</v>
      </c>
    </row>
    <row r="618" spans="2:65" s="13" customFormat="1">
      <c r="B618" s="156"/>
      <c r="D618" s="149" t="s">
        <v>146</v>
      </c>
      <c r="E618" s="157" t="s">
        <v>1</v>
      </c>
      <c r="F618" s="158" t="s">
        <v>148</v>
      </c>
      <c r="H618" s="159">
        <v>38.639000000000003</v>
      </c>
      <c r="I618" s="160"/>
      <c r="L618" s="156"/>
      <c r="M618" s="161"/>
      <c r="T618" s="162"/>
      <c r="AT618" s="157" t="s">
        <v>146</v>
      </c>
      <c r="AU618" s="157" t="s">
        <v>83</v>
      </c>
      <c r="AV618" s="13" t="s">
        <v>145</v>
      </c>
      <c r="AW618" s="13" t="s">
        <v>30</v>
      </c>
      <c r="AX618" s="13" t="s">
        <v>81</v>
      </c>
      <c r="AY618" s="157" t="s">
        <v>139</v>
      </c>
    </row>
    <row r="619" spans="2:65" s="1" customFormat="1" ht="24.2" customHeight="1">
      <c r="B619" s="133"/>
      <c r="C619" s="134" t="s">
        <v>1202</v>
      </c>
      <c r="D619" s="134" t="s">
        <v>141</v>
      </c>
      <c r="E619" s="135" t="s">
        <v>585</v>
      </c>
      <c r="F619" s="136" t="s">
        <v>586</v>
      </c>
      <c r="G619" s="137" t="s">
        <v>235</v>
      </c>
      <c r="H619" s="138">
        <v>347.75099999999998</v>
      </c>
      <c r="I619" s="139"/>
      <c r="J619" s="140">
        <f>ROUND(I619*H619,2)</f>
        <v>0</v>
      </c>
      <c r="K619" s="141"/>
      <c r="L619" s="32"/>
      <c r="M619" s="142" t="s">
        <v>1</v>
      </c>
      <c r="N619" s="143" t="s">
        <v>38</v>
      </c>
      <c r="P619" s="144">
        <f>O619*H619</f>
        <v>0</v>
      </c>
      <c r="Q619" s="144">
        <v>0</v>
      </c>
      <c r="R619" s="144">
        <f>Q619*H619</f>
        <v>0</v>
      </c>
      <c r="S619" s="144">
        <v>0</v>
      </c>
      <c r="T619" s="145">
        <f>S619*H619</f>
        <v>0</v>
      </c>
      <c r="AR619" s="146" t="s">
        <v>145</v>
      </c>
      <c r="AT619" s="146" t="s">
        <v>141</v>
      </c>
      <c r="AU619" s="146" t="s">
        <v>83</v>
      </c>
      <c r="AY619" s="17" t="s">
        <v>139</v>
      </c>
      <c r="BE619" s="147">
        <f>IF(N619="základní",J619,0)</f>
        <v>0</v>
      </c>
      <c r="BF619" s="147">
        <f>IF(N619="snížená",J619,0)</f>
        <v>0</v>
      </c>
      <c r="BG619" s="147">
        <f>IF(N619="zákl. přenesená",J619,0)</f>
        <v>0</v>
      </c>
      <c r="BH619" s="147">
        <f>IF(N619="sníž. přenesená",J619,0)</f>
        <v>0</v>
      </c>
      <c r="BI619" s="147">
        <f>IF(N619="nulová",J619,0)</f>
        <v>0</v>
      </c>
      <c r="BJ619" s="17" t="s">
        <v>81</v>
      </c>
      <c r="BK619" s="147">
        <f>ROUND(I619*H619,2)</f>
        <v>0</v>
      </c>
      <c r="BL619" s="17" t="s">
        <v>145</v>
      </c>
      <c r="BM619" s="146" t="s">
        <v>1440</v>
      </c>
    </row>
    <row r="620" spans="2:65" s="12" customFormat="1">
      <c r="B620" s="148"/>
      <c r="D620" s="149" t="s">
        <v>146</v>
      </c>
      <c r="F620" s="151" t="s">
        <v>1441</v>
      </c>
      <c r="H620" s="152">
        <v>347.75099999999998</v>
      </c>
      <c r="I620" s="153"/>
      <c r="L620" s="148"/>
      <c r="M620" s="154"/>
      <c r="T620" s="155"/>
      <c r="AT620" s="150" t="s">
        <v>146</v>
      </c>
      <c r="AU620" s="150" t="s">
        <v>83</v>
      </c>
      <c r="AV620" s="12" t="s">
        <v>83</v>
      </c>
      <c r="AW620" s="12" t="s">
        <v>3</v>
      </c>
      <c r="AX620" s="12" t="s">
        <v>81</v>
      </c>
      <c r="AY620" s="150" t="s">
        <v>139</v>
      </c>
    </row>
    <row r="621" spans="2:65" s="1" customFormat="1" ht="44.25" customHeight="1">
      <c r="B621" s="133"/>
      <c r="C621" s="134" t="s">
        <v>1442</v>
      </c>
      <c r="D621" s="134" t="s">
        <v>141</v>
      </c>
      <c r="E621" s="135" t="s">
        <v>593</v>
      </c>
      <c r="F621" s="136" t="s">
        <v>594</v>
      </c>
      <c r="G621" s="137" t="s">
        <v>235</v>
      </c>
      <c r="H621" s="138">
        <v>53.801000000000002</v>
      </c>
      <c r="I621" s="139"/>
      <c r="J621" s="140">
        <f>ROUND(I621*H621,2)</f>
        <v>0</v>
      </c>
      <c r="K621" s="141"/>
      <c r="L621" s="32"/>
      <c r="M621" s="142" t="s">
        <v>1</v>
      </c>
      <c r="N621" s="143" t="s">
        <v>38</v>
      </c>
      <c r="P621" s="144">
        <f>O621*H621</f>
        <v>0</v>
      </c>
      <c r="Q621" s="144">
        <v>0</v>
      </c>
      <c r="R621" s="144">
        <f>Q621*H621</f>
        <v>0</v>
      </c>
      <c r="S621" s="144">
        <v>0</v>
      </c>
      <c r="T621" s="145">
        <f>S621*H621</f>
        <v>0</v>
      </c>
      <c r="AR621" s="146" t="s">
        <v>145</v>
      </c>
      <c r="AT621" s="146" t="s">
        <v>141</v>
      </c>
      <c r="AU621" s="146" t="s">
        <v>83</v>
      </c>
      <c r="AY621" s="17" t="s">
        <v>139</v>
      </c>
      <c r="BE621" s="147">
        <f>IF(N621="základní",J621,0)</f>
        <v>0</v>
      </c>
      <c r="BF621" s="147">
        <f>IF(N621="snížená",J621,0)</f>
        <v>0</v>
      </c>
      <c r="BG621" s="147">
        <f>IF(N621="zákl. přenesená",J621,0)</f>
        <v>0</v>
      </c>
      <c r="BH621" s="147">
        <f>IF(N621="sníž. přenesená",J621,0)</f>
        <v>0</v>
      </c>
      <c r="BI621" s="147">
        <f>IF(N621="nulová",J621,0)</f>
        <v>0</v>
      </c>
      <c r="BJ621" s="17" t="s">
        <v>81</v>
      </c>
      <c r="BK621" s="147">
        <f>ROUND(I621*H621,2)</f>
        <v>0</v>
      </c>
      <c r="BL621" s="17" t="s">
        <v>145</v>
      </c>
      <c r="BM621" s="146" t="s">
        <v>1443</v>
      </c>
    </row>
    <row r="622" spans="2:65" s="12" customFormat="1">
      <c r="B622" s="148"/>
      <c r="D622" s="149" t="s">
        <v>146</v>
      </c>
      <c r="E622" s="150" t="s">
        <v>1</v>
      </c>
      <c r="F622" s="151" t="s">
        <v>1433</v>
      </c>
      <c r="H622" s="152">
        <v>53.801000000000002</v>
      </c>
      <c r="I622" s="153"/>
      <c r="L622" s="148"/>
      <c r="M622" s="154"/>
      <c r="T622" s="155"/>
      <c r="AT622" s="150" t="s">
        <v>146</v>
      </c>
      <c r="AU622" s="150" t="s">
        <v>83</v>
      </c>
      <c r="AV622" s="12" t="s">
        <v>83</v>
      </c>
      <c r="AW622" s="12" t="s">
        <v>30</v>
      </c>
      <c r="AX622" s="12" t="s">
        <v>73</v>
      </c>
      <c r="AY622" s="150" t="s">
        <v>139</v>
      </c>
    </row>
    <row r="623" spans="2:65" s="13" customFormat="1">
      <c r="B623" s="156"/>
      <c r="D623" s="149" t="s">
        <v>146</v>
      </c>
      <c r="E623" s="157" t="s">
        <v>1</v>
      </c>
      <c r="F623" s="158" t="s">
        <v>148</v>
      </c>
      <c r="H623" s="159">
        <v>53.801000000000002</v>
      </c>
      <c r="I623" s="160"/>
      <c r="L623" s="156"/>
      <c r="M623" s="161"/>
      <c r="T623" s="162"/>
      <c r="AT623" s="157" t="s">
        <v>146</v>
      </c>
      <c r="AU623" s="157" t="s">
        <v>83</v>
      </c>
      <c r="AV623" s="13" t="s">
        <v>145</v>
      </c>
      <c r="AW623" s="13" t="s">
        <v>30</v>
      </c>
      <c r="AX623" s="13" t="s">
        <v>81</v>
      </c>
      <c r="AY623" s="157" t="s">
        <v>139</v>
      </c>
    </row>
    <row r="624" spans="2:65" s="1" customFormat="1" ht="44.25" customHeight="1">
      <c r="B624" s="133"/>
      <c r="C624" s="134" t="s">
        <v>1203</v>
      </c>
      <c r="D624" s="134" t="s">
        <v>141</v>
      </c>
      <c r="E624" s="135" t="s">
        <v>596</v>
      </c>
      <c r="F624" s="136" t="s">
        <v>597</v>
      </c>
      <c r="G624" s="137" t="s">
        <v>235</v>
      </c>
      <c r="H624" s="138">
        <v>49.887999999999998</v>
      </c>
      <c r="I624" s="139"/>
      <c r="J624" s="140">
        <f>ROUND(I624*H624,2)</f>
        <v>0</v>
      </c>
      <c r="K624" s="141"/>
      <c r="L624" s="32"/>
      <c r="M624" s="142" t="s">
        <v>1</v>
      </c>
      <c r="N624" s="143" t="s">
        <v>38</v>
      </c>
      <c r="P624" s="144">
        <f>O624*H624</f>
        <v>0</v>
      </c>
      <c r="Q624" s="144">
        <v>0</v>
      </c>
      <c r="R624" s="144">
        <f>Q624*H624</f>
        <v>0</v>
      </c>
      <c r="S624" s="144">
        <v>0</v>
      </c>
      <c r="T624" s="145">
        <f>S624*H624</f>
        <v>0</v>
      </c>
      <c r="AR624" s="146" t="s">
        <v>145</v>
      </c>
      <c r="AT624" s="146" t="s">
        <v>141</v>
      </c>
      <c r="AU624" s="146" t="s">
        <v>83</v>
      </c>
      <c r="AY624" s="17" t="s">
        <v>139</v>
      </c>
      <c r="BE624" s="147">
        <f>IF(N624="základní",J624,0)</f>
        <v>0</v>
      </c>
      <c r="BF624" s="147">
        <f>IF(N624="snížená",J624,0)</f>
        <v>0</v>
      </c>
      <c r="BG624" s="147">
        <f>IF(N624="zákl. přenesená",J624,0)</f>
        <v>0</v>
      </c>
      <c r="BH624" s="147">
        <f>IF(N624="sníž. přenesená",J624,0)</f>
        <v>0</v>
      </c>
      <c r="BI624" s="147">
        <f>IF(N624="nulová",J624,0)</f>
        <v>0</v>
      </c>
      <c r="BJ624" s="17" t="s">
        <v>81</v>
      </c>
      <c r="BK624" s="147">
        <f>ROUND(I624*H624,2)</f>
        <v>0</v>
      </c>
      <c r="BL624" s="17" t="s">
        <v>145</v>
      </c>
      <c r="BM624" s="146" t="s">
        <v>1444</v>
      </c>
    </row>
    <row r="625" spans="2:65" s="12" customFormat="1">
      <c r="B625" s="148"/>
      <c r="D625" s="149" t="s">
        <v>146</v>
      </c>
      <c r="E625" s="150" t="s">
        <v>1</v>
      </c>
      <c r="F625" s="151" t="s">
        <v>1434</v>
      </c>
      <c r="H625" s="152">
        <v>11.249000000000001</v>
      </c>
      <c r="I625" s="153"/>
      <c r="L625" s="148"/>
      <c r="M625" s="154"/>
      <c r="T625" s="155"/>
      <c r="AT625" s="150" t="s">
        <v>146</v>
      </c>
      <c r="AU625" s="150" t="s">
        <v>83</v>
      </c>
      <c r="AV625" s="12" t="s">
        <v>83</v>
      </c>
      <c r="AW625" s="12" t="s">
        <v>30</v>
      </c>
      <c r="AX625" s="12" t="s">
        <v>73</v>
      </c>
      <c r="AY625" s="150" t="s">
        <v>139</v>
      </c>
    </row>
    <row r="626" spans="2:65" s="12" customFormat="1">
      <c r="B626" s="148"/>
      <c r="D626" s="149" t="s">
        <v>146</v>
      </c>
      <c r="E626" s="150" t="s">
        <v>1</v>
      </c>
      <c r="F626" s="151" t="s">
        <v>1439</v>
      </c>
      <c r="H626" s="152">
        <v>38.639000000000003</v>
      </c>
      <c r="I626" s="153"/>
      <c r="L626" s="148"/>
      <c r="M626" s="154"/>
      <c r="T626" s="155"/>
      <c r="AT626" s="150" t="s">
        <v>146</v>
      </c>
      <c r="AU626" s="150" t="s">
        <v>83</v>
      </c>
      <c r="AV626" s="12" t="s">
        <v>83</v>
      </c>
      <c r="AW626" s="12" t="s">
        <v>30</v>
      </c>
      <c r="AX626" s="12" t="s">
        <v>73</v>
      </c>
      <c r="AY626" s="150" t="s">
        <v>139</v>
      </c>
    </row>
    <row r="627" spans="2:65" s="13" customFormat="1">
      <c r="B627" s="156"/>
      <c r="D627" s="149" t="s">
        <v>146</v>
      </c>
      <c r="E627" s="157" t="s">
        <v>1</v>
      </c>
      <c r="F627" s="158" t="s">
        <v>148</v>
      </c>
      <c r="H627" s="159">
        <v>49.887999999999998</v>
      </c>
      <c r="I627" s="160"/>
      <c r="L627" s="156"/>
      <c r="M627" s="161"/>
      <c r="T627" s="162"/>
      <c r="AT627" s="157" t="s">
        <v>146</v>
      </c>
      <c r="AU627" s="157" t="s">
        <v>83</v>
      </c>
      <c r="AV627" s="13" t="s">
        <v>145</v>
      </c>
      <c r="AW627" s="13" t="s">
        <v>30</v>
      </c>
      <c r="AX627" s="13" t="s">
        <v>81</v>
      </c>
      <c r="AY627" s="157" t="s">
        <v>139</v>
      </c>
    </row>
    <row r="628" spans="2:65" s="11" customFormat="1" ht="22.9" customHeight="1">
      <c r="B628" s="121"/>
      <c r="D628" s="122" t="s">
        <v>72</v>
      </c>
      <c r="E628" s="131" t="s">
        <v>599</v>
      </c>
      <c r="F628" s="131" t="s">
        <v>600</v>
      </c>
      <c r="I628" s="124"/>
      <c r="J628" s="132">
        <f>BK628</f>
        <v>0</v>
      </c>
      <c r="L628" s="121"/>
      <c r="M628" s="126"/>
      <c r="P628" s="127">
        <f>SUM(P629:P630)</f>
        <v>0</v>
      </c>
      <c r="R628" s="127">
        <f>SUM(R629:R630)</f>
        <v>0</v>
      </c>
      <c r="T628" s="128">
        <f>SUM(T629:T630)</f>
        <v>0</v>
      </c>
      <c r="AR628" s="122" t="s">
        <v>81</v>
      </c>
      <c r="AT628" s="129" t="s">
        <v>72</v>
      </c>
      <c r="AU628" s="129" t="s">
        <v>81</v>
      </c>
      <c r="AY628" s="122" t="s">
        <v>139</v>
      </c>
      <c r="BK628" s="130">
        <f>SUM(BK629:BK630)</f>
        <v>0</v>
      </c>
    </row>
    <row r="629" spans="2:65" s="1" customFormat="1" ht="24.2" customHeight="1">
      <c r="B629" s="133"/>
      <c r="C629" s="134" t="s">
        <v>1445</v>
      </c>
      <c r="D629" s="134" t="s">
        <v>141</v>
      </c>
      <c r="E629" s="135" t="s">
        <v>788</v>
      </c>
      <c r="F629" s="136" t="s">
        <v>789</v>
      </c>
      <c r="G629" s="137" t="s">
        <v>235</v>
      </c>
      <c r="H629" s="138">
        <v>422.46</v>
      </c>
      <c r="I629" s="139"/>
      <c r="J629" s="140">
        <f>ROUND(I629*H629,2)</f>
        <v>0</v>
      </c>
      <c r="K629" s="141"/>
      <c r="L629" s="32"/>
      <c r="M629" s="142" t="s">
        <v>1</v>
      </c>
      <c r="N629" s="143" t="s">
        <v>38</v>
      </c>
      <c r="P629" s="144">
        <f>O629*H629</f>
        <v>0</v>
      </c>
      <c r="Q629" s="144">
        <v>0</v>
      </c>
      <c r="R629" s="144">
        <f>Q629*H629</f>
        <v>0</v>
      </c>
      <c r="S629" s="144">
        <v>0</v>
      </c>
      <c r="T629" s="145">
        <f>S629*H629</f>
        <v>0</v>
      </c>
      <c r="AR629" s="146" t="s">
        <v>145</v>
      </c>
      <c r="AT629" s="146" t="s">
        <v>141</v>
      </c>
      <c r="AU629" s="146" t="s">
        <v>83</v>
      </c>
      <c r="AY629" s="17" t="s">
        <v>139</v>
      </c>
      <c r="BE629" s="147">
        <f>IF(N629="základní",J629,0)</f>
        <v>0</v>
      </c>
      <c r="BF629" s="147">
        <f>IF(N629="snížená",J629,0)</f>
        <v>0</v>
      </c>
      <c r="BG629" s="147">
        <f>IF(N629="zákl. přenesená",J629,0)</f>
        <v>0</v>
      </c>
      <c r="BH629" s="147">
        <f>IF(N629="sníž. přenesená",J629,0)</f>
        <v>0</v>
      </c>
      <c r="BI629" s="147">
        <f>IF(N629="nulová",J629,0)</f>
        <v>0</v>
      </c>
      <c r="BJ629" s="17" t="s">
        <v>81</v>
      </c>
      <c r="BK629" s="147">
        <f>ROUND(I629*H629,2)</f>
        <v>0</v>
      </c>
      <c r="BL629" s="17" t="s">
        <v>145</v>
      </c>
      <c r="BM629" s="146" t="s">
        <v>1446</v>
      </c>
    </row>
    <row r="630" spans="2:65" s="1" customFormat="1" ht="33" customHeight="1">
      <c r="B630" s="133"/>
      <c r="C630" s="134" t="s">
        <v>1204</v>
      </c>
      <c r="D630" s="134" t="s">
        <v>141</v>
      </c>
      <c r="E630" s="135" t="s">
        <v>790</v>
      </c>
      <c r="F630" s="136" t="s">
        <v>791</v>
      </c>
      <c r="G630" s="137" t="s">
        <v>235</v>
      </c>
      <c r="H630" s="138">
        <v>422.46</v>
      </c>
      <c r="I630" s="139"/>
      <c r="J630" s="140">
        <f>ROUND(I630*H630,2)</f>
        <v>0</v>
      </c>
      <c r="K630" s="141"/>
      <c r="L630" s="32"/>
      <c r="M630" s="142" t="s">
        <v>1</v>
      </c>
      <c r="N630" s="143" t="s">
        <v>38</v>
      </c>
      <c r="P630" s="144">
        <f>O630*H630</f>
        <v>0</v>
      </c>
      <c r="Q630" s="144">
        <v>0</v>
      </c>
      <c r="R630" s="144">
        <f>Q630*H630</f>
        <v>0</v>
      </c>
      <c r="S630" s="144">
        <v>0</v>
      </c>
      <c r="T630" s="145">
        <f>S630*H630</f>
        <v>0</v>
      </c>
      <c r="AR630" s="146" t="s">
        <v>145</v>
      </c>
      <c r="AT630" s="146" t="s">
        <v>141</v>
      </c>
      <c r="AU630" s="146" t="s">
        <v>83</v>
      </c>
      <c r="AY630" s="17" t="s">
        <v>139</v>
      </c>
      <c r="BE630" s="147">
        <f>IF(N630="základní",J630,0)</f>
        <v>0</v>
      </c>
      <c r="BF630" s="147">
        <f>IF(N630="snížená",J630,0)</f>
        <v>0</v>
      </c>
      <c r="BG630" s="147">
        <f>IF(N630="zákl. přenesená",J630,0)</f>
        <v>0</v>
      </c>
      <c r="BH630" s="147">
        <f>IF(N630="sníž. přenesená",J630,0)</f>
        <v>0</v>
      </c>
      <c r="BI630" s="147">
        <f>IF(N630="nulová",J630,0)</f>
        <v>0</v>
      </c>
      <c r="BJ630" s="17" t="s">
        <v>81</v>
      </c>
      <c r="BK630" s="147">
        <f>ROUND(I630*H630,2)</f>
        <v>0</v>
      </c>
      <c r="BL630" s="17" t="s">
        <v>145</v>
      </c>
      <c r="BM630" s="146" t="s">
        <v>1447</v>
      </c>
    </row>
    <row r="631" spans="2:65" s="11" customFormat="1" ht="25.9" customHeight="1">
      <c r="B631" s="121"/>
      <c r="D631" s="122" t="s">
        <v>72</v>
      </c>
      <c r="E631" s="123" t="s">
        <v>247</v>
      </c>
      <c r="F631" s="123" t="s">
        <v>1448</v>
      </c>
      <c r="I631" s="124"/>
      <c r="J631" s="125">
        <f>BK631</f>
        <v>0</v>
      </c>
      <c r="L631" s="121"/>
      <c r="M631" s="126"/>
      <c r="P631" s="127">
        <f>P632</f>
        <v>0</v>
      </c>
      <c r="R631" s="127">
        <f>R632</f>
        <v>0</v>
      </c>
      <c r="T631" s="128">
        <f>T632</f>
        <v>0</v>
      </c>
      <c r="AR631" s="122" t="s">
        <v>153</v>
      </c>
      <c r="AT631" s="129" t="s">
        <v>72</v>
      </c>
      <c r="AU631" s="129" t="s">
        <v>73</v>
      </c>
      <c r="AY631" s="122" t="s">
        <v>139</v>
      </c>
      <c r="BK631" s="130">
        <f>BK632</f>
        <v>0</v>
      </c>
    </row>
    <row r="632" spans="2:65" s="11" customFormat="1" ht="22.9" customHeight="1">
      <c r="B632" s="121"/>
      <c r="D632" s="122" t="s">
        <v>72</v>
      </c>
      <c r="E632" s="131" t="s">
        <v>1449</v>
      </c>
      <c r="F632" s="131" t="s">
        <v>1450</v>
      </c>
      <c r="I632" s="124"/>
      <c r="J632" s="132">
        <f>BK632</f>
        <v>0</v>
      </c>
      <c r="L632" s="121"/>
      <c r="M632" s="126"/>
      <c r="P632" s="127">
        <f>SUM(P633:P635)</f>
        <v>0</v>
      </c>
      <c r="R632" s="127">
        <f>SUM(R633:R635)</f>
        <v>0</v>
      </c>
      <c r="T632" s="128">
        <f>SUM(T633:T635)</f>
        <v>0</v>
      </c>
      <c r="AR632" s="122" t="s">
        <v>153</v>
      </c>
      <c r="AT632" s="129" t="s">
        <v>72</v>
      </c>
      <c r="AU632" s="129" t="s">
        <v>81</v>
      </c>
      <c r="AY632" s="122" t="s">
        <v>139</v>
      </c>
      <c r="BK632" s="130">
        <f>SUM(BK633:BK635)</f>
        <v>0</v>
      </c>
    </row>
    <row r="633" spans="2:65" s="1" customFormat="1" ht="24.2" customHeight="1">
      <c r="B633" s="133"/>
      <c r="C633" s="134" t="s">
        <v>1451</v>
      </c>
      <c r="D633" s="134" t="s">
        <v>141</v>
      </c>
      <c r="E633" s="135" t="s">
        <v>1452</v>
      </c>
      <c r="F633" s="136" t="s">
        <v>1453</v>
      </c>
      <c r="G633" s="137" t="s">
        <v>183</v>
      </c>
      <c r="H633" s="138">
        <v>91</v>
      </c>
      <c r="I633" s="139"/>
      <c r="J633" s="140">
        <f>ROUND(I633*H633,2)</f>
        <v>0</v>
      </c>
      <c r="K633" s="141"/>
      <c r="L633" s="32"/>
      <c r="M633" s="142" t="s">
        <v>1</v>
      </c>
      <c r="N633" s="143" t="s">
        <v>38</v>
      </c>
      <c r="P633" s="144">
        <f>O633*H633</f>
        <v>0</v>
      </c>
      <c r="Q633" s="144">
        <v>0</v>
      </c>
      <c r="R633" s="144">
        <f>Q633*H633</f>
        <v>0</v>
      </c>
      <c r="S633" s="144">
        <v>0</v>
      </c>
      <c r="T633" s="145">
        <f>S633*H633</f>
        <v>0</v>
      </c>
      <c r="AR633" s="146" t="s">
        <v>319</v>
      </c>
      <c r="AT633" s="146" t="s">
        <v>141</v>
      </c>
      <c r="AU633" s="146" t="s">
        <v>83</v>
      </c>
      <c r="AY633" s="17" t="s">
        <v>139</v>
      </c>
      <c r="BE633" s="147">
        <f>IF(N633="základní",J633,0)</f>
        <v>0</v>
      </c>
      <c r="BF633" s="147">
        <f>IF(N633="snížená",J633,0)</f>
        <v>0</v>
      </c>
      <c r="BG633" s="147">
        <f>IF(N633="zákl. přenesená",J633,0)</f>
        <v>0</v>
      </c>
      <c r="BH633" s="147">
        <f>IF(N633="sníž. přenesená",J633,0)</f>
        <v>0</v>
      </c>
      <c r="BI633" s="147">
        <f>IF(N633="nulová",J633,0)</f>
        <v>0</v>
      </c>
      <c r="BJ633" s="17" t="s">
        <v>81</v>
      </c>
      <c r="BK633" s="147">
        <f>ROUND(I633*H633,2)</f>
        <v>0</v>
      </c>
      <c r="BL633" s="17" t="s">
        <v>319</v>
      </c>
      <c r="BM633" s="146" t="s">
        <v>1454</v>
      </c>
    </row>
    <row r="634" spans="2:65" s="12" customFormat="1">
      <c r="B634" s="148"/>
      <c r="D634" s="149" t="s">
        <v>146</v>
      </c>
      <c r="E634" s="150" t="s">
        <v>1</v>
      </c>
      <c r="F634" s="151" t="s">
        <v>1455</v>
      </c>
      <c r="H634" s="152">
        <v>91</v>
      </c>
      <c r="I634" s="153"/>
      <c r="L634" s="148"/>
      <c r="M634" s="154"/>
      <c r="T634" s="155"/>
      <c r="AT634" s="150" t="s">
        <v>146</v>
      </c>
      <c r="AU634" s="150" t="s">
        <v>83</v>
      </c>
      <c r="AV634" s="12" t="s">
        <v>83</v>
      </c>
      <c r="AW634" s="12" t="s">
        <v>30</v>
      </c>
      <c r="AX634" s="12" t="s">
        <v>73</v>
      </c>
      <c r="AY634" s="150" t="s">
        <v>139</v>
      </c>
    </row>
    <row r="635" spans="2:65" s="13" customFormat="1">
      <c r="B635" s="156"/>
      <c r="D635" s="149" t="s">
        <v>146</v>
      </c>
      <c r="E635" s="157" t="s">
        <v>1</v>
      </c>
      <c r="F635" s="158" t="s">
        <v>148</v>
      </c>
      <c r="H635" s="159">
        <v>91</v>
      </c>
      <c r="I635" s="160"/>
      <c r="L635" s="156"/>
      <c r="M635" s="161"/>
      <c r="T635" s="162"/>
      <c r="AT635" s="157" t="s">
        <v>146</v>
      </c>
      <c r="AU635" s="157" t="s">
        <v>83</v>
      </c>
      <c r="AV635" s="13" t="s">
        <v>145</v>
      </c>
      <c r="AW635" s="13" t="s">
        <v>30</v>
      </c>
      <c r="AX635" s="13" t="s">
        <v>81</v>
      </c>
      <c r="AY635" s="157" t="s">
        <v>139</v>
      </c>
    </row>
    <row r="636" spans="2:65" s="11" customFormat="1" ht="25.9" customHeight="1">
      <c r="B636" s="121"/>
      <c r="D636" s="122" t="s">
        <v>72</v>
      </c>
      <c r="E636" s="123" t="s">
        <v>1456</v>
      </c>
      <c r="F636" s="123" t="s">
        <v>1456</v>
      </c>
      <c r="I636" s="124"/>
      <c r="J636" s="125">
        <f>BK636</f>
        <v>0</v>
      </c>
      <c r="L636" s="121"/>
      <c r="M636" s="126"/>
      <c r="P636" s="127">
        <f>P637+P642+P653</f>
        <v>0</v>
      </c>
      <c r="R636" s="127">
        <f>R637+R642+R653</f>
        <v>0</v>
      </c>
      <c r="T636" s="128">
        <f>T637+T642+T653</f>
        <v>0</v>
      </c>
      <c r="AR636" s="122" t="s">
        <v>81</v>
      </c>
      <c r="AT636" s="129" t="s">
        <v>72</v>
      </c>
      <c r="AU636" s="129" t="s">
        <v>73</v>
      </c>
      <c r="AY636" s="122" t="s">
        <v>139</v>
      </c>
      <c r="BK636" s="130">
        <f>BK637+BK642+BK653</f>
        <v>0</v>
      </c>
    </row>
    <row r="637" spans="2:65" s="11" customFormat="1" ht="22.9" customHeight="1">
      <c r="B637" s="121"/>
      <c r="D637" s="122" t="s">
        <v>72</v>
      </c>
      <c r="E637" s="131" t="s">
        <v>1457</v>
      </c>
      <c r="F637" s="131" t="s">
        <v>1458</v>
      </c>
      <c r="I637" s="124"/>
      <c r="J637" s="132">
        <f>BK637</f>
        <v>0</v>
      </c>
      <c r="L637" s="121"/>
      <c r="M637" s="126"/>
      <c r="P637" s="127">
        <f>SUM(P638:P641)</f>
        <v>0</v>
      </c>
      <c r="R637" s="127">
        <f>SUM(R638:R641)</f>
        <v>0</v>
      </c>
      <c r="T637" s="128">
        <f>SUM(T638:T641)</f>
        <v>0</v>
      </c>
      <c r="AR637" s="122" t="s">
        <v>81</v>
      </c>
      <c r="AT637" s="129" t="s">
        <v>72</v>
      </c>
      <c r="AU637" s="129" t="s">
        <v>81</v>
      </c>
      <c r="AY637" s="122" t="s">
        <v>139</v>
      </c>
      <c r="BK637" s="130">
        <f>SUM(BK638:BK641)</f>
        <v>0</v>
      </c>
    </row>
    <row r="638" spans="2:65" s="1" customFormat="1" ht="16.5" customHeight="1">
      <c r="B638" s="133"/>
      <c r="C638" s="134" t="s">
        <v>1208</v>
      </c>
      <c r="D638" s="134" t="s">
        <v>141</v>
      </c>
      <c r="E638" s="135" t="s">
        <v>1459</v>
      </c>
      <c r="F638" s="136" t="s">
        <v>1460</v>
      </c>
      <c r="G638" s="137" t="s">
        <v>1461</v>
      </c>
      <c r="H638" s="138">
        <v>1500</v>
      </c>
      <c r="I638" s="139"/>
      <c r="J638" s="140">
        <f>ROUND(I638*H638,2)</f>
        <v>0</v>
      </c>
      <c r="K638" s="141"/>
      <c r="L638" s="32"/>
      <c r="M638" s="142" t="s">
        <v>1</v>
      </c>
      <c r="N638" s="143" t="s">
        <v>38</v>
      </c>
      <c r="P638" s="144">
        <f>O638*H638</f>
        <v>0</v>
      </c>
      <c r="Q638" s="144">
        <v>0</v>
      </c>
      <c r="R638" s="144">
        <f>Q638*H638</f>
        <v>0</v>
      </c>
      <c r="S638" s="144">
        <v>0</v>
      </c>
      <c r="T638" s="145">
        <f>S638*H638</f>
        <v>0</v>
      </c>
      <c r="AR638" s="146" t="s">
        <v>145</v>
      </c>
      <c r="AT638" s="146" t="s">
        <v>141</v>
      </c>
      <c r="AU638" s="146" t="s">
        <v>83</v>
      </c>
      <c r="AY638" s="17" t="s">
        <v>139</v>
      </c>
      <c r="BE638" s="147">
        <f>IF(N638="základní",J638,0)</f>
        <v>0</v>
      </c>
      <c r="BF638" s="147">
        <f>IF(N638="snížená",J638,0)</f>
        <v>0</v>
      </c>
      <c r="BG638" s="147">
        <f>IF(N638="zákl. přenesená",J638,0)</f>
        <v>0</v>
      </c>
      <c r="BH638" s="147">
        <f>IF(N638="sníž. přenesená",J638,0)</f>
        <v>0</v>
      </c>
      <c r="BI638" s="147">
        <f>IF(N638="nulová",J638,0)</f>
        <v>0</v>
      </c>
      <c r="BJ638" s="17" t="s">
        <v>81</v>
      </c>
      <c r="BK638" s="147">
        <f>ROUND(I638*H638,2)</f>
        <v>0</v>
      </c>
      <c r="BL638" s="17" t="s">
        <v>145</v>
      </c>
      <c r="BM638" s="146" t="s">
        <v>1462</v>
      </c>
    </row>
    <row r="639" spans="2:65" s="1" customFormat="1" ht="16.5" customHeight="1">
      <c r="B639" s="133"/>
      <c r="C639" s="134" t="s">
        <v>1463</v>
      </c>
      <c r="D639" s="134" t="s">
        <v>141</v>
      </c>
      <c r="E639" s="135" t="s">
        <v>1464</v>
      </c>
      <c r="F639" s="136" t="s">
        <v>1465</v>
      </c>
      <c r="G639" s="137" t="s">
        <v>1461</v>
      </c>
      <c r="H639" s="138">
        <v>300</v>
      </c>
      <c r="I639" s="139"/>
      <c r="J639" s="140">
        <f>ROUND(I639*H639,2)</f>
        <v>0</v>
      </c>
      <c r="K639" s="141"/>
      <c r="L639" s="32"/>
      <c r="M639" s="142" t="s">
        <v>1</v>
      </c>
      <c r="N639" s="143" t="s">
        <v>38</v>
      </c>
      <c r="P639" s="144">
        <f>O639*H639</f>
        <v>0</v>
      </c>
      <c r="Q639" s="144">
        <v>0</v>
      </c>
      <c r="R639" s="144">
        <f>Q639*H639</f>
        <v>0</v>
      </c>
      <c r="S639" s="144">
        <v>0</v>
      </c>
      <c r="T639" s="145">
        <f>S639*H639</f>
        <v>0</v>
      </c>
      <c r="AR639" s="146" t="s">
        <v>145</v>
      </c>
      <c r="AT639" s="146" t="s">
        <v>141</v>
      </c>
      <c r="AU639" s="146" t="s">
        <v>83</v>
      </c>
      <c r="AY639" s="17" t="s">
        <v>139</v>
      </c>
      <c r="BE639" s="147">
        <f>IF(N639="základní",J639,0)</f>
        <v>0</v>
      </c>
      <c r="BF639" s="147">
        <f>IF(N639="snížená",J639,0)</f>
        <v>0</v>
      </c>
      <c r="BG639" s="147">
        <f>IF(N639="zákl. přenesená",J639,0)</f>
        <v>0</v>
      </c>
      <c r="BH639" s="147">
        <f>IF(N639="sníž. přenesená",J639,0)</f>
        <v>0</v>
      </c>
      <c r="BI639" s="147">
        <f>IF(N639="nulová",J639,0)</f>
        <v>0</v>
      </c>
      <c r="BJ639" s="17" t="s">
        <v>81</v>
      </c>
      <c r="BK639" s="147">
        <f>ROUND(I639*H639,2)</f>
        <v>0</v>
      </c>
      <c r="BL639" s="17" t="s">
        <v>145</v>
      </c>
      <c r="BM639" s="146" t="s">
        <v>87</v>
      </c>
    </row>
    <row r="640" spans="2:65" s="1" customFormat="1" ht="16.5" customHeight="1">
      <c r="B640" s="133"/>
      <c r="C640" s="134" t="s">
        <v>604</v>
      </c>
      <c r="D640" s="134" t="s">
        <v>141</v>
      </c>
      <c r="E640" s="135" t="s">
        <v>1466</v>
      </c>
      <c r="F640" s="136" t="s">
        <v>1467</v>
      </c>
      <c r="G640" s="137" t="s">
        <v>183</v>
      </c>
      <c r="H640" s="138">
        <v>130</v>
      </c>
      <c r="I640" s="139"/>
      <c r="J640" s="140">
        <f>ROUND(I640*H640,2)</f>
        <v>0</v>
      </c>
      <c r="K640" s="141"/>
      <c r="L640" s="32"/>
      <c r="M640" s="142" t="s">
        <v>1</v>
      </c>
      <c r="N640" s="143" t="s">
        <v>38</v>
      </c>
      <c r="P640" s="144">
        <f>O640*H640</f>
        <v>0</v>
      </c>
      <c r="Q640" s="144">
        <v>0</v>
      </c>
      <c r="R640" s="144">
        <f>Q640*H640</f>
        <v>0</v>
      </c>
      <c r="S640" s="144">
        <v>0</v>
      </c>
      <c r="T640" s="145">
        <f>S640*H640</f>
        <v>0</v>
      </c>
      <c r="AR640" s="146" t="s">
        <v>145</v>
      </c>
      <c r="AT640" s="146" t="s">
        <v>141</v>
      </c>
      <c r="AU640" s="146" t="s">
        <v>83</v>
      </c>
      <c r="AY640" s="17" t="s">
        <v>139</v>
      </c>
      <c r="BE640" s="147">
        <f>IF(N640="základní",J640,0)</f>
        <v>0</v>
      </c>
      <c r="BF640" s="147">
        <f>IF(N640="snížená",J640,0)</f>
        <v>0</v>
      </c>
      <c r="BG640" s="147">
        <f>IF(N640="zákl. přenesená",J640,0)</f>
        <v>0</v>
      </c>
      <c r="BH640" s="147">
        <f>IF(N640="sníž. přenesená",J640,0)</f>
        <v>0</v>
      </c>
      <c r="BI640" s="147">
        <f>IF(N640="nulová",J640,0)</f>
        <v>0</v>
      </c>
      <c r="BJ640" s="17" t="s">
        <v>81</v>
      </c>
      <c r="BK640" s="147">
        <f>ROUND(I640*H640,2)</f>
        <v>0</v>
      </c>
      <c r="BL640" s="17" t="s">
        <v>145</v>
      </c>
      <c r="BM640" s="146" t="s">
        <v>1468</v>
      </c>
    </row>
    <row r="641" spans="2:65" s="1" customFormat="1" ht="16.5" customHeight="1">
      <c r="B641" s="133"/>
      <c r="C641" s="134" t="s">
        <v>1469</v>
      </c>
      <c r="D641" s="134" t="s">
        <v>141</v>
      </c>
      <c r="E641" s="135" t="s">
        <v>1470</v>
      </c>
      <c r="F641" s="136" t="s">
        <v>1471</v>
      </c>
      <c r="G641" s="137" t="s">
        <v>1173</v>
      </c>
      <c r="H641" s="138">
        <v>1</v>
      </c>
      <c r="I641" s="139"/>
      <c r="J641" s="140">
        <f>ROUND(I641*H641,2)</f>
        <v>0</v>
      </c>
      <c r="K641" s="141"/>
      <c r="L641" s="32"/>
      <c r="M641" s="142" t="s">
        <v>1</v>
      </c>
      <c r="N641" s="143" t="s">
        <v>38</v>
      </c>
      <c r="P641" s="144">
        <f>O641*H641</f>
        <v>0</v>
      </c>
      <c r="Q641" s="144">
        <v>0</v>
      </c>
      <c r="R641" s="144">
        <f>Q641*H641</f>
        <v>0</v>
      </c>
      <c r="S641" s="144">
        <v>0</v>
      </c>
      <c r="T641" s="145">
        <f>S641*H641</f>
        <v>0</v>
      </c>
      <c r="AR641" s="146" t="s">
        <v>145</v>
      </c>
      <c r="AT641" s="146" t="s">
        <v>141</v>
      </c>
      <c r="AU641" s="146" t="s">
        <v>83</v>
      </c>
      <c r="AY641" s="17" t="s">
        <v>139</v>
      </c>
      <c r="BE641" s="147">
        <f>IF(N641="základní",J641,0)</f>
        <v>0</v>
      </c>
      <c r="BF641" s="147">
        <f>IF(N641="snížená",J641,0)</f>
        <v>0</v>
      </c>
      <c r="BG641" s="147">
        <f>IF(N641="zákl. přenesená",J641,0)</f>
        <v>0</v>
      </c>
      <c r="BH641" s="147">
        <f>IF(N641="sníž. přenesená",J641,0)</f>
        <v>0</v>
      </c>
      <c r="BI641" s="147">
        <f>IF(N641="nulová",J641,0)</f>
        <v>0</v>
      </c>
      <c r="BJ641" s="17" t="s">
        <v>81</v>
      </c>
      <c r="BK641" s="147">
        <f>ROUND(I641*H641,2)</f>
        <v>0</v>
      </c>
      <c r="BL641" s="17" t="s">
        <v>145</v>
      </c>
      <c r="BM641" s="146" t="s">
        <v>1472</v>
      </c>
    </row>
    <row r="642" spans="2:65" s="11" customFormat="1" ht="22.9" customHeight="1">
      <c r="B642" s="121"/>
      <c r="D642" s="122" t="s">
        <v>72</v>
      </c>
      <c r="E642" s="131" t="s">
        <v>1473</v>
      </c>
      <c r="F642" s="131" t="s">
        <v>1474</v>
      </c>
      <c r="I642" s="124"/>
      <c r="J642" s="132">
        <f>BK642</f>
        <v>0</v>
      </c>
      <c r="L642" s="121"/>
      <c r="M642" s="126"/>
      <c r="P642" s="127">
        <f>SUM(P643:P652)</f>
        <v>0</v>
      </c>
      <c r="R642" s="127">
        <f>SUM(R643:R652)</f>
        <v>0</v>
      </c>
      <c r="T642" s="128">
        <f>SUM(T643:T652)</f>
        <v>0</v>
      </c>
      <c r="AR642" s="122" t="s">
        <v>81</v>
      </c>
      <c r="AT642" s="129" t="s">
        <v>72</v>
      </c>
      <c r="AU642" s="129" t="s">
        <v>81</v>
      </c>
      <c r="AY642" s="122" t="s">
        <v>139</v>
      </c>
      <c r="BK642" s="130">
        <f>SUM(BK643:BK652)</f>
        <v>0</v>
      </c>
    </row>
    <row r="643" spans="2:65" s="1" customFormat="1" ht="16.5" customHeight="1">
      <c r="B643" s="133"/>
      <c r="C643" s="134" t="s">
        <v>1212</v>
      </c>
      <c r="D643" s="134" t="s">
        <v>141</v>
      </c>
      <c r="E643" s="135" t="s">
        <v>1475</v>
      </c>
      <c r="F643" s="136" t="s">
        <v>1476</v>
      </c>
      <c r="G643" s="137" t="s">
        <v>618</v>
      </c>
      <c r="H643" s="138">
        <v>300</v>
      </c>
      <c r="I643" s="139"/>
      <c r="J643" s="140">
        <f t="shared" ref="J643:J652" si="10">ROUND(I643*H643,2)</f>
        <v>0</v>
      </c>
      <c r="K643" s="141"/>
      <c r="L643" s="32"/>
      <c r="M643" s="142" t="s">
        <v>1</v>
      </c>
      <c r="N643" s="143" t="s">
        <v>38</v>
      </c>
      <c r="P643" s="144">
        <f t="shared" ref="P643:P652" si="11">O643*H643</f>
        <v>0</v>
      </c>
      <c r="Q643" s="144">
        <v>0</v>
      </c>
      <c r="R643" s="144">
        <f t="shared" ref="R643:R652" si="12">Q643*H643</f>
        <v>0</v>
      </c>
      <c r="S643" s="144">
        <v>0</v>
      </c>
      <c r="T643" s="145">
        <f t="shared" ref="T643:T652" si="13">S643*H643</f>
        <v>0</v>
      </c>
      <c r="AR643" s="146" t="s">
        <v>145</v>
      </c>
      <c r="AT643" s="146" t="s">
        <v>141</v>
      </c>
      <c r="AU643" s="146" t="s">
        <v>83</v>
      </c>
      <c r="AY643" s="17" t="s">
        <v>139</v>
      </c>
      <c r="BE643" s="147">
        <f t="shared" ref="BE643:BE652" si="14">IF(N643="základní",J643,0)</f>
        <v>0</v>
      </c>
      <c r="BF643" s="147">
        <f t="shared" ref="BF643:BF652" si="15">IF(N643="snížená",J643,0)</f>
        <v>0</v>
      </c>
      <c r="BG643" s="147">
        <f t="shared" ref="BG643:BG652" si="16">IF(N643="zákl. přenesená",J643,0)</f>
        <v>0</v>
      </c>
      <c r="BH643" s="147">
        <f t="shared" ref="BH643:BH652" si="17">IF(N643="sníž. přenesená",J643,0)</f>
        <v>0</v>
      </c>
      <c r="BI643" s="147">
        <f t="shared" ref="BI643:BI652" si="18">IF(N643="nulová",J643,0)</f>
        <v>0</v>
      </c>
      <c r="BJ643" s="17" t="s">
        <v>81</v>
      </c>
      <c r="BK643" s="147">
        <f t="shared" ref="BK643:BK652" si="19">ROUND(I643*H643,2)</f>
        <v>0</v>
      </c>
      <c r="BL643" s="17" t="s">
        <v>145</v>
      </c>
      <c r="BM643" s="146" t="s">
        <v>1477</v>
      </c>
    </row>
    <row r="644" spans="2:65" s="1" customFormat="1" ht="16.5" customHeight="1">
      <c r="B644" s="133"/>
      <c r="C644" s="134" t="s">
        <v>1478</v>
      </c>
      <c r="D644" s="134" t="s">
        <v>141</v>
      </c>
      <c r="E644" s="135" t="s">
        <v>1479</v>
      </c>
      <c r="F644" s="136" t="s">
        <v>1480</v>
      </c>
      <c r="G644" s="137" t="s">
        <v>1461</v>
      </c>
      <c r="H644" s="138">
        <v>2100</v>
      </c>
      <c r="I644" s="139"/>
      <c r="J644" s="140">
        <f t="shared" si="10"/>
        <v>0</v>
      </c>
      <c r="K644" s="141"/>
      <c r="L644" s="32"/>
      <c r="M644" s="142" t="s">
        <v>1</v>
      </c>
      <c r="N644" s="143" t="s">
        <v>38</v>
      </c>
      <c r="P644" s="144">
        <f t="shared" si="11"/>
        <v>0</v>
      </c>
      <c r="Q644" s="144">
        <v>0</v>
      </c>
      <c r="R644" s="144">
        <f t="shared" si="12"/>
        <v>0</v>
      </c>
      <c r="S644" s="144">
        <v>0</v>
      </c>
      <c r="T644" s="145">
        <f t="shared" si="13"/>
        <v>0</v>
      </c>
      <c r="AR644" s="146" t="s">
        <v>145</v>
      </c>
      <c r="AT644" s="146" t="s">
        <v>141</v>
      </c>
      <c r="AU644" s="146" t="s">
        <v>83</v>
      </c>
      <c r="AY644" s="17" t="s">
        <v>139</v>
      </c>
      <c r="BE644" s="147">
        <f t="shared" si="14"/>
        <v>0</v>
      </c>
      <c r="BF644" s="147">
        <f t="shared" si="15"/>
        <v>0</v>
      </c>
      <c r="BG644" s="147">
        <f t="shared" si="16"/>
        <v>0</v>
      </c>
      <c r="BH644" s="147">
        <f t="shared" si="17"/>
        <v>0</v>
      </c>
      <c r="BI644" s="147">
        <f t="shared" si="18"/>
        <v>0</v>
      </c>
      <c r="BJ644" s="17" t="s">
        <v>81</v>
      </c>
      <c r="BK644" s="147">
        <f t="shared" si="19"/>
        <v>0</v>
      </c>
      <c r="BL644" s="17" t="s">
        <v>145</v>
      </c>
      <c r="BM644" s="146" t="s">
        <v>1481</v>
      </c>
    </row>
    <row r="645" spans="2:65" s="1" customFormat="1" ht="16.5" customHeight="1">
      <c r="B645" s="133"/>
      <c r="C645" s="134" t="s">
        <v>1217</v>
      </c>
      <c r="D645" s="134" t="s">
        <v>141</v>
      </c>
      <c r="E645" s="135" t="s">
        <v>1482</v>
      </c>
      <c r="F645" s="136" t="s">
        <v>1483</v>
      </c>
      <c r="G645" s="137" t="s">
        <v>622</v>
      </c>
      <c r="H645" s="138">
        <v>120</v>
      </c>
      <c r="I645" s="139"/>
      <c r="J645" s="140">
        <f t="shared" si="10"/>
        <v>0</v>
      </c>
      <c r="K645" s="141"/>
      <c r="L645" s="32"/>
      <c r="M645" s="142" t="s">
        <v>1</v>
      </c>
      <c r="N645" s="143" t="s">
        <v>38</v>
      </c>
      <c r="P645" s="144">
        <f t="shared" si="11"/>
        <v>0</v>
      </c>
      <c r="Q645" s="144">
        <v>0</v>
      </c>
      <c r="R645" s="144">
        <f t="shared" si="12"/>
        <v>0</v>
      </c>
      <c r="S645" s="144">
        <v>0</v>
      </c>
      <c r="T645" s="145">
        <f t="shared" si="13"/>
        <v>0</v>
      </c>
      <c r="AR645" s="146" t="s">
        <v>145</v>
      </c>
      <c r="AT645" s="146" t="s">
        <v>141</v>
      </c>
      <c r="AU645" s="146" t="s">
        <v>83</v>
      </c>
      <c r="AY645" s="17" t="s">
        <v>139</v>
      </c>
      <c r="BE645" s="147">
        <f t="shared" si="14"/>
        <v>0</v>
      </c>
      <c r="BF645" s="147">
        <f t="shared" si="15"/>
        <v>0</v>
      </c>
      <c r="BG645" s="147">
        <f t="shared" si="16"/>
        <v>0</v>
      </c>
      <c r="BH645" s="147">
        <f t="shared" si="17"/>
        <v>0</v>
      </c>
      <c r="BI645" s="147">
        <f t="shared" si="18"/>
        <v>0</v>
      </c>
      <c r="BJ645" s="17" t="s">
        <v>81</v>
      </c>
      <c r="BK645" s="147">
        <f t="shared" si="19"/>
        <v>0</v>
      </c>
      <c r="BL645" s="17" t="s">
        <v>145</v>
      </c>
      <c r="BM645" s="146" t="s">
        <v>1484</v>
      </c>
    </row>
    <row r="646" spans="2:65" s="1" customFormat="1" ht="16.5" customHeight="1">
      <c r="B646" s="133"/>
      <c r="C646" s="134" t="s">
        <v>1485</v>
      </c>
      <c r="D646" s="134" t="s">
        <v>141</v>
      </c>
      <c r="E646" s="135" t="s">
        <v>1486</v>
      </c>
      <c r="F646" s="136" t="s">
        <v>1487</v>
      </c>
      <c r="G646" s="137" t="s">
        <v>622</v>
      </c>
      <c r="H646" s="138">
        <v>360</v>
      </c>
      <c r="I646" s="139"/>
      <c r="J646" s="140">
        <f t="shared" si="10"/>
        <v>0</v>
      </c>
      <c r="K646" s="141"/>
      <c r="L646" s="32"/>
      <c r="M646" s="142" t="s">
        <v>1</v>
      </c>
      <c r="N646" s="143" t="s">
        <v>38</v>
      </c>
      <c r="P646" s="144">
        <f t="shared" si="11"/>
        <v>0</v>
      </c>
      <c r="Q646" s="144">
        <v>0</v>
      </c>
      <c r="R646" s="144">
        <f t="shared" si="12"/>
        <v>0</v>
      </c>
      <c r="S646" s="144">
        <v>0</v>
      </c>
      <c r="T646" s="145">
        <f t="shared" si="13"/>
        <v>0</v>
      </c>
      <c r="AR646" s="146" t="s">
        <v>145</v>
      </c>
      <c r="AT646" s="146" t="s">
        <v>141</v>
      </c>
      <c r="AU646" s="146" t="s">
        <v>83</v>
      </c>
      <c r="AY646" s="17" t="s">
        <v>139</v>
      </c>
      <c r="BE646" s="147">
        <f t="shared" si="14"/>
        <v>0</v>
      </c>
      <c r="BF646" s="147">
        <f t="shared" si="15"/>
        <v>0</v>
      </c>
      <c r="BG646" s="147">
        <f t="shared" si="16"/>
        <v>0</v>
      </c>
      <c r="BH646" s="147">
        <f t="shared" si="17"/>
        <v>0</v>
      </c>
      <c r="BI646" s="147">
        <f t="shared" si="18"/>
        <v>0</v>
      </c>
      <c r="BJ646" s="17" t="s">
        <v>81</v>
      </c>
      <c r="BK646" s="147">
        <f t="shared" si="19"/>
        <v>0</v>
      </c>
      <c r="BL646" s="17" t="s">
        <v>145</v>
      </c>
      <c r="BM646" s="146" t="s">
        <v>1488</v>
      </c>
    </row>
    <row r="647" spans="2:65" s="1" customFormat="1" ht="16.5" customHeight="1">
      <c r="B647" s="133"/>
      <c r="C647" s="134" t="s">
        <v>1221</v>
      </c>
      <c r="D647" s="134" t="s">
        <v>141</v>
      </c>
      <c r="E647" s="135" t="s">
        <v>1489</v>
      </c>
      <c r="F647" s="136" t="s">
        <v>1490</v>
      </c>
      <c r="G647" s="137" t="s">
        <v>622</v>
      </c>
      <c r="H647" s="138">
        <v>120</v>
      </c>
      <c r="I647" s="139"/>
      <c r="J647" s="140">
        <f t="shared" si="10"/>
        <v>0</v>
      </c>
      <c r="K647" s="141"/>
      <c r="L647" s="32"/>
      <c r="M647" s="142" t="s">
        <v>1</v>
      </c>
      <c r="N647" s="143" t="s">
        <v>38</v>
      </c>
      <c r="P647" s="144">
        <f t="shared" si="11"/>
        <v>0</v>
      </c>
      <c r="Q647" s="144">
        <v>0</v>
      </c>
      <c r="R647" s="144">
        <f t="shared" si="12"/>
        <v>0</v>
      </c>
      <c r="S647" s="144">
        <v>0</v>
      </c>
      <c r="T647" s="145">
        <f t="shared" si="13"/>
        <v>0</v>
      </c>
      <c r="AR647" s="146" t="s">
        <v>145</v>
      </c>
      <c r="AT647" s="146" t="s">
        <v>141</v>
      </c>
      <c r="AU647" s="146" t="s">
        <v>83</v>
      </c>
      <c r="AY647" s="17" t="s">
        <v>139</v>
      </c>
      <c r="BE647" s="147">
        <f t="shared" si="14"/>
        <v>0</v>
      </c>
      <c r="BF647" s="147">
        <f t="shared" si="15"/>
        <v>0</v>
      </c>
      <c r="BG647" s="147">
        <f t="shared" si="16"/>
        <v>0</v>
      </c>
      <c r="BH647" s="147">
        <f t="shared" si="17"/>
        <v>0</v>
      </c>
      <c r="BI647" s="147">
        <f t="shared" si="18"/>
        <v>0</v>
      </c>
      <c r="BJ647" s="17" t="s">
        <v>81</v>
      </c>
      <c r="BK647" s="147">
        <f t="shared" si="19"/>
        <v>0</v>
      </c>
      <c r="BL647" s="17" t="s">
        <v>145</v>
      </c>
      <c r="BM647" s="146" t="s">
        <v>1491</v>
      </c>
    </row>
    <row r="648" spans="2:65" s="1" customFormat="1" ht="16.5" customHeight="1">
      <c r="B648" s="133"/>
      <c r="C648" s="134" t="s">
        <v>1492</v>
      </c>
      <c r="D648" s="134" t="s">
        <v>141</v>
      </c>
      <c r="E648" s="135" t="s">
        <v>1493</v>
      </c>
      <c r="F648" s="136" t="s">
        <v>1494</v>
      </c>
      <c r="G648" s="137" t="s">
        <v>622</v>
      </c>
      <c r="H648" s="138">
        <v>120</v>
      </c>
      <c r="I648" s="139"/>
      <c r="J648" s="140">
        <f t="shared" si="10"/>
        <v>0</v>
      </c>
      <c r="K648" s="141"/>
      <c r="L648" s="32"/>
      <c r="M648" s="142" t="s">
        <v>1</v>
      </c>
      <c r="N648" s="143" t="s">
        <v>38</v>
      </c>
      <c r="P648" s="144">
        <f t="shared" si="11"/>
        <v>0</v>
      </c>
      <c r="Q648" s="144">
        <v>0</v>
      </c>
      <c r="R648" s="144">
        <f t="shared" si="12"/>
        <v>0</v>
      </c>
      <c r="S648" s="144">
        <v>0</v>
      </c>
      <c r="T648" s="145">
        <f t="shared" si="13"/>
        <v>0</v>
      </c>
      <c r="AR648" s="146" t="s">
        <v>145</v>
      </c>
      <c r="AT648" s="146" t="s">
        <v>141</v>
      </c>
      <c r="AU648" s="146" t="s">
        <v>83</v>
      </c>
      <c r="AY648" s="17" t="s">
        <v>139</v>
      </c>
      <c r="BE648" s="147">
        <f t="shared" si="14"/>
        <v>0</v>
      </c>
      <c r="BF648" s="147">
        <f t="shared" si="15"/>
        <v>0</v>
      </c>
      <c r="BG648" s="147">
        <f t="shared" si="16"/>
        <v>0</v>
      </c>
      <c r="BH648" s="147">
        <f t="shared" si="17"/>
        <v>0</v>
      </c>
      <c r="BI648" s="147">
        <f t="shared" si="18"/>
        <v>0</v>
      </c>
      <c r="BJ648" s="17" t="s">
        <v>81</v>
      </c>
      <c r="BK648" s="147">
        <f t="shared" si="19"/>
        <v>0</v>
      </c>
      <c r="BL648" s="17" t="s">
        <v>145</v>
      </c>
      <c r="BM648" s="146" t="s">
        <v>1495</v>
      </c>
    </row>
    <row r="649" spans="2:65" s="1" customFormat="1" ht="16.5" customHeight="1">
      <c r="B649" s="133"/>
      <c r="C649" s="134" t="s">
        <v>1223</v>
      </c>
      <c r="D649" s="134" t="s">
        <v>141</v>
      </c>
      <c r="E649" s="135" t="s">
        <v>1496</v>
      </c>
      <c r="F649" s="136" t="s">
        <v>1497</v>
      </c>
      <c r="G649" s="137" t="s">
        <v>1461</v>
      </c>
      <c r="H649" s="138">
        <v>6000</v>
      </c>
      <c r="I649" s="139"/>
      <c r="J649" s="140">
        <f t="shared" si="10"/>
        <v>0</v>
      </c>
      <c r="K649" s="141"/>
      <c r="L649" s="32"/>
      <c r="M649" s="142" t="s">
        <v>1</v>
      </c>
      <c r="N649" s="143" t="s">
        <v>38</v>
      </c>
      <c r="P649" s="144">
        <f t="shared" si="11"/>
        <v>0</v>
      </c>
      <c r="Q649" s="144">
        <v>0</v>
      </c>
      <c r="R649" s="144">
        <f t="shared" si="12"/>
        <v>0</v>
      </c>
      <c r="S649" s="144">
        <v>0</v>
      </c>
      <c r="T649" s="145">
        <f t="shared" si="13"/>
        <v>0</v>
      </c>
      <c r="AR649" s="146" t="s">
        <v>145</v>
      </c>
      <c r="AT649" s="146" t="s">
        <v>141</v>
      </c>
      <c r="AU649" s="146" t="s">
        <v>83</v>
      </c>
      <c r="AY649" s="17" t="s">
        <v>139</v>
      </c>
      <c r="BE649" s="147">
        <f t="shared" si="14"/>
        <v>0</v>
      </c>
      <c r="BF649" s="147">
        <f t="shared" si="15"/>
        <v>0</v>
      </c>
      <c r="BG649" s="147">
        <f t="shared" si="16"/>
        <v>0</v>
      </c>
      <c r="BH649" s="147">
        <f t="shared" si="17"/>
        <v>0</v>
      </c>
      <c r="BI649" s="147">
        <f t="shared" si="18"/>
        <v>0</v>
      </c>
      <c r="BJ649" s="17" t="s">
        <v>81</v>
      </c>
      <c r="BK649" s="147">
        <f t="shared" si="19"/>
        <v>0</v>
      </c>
      <c r="BL649" s="17" t="s">
        <v>145</v>
      </c>
      <c r="BM649" s="146" t="s">
        <v>1498</v>
      </c>
    </row>
    <row r="650" spans="2:65" s="1" customFormat="1" ht="16.5" customHeight="1">
      <c r="B650" s="133"/>
      <c r="C650" s="134" t="s">
        <v>1499</v>
      </c>
      <c r="D650" s="134" t="s">
        <v>141</v>
      </c>
      <c r="E650" s="135" t="s">
        <v>1500</v>
      </c>
      <c r="F650" s="136" t="s">
        <v>1501</v>
      </c>
      <c r="G650" s="137" t="s">
        <v>618</v>
      </c>
      <c r="H650" s="138">
        <v>350</v>
      </c>
      <c r="I650" s="139"/>
      <c r="J650" s="140">
        <f t="shared" si="10"/>
        <v>0</v>
      </c>
      <c r="K650" s="141"/>
      <c r="L650" s="32"/>
      <c r="M650" s="142" t="s">
        <v>1</v>
      </c>
      <c r="N650" s="143" t="s">
        <v>38</v>
      </c>
      <c r="P650" s="144">
        <f t="shared" si="11"/>
        <v>0</v>
      </c>
      <c r="Q650" s="144">
        <v>0</v>
      </c>
      <c r="R650" s="144">
        <f t="shared" si="12"/>
        <v>0</v>
      </c>
      <c r="S650" s="144">
        <v>0</v>
      </c>
      <c r="T650" s="145">
        <f t="shared" si="13"/>
        <v>0</v>
      </c>
      <c r="AR650" s="146" t="s">
        <v>145</v>
      </c>
      <c r="AT650" s="146" t="s">
        <v>141</v>
      </c>
      <c r="AU650" s="146" t="s">
        <v>83</v>
      </c>
      <c r="AY650" s="17" t="s">
        <v>139</v>
      </c>
      <c r="BE650" s="147">
        <f t="shared" si="14"/>
        <v>0</v>
      </c>
      <c r="BF650" s="147">
        <f t="shared" si="15"/>
        <v>0</v>
      </c>
      <c r="BG650" s="147">
        <f t="shared" si="16"/>
        <v>0</v>
      </c>
      <c r="BH650" s="147">
        <f t="shared" si="17"/>
        <v>0</v>
      </c>
      <c r="BI650" s="147">
        <f t="shared" si="18"/>
        <v>0</v>
      </c>
      <c r="BJ650" s="17" t="s">
        <v>81</v>
      </c>
      <c r="BK650" s="147">
        <f t="shared" si="19"/>
        <v>0</v>
      </c>
      <c r="BL650" s="17" t="s">
        <v>145</v>
      </c>
      <c r="BM650" s="146" t="s">
        <v>1502</v>
      </c>
    </row>
    <row r="651" spans="2:65" s="1" customFormat="1" ht="16.5" customHeight="1">
      <c r="B651" s="133"/>
      <c r="C651" s="134" t="s">
        <v>1226</v>
      </c>
      <c r="D651" s="134" t="s">
        <v>141</v>
      </c>
      <c r="E651" s="135" t="s">
        <v>1503</v>
      </c>
      <c r="F651" s="136" t="s">
        <v>1504</v>
      </c>
      <c r="G651" s="137" t="s">
        <v>618</v>
      </c>
      <c r="H651" s="138">
        <v>240</v>
      </c>
      <c r="I651" s="139"/>
      <c r="J651" s="140">
        <f t="shared" si="10"/>
        <v>0</v>
      </c>
      <c r="K651" s="141"/>
      <c r="L651" s="32"/>
      <c r="M651" s="142" t="s">
        <v>1</v>
      </c>
      <c r="N651" s="143" t="s">
        <v>38</v>
      </c>
      <c r="P651" s="144">
        <f t="shared" si="11"/>
        <v>0</v>
      </c>
      <c r="Q651" s="144">
        <v>0</v>
      </c>
      <c r="R651" s="144">
        <f t="shared" si="12"/>
        <v>0</v>
      </c>
      <c r="S651" s="144">
        <v>0</v>
      </c>
      <c r="T651" s="145">
        <f t="shared" si="13"/>
        <v>0</v>
      </c>
      <c r="AR651" s="146" t="s">
        <v>145</v>
      </c>
      <c r="AT651" s="146" t="s">
        <v>141</v>
      </c>
      <c r="AU651" s="146" t="s">
        <v>83</v>
      </c>
      <c r="AY651" s="17" t="s">
        <v>139</v>
      </c>
      <c r="BE651" s="147">
        <f t="shared" si="14"/>
        <v>0</v>
      </c>
      <c r="BF651" s="147">
        <f t="shared" si="15"/>
        <v>0</v>
      </c>
      <c r="BG651" s="147">
        <f t="shared" si="16"/>
        <v>0</v>
      </c>
      <c r="BH651" s="147">
        <f t="shared" si="17"/>
        <v>0</v>
      </c>
      <c r="BI651" s="147">
        <f t="shared" si="18"/>
        <v>0</v>
      </c>
      <c r="BJ651" s="17" t="s">
        <v>81</v>
      </c>
      <c r="BK651" s="147">
        <f t="shared" si="19"/>
        <v>0</v>
      </c>
      <c r="BL651" s="17" t="s">
        <v>145</v>
      </c>
      <c r="BM651" s="146" t="s">
        <v>1505</v>
      </c>
    </row>
    <row r="652" spans="2:65" s="1" customFormat="1" ht="16.5" customHeight="1">
      <c r="B652" s="133"/>
      <c r="C652" s="134" t="s">
        <v>1506</v>
      </c>
      <c r="D652" s="134" t="s">
        <v>141</v>
      </c>
      <c r="E652" s="135" t="s">
        <v>1507</v>
      </c>
      <c r="F652" s="136" t="s">
        <v>1508</v>
      </c>
      <c r="G652" s="137" t="s">
        <v>1461</v>
      </c>
      <c r="H652" s="138">
        <v>4000</v>
      </c>
      <c r="I652" s="139"/>
      <c r="J652" s="140">
        <f t="shared" si="10"/>
        <v>0</v>
      </c>
      <c r="K652" s="141"/>
      <c r="L652" s="32"/>
      <c r="M652" s="142" t="s">
        <v>1</v>
      </c>
      <c r="N652" s="143" t="s">
        <v>38</v>
      </c>
      <c r="P652" s="144">
        <f t="shared" si="11"/>
        <v>0</v>
      </c>
      <c r="Q652" s="144">
        <v>0</v>
      </c>
      <c r="R652" s="144">
        <f t="shared" si="12"/>
        <v>0</v>
      </c>
      <c r="S652" s="144">
        <v>0</v>
      </c>
      <c r="T652" s="145">
        <f t="shared" si="13"/>
        <v>0</v>
      </c>
      <c r="AR652" s="146" t="s">
        <v>145</v>
      </c>
      <c r="AT652" s="146" t="s">
        <v>141</v>
      </c>
      <c r="AU652" s="146" t="s">
        <v>83</v>
      </c>
      <c r="AY652" s="17" t="s">
        <v>139</v>
      </c>
      <c r="BE652" s="147">
        <f t="shared" si="14"/>
        <v>0</v>
      </c>
      <c r="BF652" s="147">
        <f t="shared" si="15"/>
        <v>0</v>
      </c>
      <c r="BG652" s="147">
        <f t="shared" si="16"/>
        <v>0</v>
      </c>
      <c r="BH652" s="147">
        <f t="shared" si="17"/>
        <v>0</v>
      </c>
      <c r="BI652" s="147">
        <f t="shared" si="18"/>
        <v>0</v>
      </c>
      <c r="BJ652" s="17" t="s">
        <v>81</v>
      </c>
      <c r="BK652" s="147">
        <f t="shared" si="19"/>
        <v>0</v>
      </c>
      <c r="BL652" s="17" t="s">
        <v>145</v>
      </c>
      <c r="BM652" s="146" t="s">
        <v>1509</v>
      </c>
    </row>
    <row r="653" spans="2:65" s="11" customFormat="1" ht="22.9" customHeight="1">
      <c r="B653" s="121"/>
      <c r="D653" s="122" t="s">
        <v>72</v>
      </c>
      <c r="E653" s="131" t="s">
        <v>1510</v>
      </c>
      <c r="F653" s="131" t="s">
        <v>1511</v>
      </c>
      <c r="I653" s="124"/>
      <c r="J653" s="132">
        <f>BK653</f>
        <v>0</v>
      </c>
      <c r="L653" s="121"/>
      <c r="M653" s="126"/>
      <c r="P653" s="127">
        <f>P654</f>
        <v>0</v>
      </c>
      <c r="R653" s="127">
        <f>R654</f>
        <v>0</v>
      </c>
      <c r="T653" s="128">
        <f>T654</f>
        <v>0</v>
      </c>
      <c r="AR653" s="122" t="s">
        <v>81</v>
      </c>
      <c r="AT653" s="129" t="s">
        <v>72</v>
      </c>
      <c r="AU653" s="129" t="s">
        <v>81</v>
      </c>
      <c r="AY653" s="122" t="s">
        <v>139</v>
      </c>
      <c r="BK653" s="130">
        <f>BK654</f>
        <v>0</v>
      </c>
    </row>
    <row r="654" spans="2:65" s="1" customFormat="1" ht="16.5" customHeight="1">
      <c r="B654" s="133"/>
      <c r="C654" s="134" t="s">
        <v>1229</v>
      </c>
      <c r="D654" s="134" t="s">
        <v>141</v>
      </c>
      <c r="E654" s="135" t="s">
        <v>1512</v>
      </c>
      <c r="F654" s="136" t="s">
        <v>1513</v>
      </c>
      <c r="G654" s="137" t="s">
        <v>622</v>
      </c>
      <c r="H654" s="138">
        <v>120</v>
      </c>
      <c r="I654" s="139"/>
      <c r="J654" s="140">
        <f>ROUND(I654*H654,2)</f>
        <v>0</v>
      </c>
      <c r="K654" s="141"/>
      <c r="L654" s="32"/>
      <c r="M654" s="180" t="s">
        <v>1</v>
      </c>
      <c r="N654" s="181" t="s">
        <v>38</v>
      </c>
      <c r="O654" s="182"/>
      <c r="P654" s="183">
        <f>O654*H654</f>
        <v>0</v>
      </c>
      <c r="Q654" s="183">
        <v>0</v>
      </c>
      <c r="R654" s="183">
        <f>Q654*H654</f>
        <v>0</v>
      </c>
      <c r="S654" s="183">
        <v>0</v>
      </c>
      <c r="T654" s="184">
        <f>S654*H654</f>
        <v>0</v>
      </c>
      <c r="AR654" s="146" t="s">
        <v>145</v>
      </c>
      <c r="AT654" s="146" t="s">
        <v>141</v>
      </c>
      <c r="AU654" s="146" t="s">
        <v>83</v>
      </c>
      <c r="AY654" s="17" t="s">
        <v>139</v>
      </c>
      <c r="BE654" s="147">
        <f>IF(N654="základní",J654,0)</f>
        <v>0</v>
      </c>
      <c r="BF654" s="147">
        <f>IF(N654="snížená",J654,0)</f>
        <v>0</v>
      </c>
      <c r="BG654" s="147">
        <f>IF(N654="zákl. přenesená",J654,0)</f>
        <v>0</v>
      </c>
      <c r="BH654" s="147">
        <f>IF(N654="sníž. přenesená",J654,0)</f>
        <v>0</v>
      </c>
      <c r="BI654" s="147">
        <f>IF(N654="nulová",J654,0)</f>
        <v>0</v>
      </c>
      <c r="BJ654" s="17" t="s">
        <v>81</v>
      </c>
      <c r="BK654" s="147">
        <f>ROUND(I654*H654,2)</f>
        <v>0</v>
      </c>
      <c r="BL654" s="17" t="s">
        <v>145</v>
      </c>
      <c r="BM654" s="146" t="s">
        <v>1514</v>
      </c>
    </row>
    <row r="655" spans="2:65" s="1" customFormat="1" ht="6.95" customHeight="1">
      <c r="B655" s="44"/>
      <c r="C655" s="45"/>
      <c r="D655" s="45"/>
      <c r="E655" s="45"/>
      <c r="F655" s="45"/>
      <c r="G655" s="45"/>
      <c r="H655" s="45"/>
      <c r="I655" s="45"/>
      <c r="J655" s="45"/>
      <c r="K655" s="45"/>
      <c r="L655" s="32"/>
    </row>
  </sheetData>
  <autoFilter ref="C133:K654" xr:uid="{00000000-0009-0000-0000-000004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109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Králův Dvůr - Průmyslova zóna západ -Technicka vybavenost</v>
      </c>
      <c r="F7" s="236"/>
      <c r="G7" s="236"/>
      <c r="H7" s="236"/>
      <c r="L7" s="20"/>
    </row>
    <row r="8" spans="2:46" s="1" customFormat="1" ht="12" customHeight="1">
      <c r="B8" s="32"/>
      <c r="D8" s="27" t="s">
        <v>110</v>
      </c>
      <c r="L8" s="32"/>
    </row>
    <row r="9" spans="2:46" s="1" customFormat="1" ht="16.5" customHeight="1">
      <c r="B9" s="32"/>
      <c r="E9" s="225" t="s">
        <v>1515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14. 2. 2025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11" t="s">
        <v>1</v>
      </c>
      <c r="F27" s="211"/>
      <c r="G27" s="211"/>
      <c r="H27" s="21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ROUND((SUM(BE120:BE168)),  2)</f>
        <v>0</v>
      </c>
      <c r="I33" s="92">
        <v>0.21</v>
      </c>
      <c r="J33" s="91">
        <f>ROUND(((SUM(BE120:BE168))*I33),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ROUND((SUM(BF120:BF168)),  2)</f>
        <v>0</v>
      </c>
      <c r="I34" s="92">
        <v>0.12</v>
      </c>
      <c r="J34" s="91">
        <f>ROUND(((SUM(BF120:BF168))*I34),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ROUND((SUM(BG120:BG168)),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ROUND((SUM(BH120:BH168)),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ROUND((SUM(BI120:BI168)),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Králův Dvůr - Průmyslova zóna západ -Technicka vybavenost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110</v>
      </c>
      <c r="L86" s="32"/>
    </row>
    <row r="87" spans="2:47" s="1" customFormat="1" ht="16.5" customHeight="1">
      <c r="B87" s="32"/>
      <c r="E87" s="225" t="str">
        <f>E9</f>
        <v>401 - SO 401 Veřejné osvětlení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14. 2. 2025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113</v>
      </c>
      <c r="D94" s="93"/>
      <c r="E94" s="93"/>
      <c r="F94" s="93"/>
      <c r="G94" s="93"/>
      <c r="H94" s="93"/>
      <c r="I94" s="93"/>
      <c r="J94" s="102" t="s">
        <v>114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115</v>
      </c>
      <c r="J96" s="66">
        <f>J120</f>
        <v>0</v>
      </c>
      <c r="L96" s="32"/>
      <c r="AU96" s="17" t="s">
        <v>116</v>
      </c>
    </row>
    <row r="97" spans="2:12" s="8" customFormat="1" ht="24.95" customHeight="1">
      <c r="B97" s="104"/>
      <c r="D97" s="105" t="s">
        <v>1516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8" customFormat="1" ht="24.95" customHeight="1">
      <c r="B98" s="104"/>
      <c r="D98" s="105" t="s">
        <v>1517</v>
      </c>
      <c r="E98" s="106"/>
      <c r="F98" s="106"/>
      <c r="G98" s="106"/>
      <c r="H98" s="106"/>
      <c r="I98" s="106"/>
      <c r="J98" s="107">
        <f>J142</f>
        <v>0</v>
      </c>
      <c r="L98" s="104"/>
    </row>
    <row r="99" spans="2:12" s="8" customFormat="1" ht="24.95" customHeight="1">
      <c r="B99" s="104"/>
      <c r="D99" s="105" t="s">
        <v>1518</v>
      </c>
      <c r="E99" s="106"/>
      <c r="F99" s="106"/>
      <c r="G99" s="106"/>
      <c r="H99" s="106"/>
      <c r="I99" s="106"/>
      <c r="J99" s="107">
        <f>J158</f>
        <v>0</v>
      </c>
      <c r="L99" s="104"/>
    </row>
    <row r="100" spans="2:12" s="8" customFormat="1" ht="24.95" customHeight="1">
      <c r="B100" s="104"/>
      <c r="D100" s="105" t="s">
        <v>1519</v>
      </c>
      <c r="E100" s="106"/>
      <c r="F100" s="106"/>
      <c r="G100" s="106"/>
      <c r="H100" s="106"/>
      <c r="I100" s="106"/>
      <c r="J100" s="107">
        <f>J163</f>
        <v>0</v>
      </c>
      <c r="L100" s="104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124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35" t="str">
        <f>E7</f>
        <v>Králův Dvůr - Průmyslova zóna západ -Technicka vybavenost</v>
      </c>
      <c r="F110" s="236"/>
      <c r="G110" s="236"/>
      <c r="H110" s="236"/>
      <c r="L110" s="32"/>
    </row>
    <row r="111" spans="2:12" s="1" customFormat="1" ht="12" customHeight="1">
      <c r="B111" s="32"/>
      <c r="C111" s="27" t="s">
        <v>110</v>
      </c>
      <c r="L111" s="32"/>
    </row>
    <row r="112" spans="2:12" s="1" customFormat="1" ht="16.5" customHeight="1">
      <c r="B112" s="32"/>
      <c r="E112" s="225" t="str">
        <f>E9</f>
        <v>401 - SO 401 Veřejné osvětlení</v>
      </c>
      <c r="F112" s="234"/>
      <c r="G112" s="234"/>
      <c r="H112" s="234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14. 2. 2025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24</v>
      </c>
      <c r="F116" s="25" t="str">
        <f>E15</f>
        <v xml:space="preserve"> </v>
      </c>
      <c r="I116" s="27" t="s">
        <v>29</v>
      </c>
      <c r="J116" s="30" t="str">
        <f>E21</f>
        <v xml:space="preserve"> </v>
      </c>
      <c r="L116" s="32"/>
    </row>
    <row r="117" spans="2:65" s="1" customFormat="1" ht="15.2" customHeight="1">
      <c r="B117" s="32"/>
      <c r="C117" s="27" t="s">
        <v>27</v>
      </c>
      <c r="F117" s="25" t="str">
        <f>IF(E18="","",E18)</f>
        <v>Vyplň údaj</v>
      </c>
      <c r="I117" s="27" t="s">
        <v>31</v>
      </c>
      <c r="J117" s="30" t="str">
        <f>E24</f>
        <v xml:space="preserve"> 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2"/>
      <c r="C119" s="113" t="s">
        <v>125</v>
      </c>
      <c r="D119" s="114" t="s">
        <v>58</v>
      </c>
      <c r="E119" s="114" t="s">
        <v>54</v>
      </c>
      <c r="F119" s="114" t="s">
        <v>55</v>
      </c>
      <c r="G119" s="114" t="s">
        <v>126</v>
      </c>
      <c r="H119" s="114" t="s">
        <v>127</v>
      </c>
      <c r="I119" s="114" t="s">
        <v>128</v>
      </c>
      <c r="J119" s="115" t="s">
        <v>114</v>
      </c>
      <c r="K119" s="116" t="s">
        <v>129</v>
      </c>
      <c r="L119" s="112"/>
      <c r="M119" s="59" t="s">
        <v>1</v>
      </c>
      <c r="N119" s="60" t="s">
        <v>37</v>
      </c>
      <c r="O119" s="60" t="s">
        <v>130</v>
      </c>
      <c r="P119" s="60" t="s">
        <v>131</v>
      </c>
      <c r="Q119" s="60" t="s">
        <v>132</v>
      </c>
      <c r="R119" s="60" t="s">
        <v>133</v>
      </c>
      <c r="S119" s="60" t="s">
        <v>134</v>
      </c>
      <c r="T119" s="61" t="s">
        <v>135</v>
      </c>
    </row>
    <row r="120" spans="2:65" s="1" customFormat="1" ht="22.9" customHeight="1">
      <c r="B120" s="32"/>
      <c r="C120" s="64" t="s">
        <v>136</v>
      </c>
      <c r="J120" s="117">
        <f>BK120</f>
        <v>0</v>
      </c>
      <c r="L120" s="32"/>
      <c r="M120" s="62"/>
      <c r="N120" s="53"/>
      <c r="O120" s="53"/>
      <c r="P120" s="118">
        <f>P121+P142+P158+P163</f>
        <v>0</v>
      </c>
      <c r="Q120" s="53"/>
      <c r="R120" s="118">
        <f>R121+R142+R158+R163</f>
        <v>0</v>
      </c>
      <c r="S120" s="53"/>
      <c r="T120" s="119">
        <f>T121+T142+T158+T163</f>
        <v>0</v>
      </c>
      <c r="AT120" s="17" t="s">
        <v>72</v>
      </c>
      <c r="AU120" s="17" t="s">
        <v>116</v>
      </c>
      <c r="BK120" s="120">
        <f>BK121+BK142+BK158+BK163</f>
        <v>0</v>
      </c>
    </row>
    <row r="121" spans="2:65" s="11" customFormat="1" ht="25.9" customHeight="1">
      <c r="B121" s="121"/>
      <c r="D121" s="122" t="s">
        <v>72</v>
      </c>
      <c r="E121" s="123" t="s">
        <v>1520</v>
      </c>
      <c r="F121" s="123" t="s">
        <v>1521</v>
      </c>
      <c r="I121" s="124"/>
      <c r="J121" s="125">
        <f>BK121</f>
        <v>0</v>
      </c>
      <c r="L121" s="121"/>
      <c r="M121" s="126"/>
      <c r="P121" s="127">
        <f>SUM(P122:P141)</f>
        <v>0</v>
      </c>
      <c r="R121" s="127">
        <f>SUM(R122:R141)</f>
        <v>0</v>
      </c>
      <c r="T121" s="128">
        <f>SUM(T122:T141)</f>
        <v>0</v>
      </c>
      <c r="AR121" s="122" t="s">
        <v>81</v>
      </c>
      <c r="AT121" s="129" t="s">
        <v>72</v>
      </c>
      <c r="AU121" s="129" t="s">
        <v>73</v>
      </c>
      <c r="AY121" s="122" t="s">
        <v>139</v>
      </c>
      <c r="BK121" s="130">
        <f>SUM(BK122:BK141)</f>
        <v>0</v>
      </c>
    </row>
    <row r="122" spans="2:65" s="1" customFormat="1" ht="16.5" customHeight="1">
      <c r="B122" s="133"/>
      <c r="C122" s="134" t="s">
        <v>81</v>
      </c>
      <c r="D122" s="134" t="s">
        <v>141</v>
      </c>
      <c r="E122" s="135" t="s">
        <v>1522</v>
      </c>
      <c r="F122" s="136" t="s">
        <v>1523</v>
      </c>
      <c r="G122" s="137" t="s">
        <v>1524</v>
      </c>
      <c r="H122" s="138">
        <v>9</v>
      </c>
      <c r="I122" s="139"/>
      <c r="J122" s="140">
        <f t="shared" ref="J122:J141" si="0">ROUND(I122*H122,2)</f>
        <v>0</v>
      </c>
      <c r="K122" s="141"/>
      <c r="L122" s="32"/>
      <c r="M122" s="142" t="s">
        <v>1</v>
      </c>
      <c r="N122" s="143" t="s">
        <v>38</v>
      </c>
      <c r="P122" s="144">
        <f t="shared" ref="P122:P141" si="1">O122*H122</f>
        <v>0</v>
      </c>
      <c r="Q122" s="144">
        <v>0</v>
      </c>
      <c r="R122" s="144">
        <f t="shared" ref="R122:R141" si="2">Q122*H122</f>
        <v>0</v>
      </c>
      <c r="S122" s="144">
        <v>0</v>
      </c>
      <c r="T122" s="145">
        <f t="shared" ref="T122:T141" si="3">S122*H122</f>
        <v>0</v>
      </c>
      <c r="AR122" s="146" t="s">
        <v>145</v>
      </c>
      <c r="AT122" s="146" t="s">
        <v>141</v>
      </c>
      <c r="AU122" s="146" t="s">
        <v>81</v>
      </c>
      <c r="AY122" s="17" t="s">
        <v>139</v>
      </c>
      <c r="BE122" s="147">
        <f t="shared" ref="BE122:BE141" si="4">IF(N122="základní",J122,0)</f>
        <v>0</v>
      </c>
      <c r="BF122" s="147">
        <f t="shared" ref="BF122:BF141" si="5">IF(N122="snížená",J122,0)</f>
        <v>0</v>
      </c>
      <c r="BG122" s="147">
        <f t="shared" ref="BG122:BG141" si="6">IF(N122="zákl. přenesená",J122,0)</f>
        <v>0</v>
      </c>
      <c r="BH122" s="147">
        <f t="shared" ref="BH122:BH141" si="7">IF(N122="sníž. přenesená",J122,0)</f>
        <v>0</v>
      </c>
      <c r="BI122" s="147">
        <f t="shared" ref="BI122:BI141" si="8">IF(N122="nulová",J122,0)</f>
        <v>0</v>
      </c>
      <c r="BJ122" s="17" t="s">
        <v>81</v>
      </c>
      <c r="BK122" s="147">
        <f t="shared" ref="BK122:BK141" si="9">ROUND(I122*H122,2)</f>
        <v>0</v>
      </c>
      <c r="BL122" s="17" t="s">
        <v>145</v>
      </c>
      <c r="BM122" s="146" t="s">
        <v>83</v>
      </c>
    </row>
    <row r="123" spans="2:65" s="1" customFormat="1" ht="16.5" customHeight="1">
      <c r="B123" s="133"/>
      <c r="C123" s="134" t="s">
        <v>83</v>
      </c>
      <c r="D123" s="134" t="s">
        <v>141</v>
      </c>
      <c r="E123" s="135" t="s">
        <v>1525</v>
      </c>
      <c r="F123" s="136" t="s">
        <v>1526</v>
      </c>
      <c r="G123" s="137" t="s">
        <v>1524</v>
      </c>
      <c r="H123" s="138">
        <v>2</v>
      </c>
      <c r="I123" s="139"/>
      <c r="J123" s="140">
        <f t="shared" si="0"/>
        <v>0</v>
      </c>
      <c r="K123" s="141"/>
      <c r="L123" s="32"/>
      <c r="M123" s="142" t="s">
        <v>1</v>
      </c>
      <c r="N123" s="143" t="s">
        <v>38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145</v>
      </c>
      <c r="AT123" s="146" t="s">
        <v>141</v>
      </c>
      <c r="AU123" s="146" t="s">
        <v>81</v>
      </c>
      <c r="AY123" s="17" t="s">
        <v>139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7" t="s">
        <v>81</v>
      </c>
      <c r="BK123" s="147">
        <f t="shared" si="9"/>
        <v>0</v>
      </c>
      <c r="BL123" s="17" t="s">
        <v>145</v>
      </c>
      <c r="BM123" s="146" t="s">
        <v>145</v>
      </c>
    </row>
    <row r="124" spans="2:65" s="1" customFormat="1" ht="16.5" customHeight="1">
      <c r="B124" s="133"/>
      <c r="C124" s="134" t="s">
        <v>153</v>
      </c>
      <c r="D124" s="134" t="s">
        <v>141</v>
      </c>
      <c r="E124" s="135" t="s">
        <v>1527</v>
      </c>
      <c r="F124" s="136" t="s">
        <v>1528</v>
      </c>
      <c r="G124" s="137" t="s">
        <v>1524</v>
      </c>
      <c r="H124" s="138">
        <v>1</v>
      </c>
      <c r="I124" s="139"/>
      <c r="J124" s="140">
        <f t="shared" si="0"/>
        <v>0</v>
      </c>
      <c r="K124" s="141"/>
      <c r="L124" s="32"/>
      <c r="M124" s="142" t="s">
        <v>1</v>
      </c>
      <c r="N124" s="143" t="s">
        <v>38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145</v>
      </c>
      <c r="AT124" s="146" t="s">
        <v>141</v>
      </c>
      <c r="AU124" s="146" t="s">
        <v>81</v>
      </c>
      <c r="AY124" s="17" t="s">
        <v>139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7" t="s">
        <v>81</v>
      </c>
      <c r="BK124" s="147">
        <f t="shared" si="9"/>
        <v>0</v>
      </c>
      <c r="BL124" s="17" t="s">
        <v>145</v>
      </c>
      <c r="BM124" s="146" t="s">
        <v>159</v>
      </c>
    </row>
    <row r="125" spans="2:65" s="1" customFormat="1" ht="16.5" customHeight="1">
      <c r="B125" s="133"/>
      <c r="C125" s="134" t="s">
        <v>145</v>
      </c>
      <c r="D125" s="134" t="s">
        <v>141</v>
      </c>
      <c r="E125" s="135" t="s">
        <v>1529</v>
      </c>
      <c r="F125" s="136" t="s">
        <v>1530</v>
      </c>
      <c r="G125" s="137" t="s">
        <v>1524</v>
      </c>
      <c r="H125" s="138">
        <v>11</v>
      </c>
      <c r="I125" s="139"/>
      <c r="J125" s="140">
        <f t="shared" si="0"/>
        <v>0</v>
      </c>
      <c r="K125" s="141"/>
      <c r="L125" s="32"/>
      <c r="M125" s="142" t="s">
        <v>1</v>
      </c>
      <c r="N125" s="143" t="s">
        <v>38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145</v>
      </c>
      <c r="AT125" s="146" t="s">
        <v>141</v>
      </c>
      <c r="AU125" s="146" t="s">
        <v>81</v>
      </c>
      <c r="AY125" s="17" t="s">
        <v>139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7" t="s">
        <v>81</v>
      </c>
      <c r="BK125" s="147">
        <f t="shared" si="9"/>
        <v>0</v>
      </c>
      <c r="BL125" s="17" t="s">
        <v>145</v>
      </c>
      <c r="BM125" s="146" t="s">
        <v>163</v>
      </c>
    </row>
    <row r="126" spans="2:65" s="1" customFormat="1" ht="16.5" customHeight="1">
      <c r="B126" s="133"/>
      <c r="C126" s="134" t="s">
        <v>160</v>
      </c>
      <c r="D126" s="134" t="s">
        <v>141</v>
      </c>
      <c r="E126" s="135" t="s">
        <v>1531</v>
      </c>
      <c r="F126" s="136" t="s">
        <v>1532</v>
      </c>
      <c r="G126" s="137" t="s">
        <v>1524</v>
      </c>
      <c r="H126" s="138">
        <v>1</v>
      </c>
      <c r="I126" s="139"/>
      <c r="J126" s="140">
        <f t="shared" si="0"/>
        <v>0</v>
      </c>
      <c r="K126" s="141"/>
      <c r="L126" s="32"/>
      <c r="M126" s="142" t="s">
        <v>1</v>
      </c>
      <c r="N126" s="143" t="s">
        <v>38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145</v>
      </c>
      <c r="AT126" s="146" t="s">
        <v>141</v>
      </c>
      <c r="AU126" s="146" t="s">
        <v>81</v>
      </c>
      <c r="AY126" s="17" t="s">
        <v>139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7" t="s">
        <v>81</v>
      </c>
      <c r="BK126" s="147">
        <f t="shared" si="9"/>
        <v>0</v>
      </c>
      <c r="BL126" s="17" t="s">
        <v>145</v>
      </c>
      <c r="BM126" s="146" t="s">
        <v>180</v>
      </c>
    </row>
    <row r="127" spans="2:65" s="1" customFormat="1" ht="16.5" customHeight="1">
      <c r="B127" s="133"/>
      <c r="C127" s="134" t="s">
        <v>159</v>
      </c>
      <c r="D127" s="134" t="s">
        <v>141</v>
      </c>
      <c r="E127" s="135" t="s">
        <v>1533</v>
      </c>
      <c r="F127" s="136" t="s">
        <v>1534</v>
      </c>
      <c r="G127" s="137" t="s">
        <v>1524</v>
      </c>
      <c r="H127" s="138">
        <v>12</v>
      </c>
      <c r="I127" s="139"/>
      <c r="J127" s="140">
        <f t="shared" si="0"/>
        <v>0</v>
      </c>
      <c r="K127" s="141"/>
      <c r="L127" s="32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145</v>
      </c>
      <c r="AT127" s="146" t="s">
        <v>141</v>
      </c>
      <c r="AU127" s="146" t="s">
        <v>81</v>
      </c>
      <c r="AY127" s="17" t="s">
        <v>139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7" t="s">
        <v>81</v>
      </c>
      <c r="BK127" s="147">
        <f t="shared" si="9"/>
        <v>0</v>
      </c>
      <c r="BL127" s="17" t="s">
        <v>145</v>
      </c>
      <c r="BM127" s="146" t="s">
        <v>8</v>
      </c>
    </row>
    <row r="128" spans="2:65" s="1" customFormat="1" ht="16.5" customHeight="1">
      <c r="B128" s="133"/>
      <c r="C128" s="134" t="s">
        <v>167</v>
      </c>
      <c r="D128" s="134" t="s">
        <v>141</v>
      </c>
      <c r="E128" s="135" t="s">
        <v>1535</v>
      </c>
      <c r="F128" s="136" t="s">
        <v>1536</v>
      </c>
      <c r="G128" s="137" t="s">
        <v>183</v>
      </c>
      <c r="H128" s="138">
        <v>84</v>
      </c>
      <c r="I128" s="139"/>
      <c r="J128" s="140">
        <f t="shared" si="0"/>
        <v>0</v>
      </c>
      <c r="K128" s="141"/>
      <c r="L128" s="32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145</v>
      </c>
      <c r="AT128" s="146" t="s">
        <v>141</v>
      </c>
      <c r="AU128" s="146" t="s">
        <v>81</v>
      </c>
      <c r="AY128" s="17" t="s">
        <v>139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7" t="s">
        <v>81</v>
      </c>
      <c r="BK128" s="147">
        <f t="shared" si="9"/>
        <v>0</v>
      </c>
      <c r="BL128" s="17" t="s">
        <v>145</v>
      </c>
      <c r="BM128" s="146" t="s">
        <v>191</v>
      </c>
    </row>
    <row r="129" spans="2:65" s="1" customFormat="1" ht="21.75" customHeight="1">
      <c r="B129" s="133"/>
      <c r="C129" s="134" t="s">
        <v>163</v>
      </c>
      <c r="D129" s="134" t="s">
        <v>141</v>
      </c>
      <c r="E129" s="135" t="s">
        <v>1537</v>
      </c>
      <c r="F129" s="136" t="s">
        <v>1538</v>
      </c>
      <c r="G129" s="137" t="s">
        <v>1524</v>
      </c>
      <c r="H129" s="138">
        <v>12</v>
      </c>
      <c r="I129" s="139"/>
      <c r="J129" s="140">
        <f t="shared" si="0"/>
        <v>0</v>
      </c>
      <c r="K129" s="141"/>
      <c r="L129" s="32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145</v>
      </c>
      <c r="AT129" s="146" t="s">
        <v>141</v>
      </c>
      <c r="AU129" s="146" t="s">
        <v>81</v>
      </c>
      <c r="AY129" s="17" t="s">
        <v>139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7" t="s">
        <v>81</v>
      </c>
      <c r="BK129" s="147">
        <f t="shared" si="9"/>
        <v>0</v>
      </c>
      <c r="BL129" s="17" t="s">
        <v>145</v>
      </c>
      <c r="BM129" s="146" t="s">
        <v>197</v>
      </c>
    </row>
    <row r="130" spans="2:65" s="1" customFormat="1" ht="16.5" customHeight="1">
      <c r="B130" s="133"/>
      <c r="C130" s="134" t="s">
        <v>175</v>
      </c>
      <c r="D130" s="134" t="s">
        <v>141</v>
      </c>
      <c r="E130" s="135" t="s">
        <v>1539</v>
      </c>
      <c r="F130" s="136" t="s">
        <v>1540</v>
      </c>
      <c r="G130" s="137" t="s">
        <v>183</v>
      </c>
      <c r="H130" s="138">
        <v>428</v>
      </c>
      <c r="I130" s="139"/>
      <c r="J130" s="140">
        <f t="shared" si="0"/>
        <v>0</v>
      </c>
      <c r="K130" s="141"/>
      <c r="L130" s="32"/>
      <c r="M130" s="142" t="s">
        <v>1</v>
      </c>
      <c r="N130" s="143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145</v>
      </c>
      <c r="AT130" s="146" t="s">
        <v>141</v>
      </c>
      <c r="AU130" s="146" t="s">
        <v>81</v>
      </c>
      <c r="AY130" s="17" t="s">
        <v>139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7" t="s">
        <v>81</v>
      </c>
      <c r="BK130" s="147">
        <f t="shared" si="9"/>
        <v>0</v>
      </c>
      <c r="BL130" s="17" t="s">
        <v>145</v>
      </c>
      <c r="BM130" s="146" t="s">
        <v>202</v>
      </c>
    </row>
    <row r="131" spans="2:65" s="1" customFormat="1" ht="16.5" customHeight="1">
      <c r="B131" s="133"/>
      <c r="C131" s="134" t="s">
        <v>180</v>
      </c>
      <c r="D131" s="134" t="s">
        <v>141</v>
      </c>
      <c r="E131" s="135" t="s">
        <v>1541</v>
      </c>
      <c r="F131" s="136" t="s">
        <v>1542</v>
      </c>
      <c r="G131" s="137" t="s">
        <v>183</v>
      </c>
      <c r="H131" s="138">
        <v>379</v>
      </c>
      <c r="I131" s="139"/>
      <c r="J131" s="140">
        <f t="shared" si="0"/>
        <v>0</v>
      </c>
      <c r="K131" s="141"/>
      <c r="L131" s="32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145</v>
      </c>
      <c r="AT131" s="146" t="s">
        <v>141</v>
      </c>
      <c r="AU131" s="146" t="s">
        <v>81</v>
      </c>
      <c r="AY131" s="17" t="s">
        <v>139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7" t="s">
        <v>81</v>
      </c>
      <c r="BK131" s="147">
        <f t="shared" si="9"/>
        <v>0</v>
      </c>
      <c r="BL131" s="17" t="s">
        <v>145</v>
      </c>
      <c r="BM131" s="146" t="s">
        <v>207</v>
      </c>
    </row>
    <row r="132" spans="2:65" s="1" customFormat="1" ht="16.5" customHeight="1">
      <c r="B132" s="133"/>
      <c r="C132" s="134" t="s">
        <v>185</v>
      </c>
      <c r="D132" s="134" t="s">
        <v>141</v>
      </c>
      <c r="E132" s="135" t="s">
        <v>1543</v>
      </c>
      <c r="F132" s="136" t="s">
        <v>1544</v>
      </c>
      <c r="G132" s="137" t="s">
        <v>183</v>
      </c>
      <c r="H132" s="138">
        <v>317</v>
      </c>
      <c r="I132" s="139"/>
      <c r="J132" s="140">
        <f t="shared" si="0"/>
        <v>0</v>
      </c>
      <c r="K132" s="141"/>
      <c r="L132" s="32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145</v>
      </c>
      <c r="AT132" s="146" t="s">
        <v>141</v>
      </c>
      <c r="AU132" s="146" t="s">
        <v>81</v>
      </c>
      <c r="AY132" s="17" t="s">
        <v>139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7" t="s">
        <v>81</v>
      </c>
      <c r="BK132" s="147">
        <f t="shared" si="9"/>
        <v>0</v>
      </c>
      <c r="BL132" s="17" t="s">
        <v>145</v>
      </c>
      <c r="BM132" s="146" t="s">
        <v>211</v>
      </c>
    </row>
    <row r="133" spans="2:65" s="1" customFormat="1" ht="16.5" customHeight="1">
      <c r="B133" s="133"/>
      <c r="C133" s="134" t="s">
        <v>8</v>
      </c>
      <c r="D133" s="134" t="s">
        <v>141</v>
      </c>
      <c r="E133" s="135" t="s">
        <v>1545</v>
      </c>
      <c r="F133" s="136" t="s">
        <v>1546</v>
      </c>
      <c r="G133" s="137" t="s">
        <v>183</v>
      </c>
      <c r="H133" s="138">
        <v>46</v>
      </c>
      <c r="I133" s="139"/>
      <c r="J133" s="140">
        <f t="shared" si="0"/>
        <v>0</v>
      </c>
      <c r="K133" s="141"/>
      <c r="L133" s="32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145</v>
      </c>
      <c r="AT133" s="146" t="s">
        <v>141</v>
      </c>
      <c r="AU133" s="146" t="s">
        <v>81</v>
      </c>
      <c r="AY133" s="17" t="s">
        <v>139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7" t="s">
        <v>81</v>
      </c>
      <c r="BK133" s="147">
        <f t="shared" si="9"/>
        <v>0</v>
      </c>
      <c r="BL133" s="17" t="s">
        <v>145</v>
      </c>
      <c r="BM133" s="146" t="s">
        <v>222</v>
      </c>
    </row>
    <row r="134" spans="2:65" s="1" customFormat="1" ht="16.5" customHeight="1">
      <c r="B134" s="133"/>
      <c r="C134" s="134" t="s">
        <v>193</v>
      </c>
      <c r="D134" s="134" t="s">
        <v>141</v>
      </c>
      <c r="E134" s="135" t="s">
        <v>1547</v>
      </c>
      <c r="F134" s="136" t="s">
        <v>1548</v>
      </c>
      <c r="G134" s="137" t="s">
        <v>1524</v>
      </c>
      <c r="H134" s="138">
        <v>24</v>
      </c>
      <c r="I134" s="139"/>
      <c r="J134" s="140">
        <f t="shared" si="0"/>
        <v>0</v>
      </c>
      <c r="K134" s="141"/>
      <c r="L134" s="32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145</v>
      </c>
      <c r="AT134" s="146" t="s">
        <v>141</v>
      </c>
      <c r="AU134" s="146" t="s">
        <v>81</v>
      </c>
      <c r="AY134" s="17" t="s">
        <v>139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7" t="s">
        <v>81</v>
      </c>
      <c r="BK134" s="147">
        <f t="shared" si="9"/>
        <v>0</v>
      </c>
      <c r="BL134" s="17" t="s">
        <v>145</v>
      </c>
      <c r="BM134" s="146" t="s">
        <v>226</v>
      </c>
    </row>
    <row r="135" spans="2:65" s="1" customFormat="1" ht="16.5" customHeight="1">
      <c r="B135" s="133"/>
      <c r="C135" s="134" t="s">
        <v>191</v>
      </c>
      <c r="D135" s="134" t="s">
        <v>141</v>
      </c>
      <c r="E135" s="135" t="s">
        <v>1549</v>
      </c>
      <c r="F135" s="136" t="s">
        <v>1550</v>
      </c>
      <c r="G135" s="137" t="s">
        <v>1524</v>
      </c>
      <c r="H135" s="138">
        <v>12</v>
      </c>
      <c r="I135" s="139"/>
      <c r="J135" s="140">
        <f t="shared" si="0"/>
        <v>0</v>
      </c>
      <c r="K135" s="141"/>
      <c r="L135" s="32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145</v>
      </c>
      <c r="AT135" s="146" t="s">
        <v>141</v>
      </c>
      <c r="AU135" s="146" t="s">
        <v>81</v>
      </c>
      <c r="AY135" s="17" t="s">
        <v>139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7" t="s">
        <v>81</v>
      </c>
      <c r="BK135" s="147">
        <f t="shared" si="9"/>
        <v>0</v>
      </c>
      <c r="BL135" s="17" t="s">
        <v>145</v>
      </c>
      <c r="BM135" s="146" t="s">
        <v>231</v>
      </c>
    </row>
    <row r="136" spans="2:65" s="1" customFormat="1" ht="16.5" customHeight="1">
      <c r="B136" s="133"/>
      <c r="C136" s="134" t="s">
        <v>204</v>
      </c>
      <c r="D136" s="134" t="s">
        <v>141</v>
      </c>
      <c r="E136" s="135" t="s">
        <v>1551</v>
      </c>
      <c r="F136" s="136" t="s">
        <v>1552</v>
      </c>
      <c r="G136" s="137" t="s">
        <v>183</v>
      </c>
      <c r="H136" s="138">
        <v>363</v>
      </c>
      <c r="I136" s="139"/>
      <c r="J136" s="140">
        <f t="shared" si="0"/>
        <v>0</v>
      </c>
      <c r="K136" s="141"/>
      <c r="L136" s="32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145</v>
      </c>
      <c r="AT136" s="146" t="s">
        <v>141</v>
      </c>
      <c r="AU136" s="146" t="s">
        <v>81</v>
      </c>
      <c r="AY136" s="17" t="s">
        <v>139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7" t="s">
        <v>81</v>
      </c>
      <c r="BK136" s="147">
        <f t="shared" si="9"/>
        <v>0</v>
      </c>
      <c r="BL136" s="17" t="s">
        <v>145</v>
      </c>
      <c r="BM136" s="146" t="s">
        <v>236</v>
      </c>
    </row>
    <row r="137" spans="2:65" s="1" customFormat="1" ht="16.5" customHeight="1">
      <c r="B137" s="133"/>
      <c r="C137" s="134" t="s">
        <v>197</v>
      </c>
      <c r="D137" s="134" t="s">
        <v>141</v>
      </c>
      <c r="E137" s="135" t="s">
        <v>1553</v>
      </c>
      <c r="F137" s="136" t="s">
        <v>1554</v>
      </c>
      <c r="G137" s="137" t="s">
        <v>1524</v>
      </c>
      <c r="H137" s="138">
        <v>12</v>
      </c>
      <c r="I137" s="139"/>
      <c r="J137" s="140">
        <f t="shared" si="0"/>
        <v>0</v>
      </c>
      <c r="K137" s="141"/>
      <c r="L137" s="32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145</v>
      </c>
      <c r="AT137" s="146" t="s">
        <v>141</v>
      </c>
      <c r="AU137" s="146" t="s">
        <v>81</v>
      </c>
      <c r="AY137" s="17" t="s">
        <v>139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7" t="s">
        <v>81</v>
      </c>
      <c r="BK137" s="147">
        <f t="shared" si="9"/>
        <v>0</v>
      </c>
      <c r="BL137" s="17" t="s">
        <v>145</v>
      </c>
      <c r="BM137" s="146" t="s">
        <v>240</v>
      </c>
    </row>
    <row r="138" spans="2:65" s="1" customFormat="1" ht="24.2" customHeight="1">
      <c r="B138" s="133"/>
      <c r="C138" s="134" t="s">
        <v>219</v>
      </c>
      <c r="D138" s="134" t="s">
        <v>141</v>
      </c>
      <c r="E138" s="135" t="s">
        <v>1555</v>
      </c>
      <c r="F138" s="136" t="s">
        <v>1556</v>
      </c>
      <c r="G138" s="137" t="s">
        <v>1524</v>
      </c>
      <c r="H138" s="138">
        <v>53.04</v>
      </c>
      <c r="I138" s="139"/>
      <c r="J138" s="140">
        <f t="shared" si="0"/>
        <v>0</v>
      </c>
      <c r="K138" s="141"/>
      <c r="L138" s="32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145</v>
      </c>
      <c r="AT138" s="146" t="s">
        <v>141</v>
      </c>
      <c r="AU138" s="146" t="s">
        <v>81</v>
      </c>
      <c r="AY138" s="17" t="s">
        <v>139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7" t="s">
        <v>81</v>
      </c>
      <c r="BK138" s="147">
        <f t="shared" si="9"/>
        <v>0</v>
      </c>
      <c r="BL138" s="17" t="s">
        <v>145</v>
      </c>
      <c r="BM138" s="146" t="s">
        <v>244</v>
      </c>
    </row>
    <row r="139" spans="2:65" s="1" customFormat="1" ht="16.5" customHeight="1">
      <c r="B139" s="133"/>
      <c r="C139" s="134" t="s">
        <v>202</v>
      </c>
      <c r="D139" s="134" t="s">
        <v>141</v>
      </c>
      <c r="E139" s="135" t="s">
        <v>1557</v>
      </c>
      <c r="F139" s="136" t="s">
        <v>1558</v>
      </c>
      <c r="G139" s="137" t="s">
        <v>1524</v>
      </c>
      <c r="H139" s="138">
        <v>12</v>
      </c>
      <c r="I139" s="139"/>
      <c r="J139" s="140">
        <f t="shared" si="0"/>
        <v>0</v>
      </c>
      <c r="K139" s="141"/>
      <c r="L139" s="32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145</v>
      </c>
      <c r="AT139" s="146" t="s">
        <v>141</v>
      </c>
      <c r="AU139" s="146" t="s">
        <v>81</v>
      </c>
      <c r="AY139" s="17" t="s">
        <v>139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7" t="s">
        <v>81</v>
      </c>
      <c r="BK139" s="147">
        <f t="shared" si="9"/>
        <v>0</v>
      </c>
      <c r="BL139" s="17" t="s">
        <v>145</v>
      </c>
      <c r="BM139" s="146" t="s">
        <v>250</v>
      </c>
    </row>
    <row r="140" spans="2:65" s="1" customFormat="1" ht="16.5" customHeight="1">
      <c r="B140" s="133"/>
      <c r="C140" s="134" t="s">
        <v>228</v>
      </c>
      <c r="D140" s="134" t="s">
        <v>141</v>
      </c>
      <c r="E140" s="135" t="s">
        <v>1559</v>
      </c>
      <c r="F140" s="136" t="s">
        <v>1560</v>
      </c>
      <c r="G140" s="137" t="s">
        <v>1524</v>
      </c>
      <c r="H140" s="138">
        <v>29</v>
      </c>
      <c r="I140" s="139"/>
      <c r="J140" s="140">
        <f t="shared" si="0"/>
        <v>0</v>
      </c>
      <c r="K140" s="141"/>
      <c r="L140" s="32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145</v>
      </c>
      <c r="AT140" s="146" t="s">
        <v>141</v>
      </c>
      <c r="AU140" s="146" t="s">
        <v>81</v>
      </c>
      <c r="AY140" s="17" t="s">
        <v>139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7" t="s">
        <v>81</v>
      </c>
      <c r="BK140" s="147">
        <f t="shared" si="9"/>
        <v>0</v>
      </c>
      <c r="BL140" s="17" t="s">
        <v>145</v>
      </c>
      <c r="BM140" s="146" t="s">
        <v>254</v>
      </c>
    </row>
    <row r="141" spans="2:65" s="1" customFormat="1" ht="24.2" customHeight="1">
      <c r="B141" s="133"/>
      <c r="C141" s="134" t="s">
        <v>207</v>
      </c>
      <c r="D141" s="134" t="s">
        <v>141</v>
      </c>
      <c r="E141" s="135" t="s">
        <v>1561</v>
      </c>
      <c r="F141" s="136" t="s">
        <v>1562</v>
      </c>
      <c r="G141" s="137" t="s">
        <v>259</v>
      </c>
      <c r="H141" s="138">
        <v>5</v>
      </c>
      <c r="I141" s="139"/>
      <c r="J141" s="140">
        <f t="shared" si="0"/>
        <v>0</v>
      </c>
      <c r="K141" s="141"/>
      <c r="L141" s="32"/>
      <c r="M141" s="142" t="s">
        <v>1</v>
      </c>
      <c r="N141" s="143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145</v>
      </c>
      <c r="AT141" s="146" t="s">
        <v>141</v>
      </c>
      <c r="AU141" s="146" t="s">
        <v>81</v>
      </c>
      <c r="AY141" s="17" t="s">
        <v>139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7" t="s">
        <v>81</v>
      </c>
      <c r="BK141" s="147">
        <f t="shared" si="9"/>
        <v>0</v>
      </c>
      <c r="BL141" s="17" t="s">
        <v>145</v>
      </c>
      <c r="BM141" s="146" t="s">
        <v>260</v>
      </c>
    </row>
    <row r="142" spans="2:65" s="11" customFormat="1" ht="25.9" customHeight="1">
      <c r="B142" s="121"/>
      <c r="D142" s="122" t="s">
        <v>72</v>
      </c>
      <c r="E142" s="123" t="s">
        <v>1563</v>
      </c>
      <c r="F142" s="123" t="s">
        <v>1564</v>
      </c>
      <c r="I142" s="124"/>
      <c r="J142" s="125">
        <f>BK142</f>
        <v>0</v>
      </c>
      <c r="L142" s="121"/>
      <c r="M142" s="126"/>
      <c r="P142" s="127">
        <f>SUM(P143:P157)</f>
        <v>0</v>
      </c>
      <c r="R142" s="127">
        <f>SUM(R143:R157)</f>
        <v>0</v>
      </c>
      <c r="T142" s="128">
        <f>SUM(T143:T157)</f>
        <v>0</v>
      </c>
      <c r="AR142" s="122" t="s">
        <v>81</v>
      </c>
      <c r="AT142" s="129" t="s">
        <v>72</v>
      </c>
      <c r="AU142" s="129" t="s">
        <v>73</v>
      </c>
      <c r="AY142" s="122" t="s">
        <v>139</v>
      </c>
      <c r="BK142" s="130">
        <f>SUM(BK143:BK157)</f>
        <v>0</v>
      </c>
    </row>
    <row r="143" spans="2:65" s="1" customFormat="1" ht="16.5" customHeight="1">
      <c r="B143" s="133"/>
      <c r="C143" s="134" t="s">
        <v>7</v>
      </c>
      <c r="D143" s="134" t="s">
        <v>141</v>
      </c>
      <c r="E143" s="135" t="s">
        <v>1565</v>
      </c>
      <c r="F143" s="136" t="s">
        <v>1566</v>
      </c>
      <c r="G143" s="137" t="s">
        <v>1524</v>
      </c>
      <c r="H143" s="138">
        <v>12</v>
      </c>
      <c r="I143" s="139"/>
      <c r="J143" s="140">
        <f t="shared" ref="J143:J157" si="10">ROUND(I143*H143,2)</f>
        <v>0</v>
      </c>
      <c r="K143" s="141"/>
      <c r="L143" s="32"/>
      <c r="M143" s="142" t="s">
        <v>1</v>
      </c>
      <c r="N143" s="143" t="s">
        <v>38</v>
      </c>
      <c r="P143" s="144">
        <f t="shared" ref="P143:P157" si="11">O143*H143</f>
        <v>0</v>
      </c>
      <c r="Q143" s="144">
        <v>0</v>
      </c>
      <c r="R143" s="144">
        <f t="shared" ref="R143:R157" si="12">Q143*H143</f>
        <v>0</v>
      </c>
      <c r="S143" s="144">
        <v>0</v>
      </c>
      <c r="T143" s="145">
        <f t="shared" ref="T143:T157" si="13">S143*H143</f>
        <v>0</v>
      </c>
      <c r="AR143" s="146" t="s">
        <v>145</v>
      </c>
      <c r="AT143" s="146" t="s">
        <v>141</v>
      </c>
      <c r="AU143" s="146" t="s">
        <v>81</v>
      </c>
      <c r="AY143" s="17" t="s">
        <v>139</v>
      </c>
      <c r="BE143" s="147">
        <f t="shared" ref="BE143:BE157" si="14">IF(N143="základní",J143,0)</f>
        <v>0</v>
      </c>
      <c r="BF143" s="147">
        <f t="shared" ref="BF143:BF157" si="15">IF(N143="snížená",J143,0)</f>
        <v>0</v>
      </c>
      <c r="BG143" s="147">
        <f t="shared" ref="BG143:BG157" si="16">IF(N143="zákl. přenesená",J143,0)</f>
        <v>0</v>
      </c>
      <c r="BH143" s="147">
        <f t="shared" ref="BH143:BH157" si="17">IF(N143="sníž. přenesená",J143,0)</f>
        <v>0</v>
      </c>
      <c r="BI143" s="147">
        <f t="shared" ref="BI143:BI157" si="18">IF(N143="nulová",J143,0)</f>
        <v>0</v>
      </c>
      <c r="BJ143" s="17" t="s">
        <v>81</v>
      </c>
      <c r="BK143" s="147">
        <f t="shared" ref="BK143:BK157" si="19">ROUND(I143*H143,2)</f>
        <v>0</v>
      </c>
      <c r="BL143" s="17" t="s">
        <v>145</v>
      </c>
      <c r="BM143" s="146" t="s">
        <v>264</v>
      </c>
    </row>
    <row r="144" spans="2:65" s="1" customFormat="1" ht="16.5" customHeight="1">
      <c r="B144" s="133"/>
      <c r="C144" s="134" t="s">
        <v>211</v>
      </c>
      <c r="D144" s="134" t="s">
        <v>141</v>
      </c>
      <c r="E144" s="135" t="s">
        <v>1567</v>
      </c>
      <c r="F144" s="136" t="s">
        <v>1568</v>
      </c>
      <c r="G144" s="137" t="s">
        <v>1524</v>
      </c>
      <c r="H144" s="138">
        <v>12</v>
      </c>
      <c r="I144" s="139"/>
      <c r="J144" s="140">
        <f t="shared" si="10"/>
        <v>0</v>
      </c>
      <c r="K144" s="141"/>
      <c r="L144" s="32"/>
      <c r="M144" s="142" t="s">
        <v>1</v>
      </c>
      <c r="N144" s="143" t="s">
        <v>38</v>
      </c>
      <c r="P144" s="144">
        <f t="shared" si="11"/>
        <v>0</v>
      </c>
      <c r="Q144" s="144">
        <v>0</v>
      </c>
      <c r="R144" s="144">
        <f t="shared" si="12"/>
        <v>0</v>
      </c>
      <c r="S144" s="144">
        <v>0</v>
      </c>
      <c r="T144" s="145">
        <f t="shared" si="13"/>
        <v>0</v>
      </c>
      <c r="AR144" s="146" t="s">
        <v>145</v>
      </c>
      <c r="AT144" s="146" t="s">
        <v>141</v>
      </c>
      <c r="AU144" s="146" t="s">
        <v>81</v>
      </c>
      <c r="AY144" s="17" t="s">
        <v>139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7" t="s">
        <v>81</v>
      </c>
      <c r="BK144" s="147">
        <f t="shared" si="19"/>
        <v>0</v>
      </c>
      <c r="BL144" s="17" t="s">
        <v>145</v>
      </c>
      <c r="BM144" s="146" t="s">
        <v>269</v>
      </c>
    </row>
    <row r="145" spans="2:65" s="1" customFormat="1" ht="16.5" customHeight="1">
      <c r="B145" s="133"/>
      <c r="C145" s="134" t="s">
        <v>246</v>
      </c>
      <c r="D145" s="134" t="s">
        <v>141</v>
      </c>
      <c r="E145" s="135" t="s">
        <v>1569</v>
      </c>
      <c r="F145" s="136" t="s">
        <v>1570</v>
      </c>
      <c r="G145" s="137" t="s">
        <v>1524</v>
      </c>
      <c r="H145" s="138">
        <v>12</v>
      </c>
      <c r="I145" s="139"/>
      <c r="J145" s="140">
        <f t="shared" si="10"/>
        <v>0</v>
      </c>
      <c r="K145" s="141"/>
      <c r="L145" s="32"/>
      <c r="M145" s="142" t="s">
        <v>1</v>
      </c>
      <c r="N145" s="143" t="s">
        <v>38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145</v>
      </c>
      <c r="AT145" s="146" t="s">
        <v>141</v>
      </c>
      <c r="AU145" s="146" t="s">
        <v>81</v>
      </c>
      <c r="AY145" s="17" t="s">
        <v>139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7" t="s">
        <v>81</v>
      </c>
      <c r="BK145" s="147">
        <f t="shared" si="19"/>
        <v>0</v>
      </c>
      <c r="BL145" s="17" t="s">
        <v>145</v>
      </c>
      <c r="BM145" s="146" t="s">
        <v>274</v>
      </c>
    </row>
    <row r="146" spans="2:65" s="1" customFormat="1" ht="16.5" customHeight="1">
      <c r="B146" s="133"/>
      <c r="C146" s="134" t="s">
        <v>222</v>
      </c>
      <c r="D146" s="134" t="s">
        <v>141</v>
      </c>
      <c r="E146" s="135" t="s">
        <v>1571</v>
      </c>
      <c r="F146" s="136" t="s">
        <v>1572</v>
      </c>
      <c r="G146" s="137" t="s">
        <v>183</v>
      </c>
      <c r="H146" s="138">
        <v>84</v>
      </c>
      <c r="I146" s="139"/>
      <c r="J146" s="140">
        <f t="shared" si="10"/>
        <v>0</v>
      </c>
      <c r="K146" s="141"/>
      <c r="L146" s="32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145</v>
      </c>
      <c r="AT146" s="146" t="s">
        <v>141</v>
      </c>
      <c r="AU146" s="146" t="s">
        <v>81</v>
      </c>
      <c r="AY146" s="17" t="s">
        <v>139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7" t="s">
        <v>81</v>
      </c>
      <c r="BK146" s="147">
        <f t="shared" si="19"/>
        <v>0</v>
      </c>
      <c r="BL146" s="17" t="s">
        <v>145</v>
      </c>
      <c r="BM146" s="146" t="s">
        <v>279</v>
      </c>
    </row>
    <row r="147" spans="2:65" s="1" customFormat="1" ht="16.5" customHeight="1">
      <c r="B147" s="133"/>
      <c r="C147" s="134" t="s">
        <v>256</v>
      </c>
      <c r="D147" s="134" t="s">
        <v>141</v>
      </c>
      <c r="E147" s="135" t="s">
        <v>1573</v>
      </c>
      <c r="F147" s="136" t="s">
        <v>1574</v>
      </c>
      <c r="G147" s="137" t="s">
        <v>1524</v>
      </c>
      <c r="H147" s="138">
        <v>12</v>
      </c>
      <c r="I147" s="139"/>
      <c r="J147" s="140">
        <f t="shared" si="10"/>
        <v>0</v>
      </c>
      <c r="K147" s="141"/>
      <c r="L147" s="32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145</v>
      </c>
      <c r="AT147" s="146" t="s">
        <v>141</v>
      </c>
      <c r="AU147" s="146" t="s">
        <v>81</v>
      </c>
      <c r="AY147" s="17" t="s">
        <v>139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7" t="s">
        <v>81</v>
      </c>
      <c r="BK147" s="147">
        <f t="shared" si="19"/>
        <v>0</v>
      </c>
      <c r="BL147" s="17" t="s">
        <v>145</v>
      </c>
      <c r="BM147" s="146" t="s">
        <v>283</v>
      </c>
    </row>
    <row r="148" spans="2:65" s="1" customFormat="1" ht="37.9" customHeight="1">
      <c r="B148" s="133"/>
      <c r="C148" s="134" t="s">
        <v>226</v>
      </c>
      <c r="D148" s="134" t="s">
        <v>141</v>
      </c>
      <c r="E148" s="135" t="s">
        <v>1575</v>
      </c>
      <c r="F148" s="136" t="s">
        <v>1576</v>
      </c>
      <c r="G148" s="137" t="s">
        <v>1577</v>
      </c>
      <c r="H148" s="138">
        <v>4.32</v>
      </c>
      <c r="I148" s="139"/>
      <c r="J148" s="140">
        <f t="shared" si="10"/>
        <v>0</v>
      </c>
      <c r="K148" s="141"/>
      <c r="L148" s="32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145</v>
      </c>
      <c r="AT148" s="146" t="s">
        <v>141</v>
      </c>
      <c r="AU148" s="146" t="s">
        <v>81</v>
      </c>
      <c r="AY148" s="17" t="s">
        <v>139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7" t="s">
        <v>81</v>
      </c>
      <c r="BK148" s="147">
        <f t="shared" si="19"/>
        <v>0</v>
      </c>
      <c r="BL148" s="17" t="s">
        <v>145</v>
      </c>
      <c r="BM148" s="146" t="s">
        <v>288</v>
      </c>
    </row>
    <row r="149" spans="2:65" s="1" customFormat="1" ht="21.75" customHeight="1">
      <c r="B149" s="133"/>
      <c r="C149" s="134" t="s">
        <v>266</v>
      </c>
      <c r="D149" s="134" t="s">
        <v>141</v>
      </c>
      <c r="E149" s="135" t="s">
        <v>1578</v>
      </c>
      <c r="F149" s="136" t="s">
        <v>1579</v>
      </c>
      <c r="G149" s="137" t="s">
        <v>1524</v>
      </c>
      <c r="H149" s="138">
        <v>12</v>
      </c>
      <c r="I149" s="139"/>
      <c r="J149" s="140">
        <f t="shared" si="10"/>
        <v>0</v>
      </c>
      <c r="K149" s="141"/>
      <c r="L149" s="32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145</v>
      </c>
      <c r="AT149" s="146" t="s">
        <v>141</v>
      </c>
      <c r="AU149" s="146" t="s">
        <v>81</v>
      </c>
      <c r="AY149" s="17" t="s">
        <v>139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7" t="s">
        <v>81</v>
      </c>
      <c r="BK149" s="147">
        <f t="shared" si="19"/>
        <v>0</v>
      </c>
      <c r="BL149" s="17" t="s">
        <v>145</v>
      </c>
      <c r="BM149" s="146" t="s">
        <v>293</v>
      </c>
    </row>
    <row r="150" spans="2:65" s="1" customFormat="1" ht="16.5" customHeight="1">
      <c r="B150" s="133"/>
      <c r="C150" s="134" t="s">
        <v>231</v>
      </c>
      <c r="D150" s="134" t="s">
        <v>141</v>
      </c>
      <c r="E150" s="135" t="s">
        <v>1580</v>
      </c>
      <c r="F150" s="136" t="s">
        <v>1581</v>
      </c>
      <c r="G150" s="137" t="s">
        <v>1524</v>
      </c>
      <c r="H150" s="138">
        <v>12</v>
      </c>
      <c r="I150" s="139"/>
      <c r="J150" s="140">
        <f t="shared" si="10"/>
        <v>0</v>
      </c>
      <c r="K150" s="141"/>
      <c r="L150" s="32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145</v>
      </c>
      <c r="AT150" s="146" t="s">
        <v>141</v>
      </c>
      <c r="AU150" s="146" t="s">
        <v>81</v>
      </c>
      <c r="AY150" s="17" t="s">
        <v>139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7" t="s">
        <v>81</v>
      </c>
      <c r="BK150" s="147">
        <f t="shared" si="19"/>
        <v>0</v>
      </c>
      <c r="BL150" s="17" t="s">
        <v>145</v>
      </c>
      <c r="BM150" s="146" t="s">
        <v>298</v>
      </c>
    </row>
    <row r="151" spans="2:65" s="1" customFormat="1" ht="16.5" customHeight="1">
      <c r="B151" s="133"/>
      <c r="C151" s="134" t="s">
        <v>276</v>
      </c>
      <c r="D151" s="134" t="s">
        <v>141</v>
      </c>
      <c r="E151" s="135" t="s">
        <v>1582</v>
      </c>
      <c r="F151" s="136" t="s">
        <v>1583</v>
      </c>
      <c r="G151" s="137" t="s">
        <v>183</v>
      </c>
      <c r="H151" s="138">
        <v>428</v>
      </c>
      <c r="I151" s="139"/>
      <c r="J151" s="140">
        <f t="shared" si="10"/>
        <v>0</v>
      </c>
      <c r="K151" s="141"/>
      <c r="L151" s="32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145</v>
      </c>
      <c r="AT151" s="146" t="s">
        <v>141</v>
      </c>
      <c r="AU151" s="146" t="s">
        <v>81</v>
      </c>
      <c r="AY151" s="17" t="s">
        <v>139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7" t="s">
        <v>81</v>
      </c>
      <c r="BK151" s="147">
        <f t="shared" si="19"/>
        <v>0</v>
      </c>
      <c r="BL151" s="17" t="s">
        <v>145</v>
      </c>
      <c r="BM151" s="146" t="s">
        <v>302</v>
      </c>
    </row>
    <row r="152" spans="2:65" s="1" customFormat="1" ht="21.75" customHeight="1">
      <c r="B152" s="133"/>
      <c r="C152" s="134" t="s">
        <v>236</v>
      </c>
      <c r="D152" s="134" t="s">
        <v>141</v>
      </c>
      <c r="E152" s="135" t="s">
        <v>1584</v>
      </c>
      <c r="F152" s="136" t="s">
        <v>1585</v>
      </c>
      <c r="G152" s="137" t="s">
        <v>183</v>
      </c>
      <c r="H152" s="138">
        <v>379</v>
      </c>
      <c r="I152" s="139"/>
      <c r="J152" s="140">
        <f t="shared" si="10"/>
        <v>0</v>
      </c>
      <c r="K152" s="141"/>
      <c r="L152" s="32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145</v>
      </c>
      <c r="AT152" s="146" t="s">
        <v>141</v>
      </c>
      <c r="AU152" s="146" t="s">
        <v>81</v>
      </c>
      <c r="AY152" s="17" t="s">
        <v>139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7" t="s">
        <v>81</v>
      </c>
      <c r="BK152" s="147">
        <f t="shared" si="19"/>
        <v>0</v>
      </c>
      <c r="BL152" s="17" t="s">
        <v>145</v>
      </c>
      <c r="BM152" s="146" t="s">
        <v>308</v>
      </c>
    </row>
    <row r="153" spans="2:65" s="1" customFormat="1" ht="16.5" customHeight="1">
      <c r="B153" s="133"/>
      <c r="C153" s="134" t="s">
        <v>285</v>
      </c>
      <c r="D153" s="134" t="s">
        <v>141</v>
      </c>
      <c r="E153" s="135" t="s">
        <v>1586</v>
      </c>
      <c r="F153" s="136" t="s">
        <v>1554</v>
      </c>
      <c r="G153" s="137" t="s">
        <v>1524</v>
      </c>
      <c r="H153" s="138">
        <v>12</v>
      </c>
      <c r="I153" s="139"/>
      <c r="J153" s="140">
        <f t="shared" si="10"/>
        <v>0</v>
      </c>
      <c r="K153" s="141"/>
      <c r="L153" s="32"/>
      <c r="M153" s="142" t="s">
        <v>1</v>
      </c>
      <c r="N153" s="143" t="s">
        <v>38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145</v>
      </c>
      <c r="AT153" s="146" t="s">
        <v>141</v>
      </c>
      <c r="AU153" s="146" t="s">
        <v>81</v>
      </c>
      <c r="AY153" s="17" t="s">
        <v>139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7" t="s">
        <v>81</v>
      </c>
      <c r="BK153" s="147">
        <f t="shared" si="19"/>
        <v>0</v>
      </c>
      <c r="BL153" s="17" t="s">
        <v>145</v>
      </c>
      <c r="BM153" s="146" t="s">
        <v>313</v>
      </c>
    </row>
    <row r="154" spans="2:65" s="1" customFormat="1" ht="24.2" customHeight="1">
      <c r="B154" s="133"/>
      <c r="C154" s="134" t="s">
        <v>240</v>
      </c>
      <c r="D154" s="134" t="s">
        <v>141</v>
      </c>
      <c r="E154" s="135" t="s">
        <v>1587</v>
      </c>
      <c r="F154" s="136" t="s">
        <v>1556</v>
      </c>
      <c r="G154" s="137" t="s">
        <v>1524</v>
      </c>
      <c r="H154" s="138">
        <v>53.04</v>
      </c>
      <c r="I154" s="139"/>
      <c r="J154" s="140">
        <f t="shared" si="10"/>
        <v>0</v>
      </c>
      <c r="K154" s="141"/>
      <c r="L154" s="32"/>
      <c r="M154" s="142" t="s">
        <v>1</v>
      </c>
      <c r="N154" s="143" t="s">
        <v>38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145</v>
      </c>
      <c r="AT154" s="146" t="s">
        <v>141</v>
      </c>
      <c r="AU154" s="146" t="s">
        <v>81</v>
      </c>
      <c r="AY154" s="17" t="s">
        <v>139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7" t="s">
        <v>81</v>
      </c>
      <c r="BK154" s="147">
        <f t="shared" si="19"/>
        <v>0</v>
      </c>
      <c r="BL154" s="17" t="s">
        <v>145</v>
      </c>
      <c r="BM154" s="146" t="s">
        <v>319</v>
      </c>
    </row>
    <row r="155" spans="2:65" s="1" customFormat="1" ht="16.5" customHeight="1">
      <c r="B155" s="133"/>
      <c r="C155" s="134" t="s">
        <v>295</v>
      </c>
      <c r="D155" s="134" t="s">
        <v>141</v>
      </c>
      <c r="E155" s="135" t="s">
        <v>1588</v>
      </c>
      <c r="F155" s="136" t="s">
        <v>1558</v>
      </c>
      <c r="G155" s="137" t="s">
        <v>1524</v>
      </c>
      <c r="H155" s="138">
        <v>12</v>
      </c>
      <c r="I155" s="139"/>
      <c r="J155" s="140">
        <f t="shared" si="10"/>
        <v>0</v>
      </c>
      <c r="K155" s="141"/>
      <c r="L155" s="32"/>
      <c r="M155" s="142" t="s">
        <v>1</v>
      </c>
      <c r="N155" s="143" t="s">
        <v>38</v>
      </c>
      <c r="P155" s="144">
        <f t="shared" si="11"/>
        <v>0</v>
      </c>
      <c r="Q155" s="144">
        <v>0</v>
      </c>
      <c r="R155" s="144">
        <f t="shared" si="12"/>
        <v>0</v>
      </c>
      <c r="S155" s="144">
        <v>0</v>
      </c>
      <c r="T155" s="145">
        <f t="shared" si="13"/>
        <v>0</v>
      </c>
      <c r="AR155" s="146" t="s">
        <v>145</v>
      </c>
      <c r="AT155" s="146" t="s">
        <v>141</v>
      </c>
      <c r="AU155" s="146" t="s">
        <v>81</v>
      </c>
      <c r="AY155" s="17" t="s">
        <v>139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7" t="s">
        <v>81</v>
      </c>
      <c r="BK155" s="147">
        <f t="shared" si="19"/>
        <v>0</v>
      </c>
      <c r="BL155" s="17" t="s">
        <v>145</v>
      </c>
      <c r="BM155" s="146" t="s">
        <v>324</v>
      </c>
    </row>
    <row r="156" spans="2:65" s="1" customFormat="1" ht="16.5" customHeight="1">
      <c r="B156" s="133"/>
      <c r="C156" s="134" t="s">
        <v>244</v>
      </c>
      <c r="D156" s="134" t="s">
        <v>141</v>
      </c>
      <c r="E156" s="135" t="s">
        <v>1589</v>
      </c>
      <c r="F156" s="136" t="s">
        <v>1560</v>
      </c>
      <c r="G156" s="137" t="s">
        <v>1524</v>
      </c>
      <c r="H156" s="138">
        <v>29</v>
      </c>
      <c r="I156" s="139"/>
      <c r="J156" s="140">
        <f t="shared" si="10"/>
        <v>0</v>
      </c>
      <c r="K156" s="141"/>
      <c r="L156" s="32"/>
      <c r="M156" s="142" t="s">
        <v>1</v>
      </c>
      <c r="N156" s="143" t="s">
        <v>38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145</v>
      </c>
      <c r="AT156" s="146" t="s">
        <v>141</v>
      </c>
      <c r="AU156" s="146" t="s">
        <v>81</v>
      </c>
      <c r="AY156" s="17" t="s">
        <v>139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7" t="s">
        <v>81</v>
      </c>
      <c r="BK156" s="147">
        <f t="shared" si="19"/>
        <v>0</v>
      </c>
      <c r="BL156" s="17" t="s">
        <v>145</v>
      </c>
      <c r="BM156" s="146" t="s">
        <v>330</v>
      </c>
    </row>
    <row r="157" spans="2:65" s="1" customFormat="1" ht="24.2" customHeight="1">
      <c r="B157" s="133"/>
      <c r="C157" s="134" t="s">
        <v>305</v>
      </c>
      <c r="D157" s="134" t="s">
        <v>141</v>
      </c>
      <c r="E157" s="135" t="s">
        <v>1590</v>
      </c>
      <c r="F157" s="136" t="s">
        <v>1562</v>
      </c>
      <c r="G157" s="137" t="s">
        <v>1524</v>
      </c>
      <c r="H157" s="138">
        <v>5</v>
      </c>
      <c r="I157" s="139"/>
      <c r="J157" s="140">
        <f t="shared" si="10"/>
        <v>0</v>
      </c>
      <c r="K157" s="141"/>
      <c r="L157" s="32"/>
      <c r="M157" s="142" t="s">
        <v>1</v>
      </c>
      <c r="N157" s="143" t="s">
        <v>38</v>
      </c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AR157" s="146" t="s">
        <v>145</v>
      </c>
      <c r="AT157" s="146" t="s">
        <v>141</v>
      </c>
      <c r="AU157" s="146" t="s">
        <v>81</v>
      </c>
      <c r="AY157" s="17" t="s">
        <v>139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7" t="s">
        <v>81</v>
      </c>
      <c r="BK157" s="147">
        <f t="shared" si="19"/>
        <v>0</v>
      </c>
      <c r="BL157" s="17" t="s">
        <v>145</v>
      </c>
      <c r="BM157" s="146" t="s">
        <v>334</v>
      </c>
    </row>
    <row r="158" spans="2:65" s="11" customFormat="1" ht="25.9" customHeight="1">
      <c r="B158" s="121"/>
      <c r="D158" s="122" t="s">
        <v>72</v>
      </c>
      <c r="E158" s="123" t="s">
        <v>1591</v>
      </c>
      <c r="F158" s="123" t="s">
        <v>140</v>
      </c>
      <c r="I158" s="124"/>
      <c r="J158" s="125">
        <f>BK158</f>
        <v>0</v>
      </c>
      <c r="L158" s="121"/>
      <c r="M158" s="126"/>
      <c r="P158" s="127">
        <f>SUM(P159:P162)</f>
        <v>0</v>
      </c>
      <c r="R158" s="127">
        <f>SUM(R159:R162)</f>
        <v>0</v>
      </c>
      <c r="T158" s="128">
        <f>SUM(T159:T162)</f>
        <v>0</v>
      </c>
      <c r="AR158" s="122" t="s">
        <v>81</v>
      </c>
      <c r="AT158" s="129" t="s">
        <v>72</v>
      </c>
      <c r="AU158" s="129" t="s">
        <v>73</v>
      </c>
      <c r="AY158" s="122" t="s">
        <v>139</v>
      </c>
      <c r="BK158" s="130">
        <f>SUM(BK159:BK162)</f>
        <v>0</v>
      </c>
    </row>
    <row r="159" spans="2:65" s="1" customFormat="1" ht="24.2" customHeight="1">
      <c r="B159" s="133"/>
      <c r="C159" s="134" t="s">
        <v>250</v>
      </c>
      <c r="D159" s="134" t="s">
        <v>141</v>
      </c>
      <c r="E159" s="135" t="s">
        <v>1592</v>
      </c>
      <c r="F159" s="136" t="s">
        <v>1593</v>
      </c>
      <c r="G159" s="137" t="s">
        <v>183</v>
      </c>
      <c r="H159" s="138">
        <v>317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38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145</v>
      </c>
      <c r="AT159" s="146" t="s">
        <v>141</v>
      </c>
      <c r="AU159" s="146" t="s">
        <v>81</v>
      </c>
      <c r="AY159" s="17" t="s">
        <v>139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7" t="s">
        <v>81</v>
      </c>
      <c r="BK159" s="147">
        <f>ROUND(I159*H159,2)</f>
        <v>0</v>
      </c>
      <c r="BL159" s="17" t="s">
        <v>145</v>
      </c>
      <c r="BM159" s="146" t="s">
        <v>340</v>
      </c>
    </row>
    <row r="160" spans="2:65" s="1" customFormat="1" ht="24.2" customHeight="1">
      <c r="B160" s="133"/>
      <c r="C160" s="134" t="s">
        <v>316</v>
      </c>
      <c r="D160" s="134" t="s">
        <v>141</v>
      </c>
      <c r="E160" s="135" t="s">
        <v>1594</v>
      </c>
      <c r="F160" s="136" t="s">
        <v>1595</v>
      </c>
      <c r="G160" s="137" t="s">
        <v>183</v>
      </c>
      <c r="H160" s="138">
        <v>46</v>
      </c>
      <c r="I160" s="139"/>
      <c r="J160" s="140">
        <f>ROUND(I160*H160,2)</f>
        <v>0</v>
      </c>
      <c r="K160" s="141"/>
      <c r="L160" s="32"/>
      <c r="M160" s="142" t="s">
        <v>1</v>
      </c>
      <c r="N160" s="143" t="s">
        <v>38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145</v>
      </c>
      <c r="AT160" s="146" t="s">
        <v>141</v>
      </c>
      <c r="AU160" s="146" t="s">
        <v>81</v>
      </c>
      <c r="AY160" s="17" t="s">
        <v>139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7" t="s">
        <v>81</v>
      </c>
      <c r="BK160" s="147">
        <f>ROUND(I160*H160,2)</f>
        <v>0</v>
      </c>
      <c r="BL160" s="17" t="s">
        <v>145</v>
      </c>
      <c r="BM160" s="146" t="s">
        <v>344</v>
      </c>
    </row>
    <row r="161" spans="2:65" s="1" customFormat="1" ht="24.2" customHeight="1">
      <c r="B161" s="133"/>
      <c r="C161" s="134" t="s">
        <v>254</v>
      </c>
      <c r="D161" s="134" t="s">
        <v>141</v>
      </c>
      <c r="E161" s="135" t="s">
        <v>1596</v>
      </c>
      <c r="F161" s="136" t="s">
        <v>1597</v>
      </c>
      <c r="G161" s="137" t="s">
        <v>1524</v>
      </c>
      <c r="H161" s="138">
        <v>12</v>
      </c>
      <c r="I161" s="139"/>
      <c r="J161" s="140">
        <f>ROUND(I161*H161,2)</f>
        <v>0</v>
      </c>
      <c r="K161" s="141"/>
      <c r="L161" s="32"/>
      <c r="M161" s="142" t="s">
        <v>1</v>
      </c>
      <c r="N161" s="143" t="s">
        <v>38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145</v>
      </c>
      <c r="AT161" s="146" t="s">
        <v>141</v>
      </c>
      <c r="AU161" s="146" t="s">
        <v>81</v>
      </c>
      <c r="AY161" s="17" t="s">
        <v>139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7" t="s">
        <v>81</v>
      </c>
      <c r="BK161" s="147">
        <f>ROUND(I161*H161,2)</f>
        <v>0</v>
      </c>
      <c r="BL161" s="17" t="s">
        <v>145</v>
      </c>
      <c r="BM161" s="146" t="s">
        <v>350</v>
      </c>
    </row>
    <row r="162" spans="2:65" s="1" customFormat="1" ht="24.2" customHeight="1">
      <c r="B162" s="133"/>
      <c r="C162" s="134" t="s">
        <v>329</v>
      </c>
      <c r="D162" s="134" t="s">
        <v>141</v>
      </c>
      <c r="E162" s="135" t="s">
        <v>1598</v>
      </c>
      <c r="F162" s="136" t="s">
        <v>1599</v>
      </c>
      <c r="G162" s="137" t="s">
        <v>196</v>
      </c>
      <c r="H162" s="138">
        <v>14.99</v>
      </c>
      <c r="I162" s="139"/>
      <c r="J162" s="140">
        <f>ROUND(I162*H162,2)</f>
        <v>0</v>
      </c>
      <c r="K162" s="141"/>
      <c r="L162" s="32"/>
      <c r="M162" s="142" t="s">
        <v>1</v>
      </c>
      <c r="N162" s="143" t="s">
        <v>38</v>
      </c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AR162" s="146" t="s">
        <v>145</v>
      </c>
      <c r="AT162" s="146" t="s">
        <v>141</v>
      </c>
      <c r="AU162" s="146" t="s">
        <v>81</v>
      </c>
      <c r="AY162" s="17" t="s">
        <v>139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7" t="s">
        <v>81</v>
      </c>
      <c r="BK162" s="147">
        <f>ROUND(I162*H162,2)</f>
        <v>0</v>
      </c>
      <c r="BL162" s="17" t="s">
        <v>145</v>
      </c>
      <c r="BM162" s="146" t="s">
        <v>354</v>
      </c>
    </row>
    <row r="163" spans="2:65" s="11" customFormat="1" ht="25.9" customHeight="1">
      <c r="B163" s="121"/>
      <c r="D163" s="122" t="s">
        <v>72</v>
      </c>
      <c r="E163" s="123" t="s">
        <v>160</v>
      </c>
      <c r="F163" s="123" t="s">
        <v>1456</v>
      </c>
      <c r="I163" s="124"/>
      <c r="J163" s="125">
        <f>BK163</f>
        <v>0</v>
      </c>
      <c r="L163" s="121"/>
      <c r="M163" s="126"/>
      <c r="P163" s="127">
        <f>SUM(P164:P168)</f>
        <v>0</v>
      </c>
      <c r="R163" s="127">
        <f>SUM(R164:R168)</f>
        <v>0</v>
      </c>
      <c r="T163" s="128">
        <f>SUM(T164:T168)</f>
        <v>0</v>
      </c>
      <c r="AR163" s="122" t="s">
        <v>81</v>
      </c>
      <c r="AT163" s="129" t="s">
        <v>72</v>
      </c>
      <c r="AU163" s="129" t="s">
        <v>73</v>
      </c>
      <c r="AY163" s="122" t="s">
        <v>139</v>
      </c>
      <c r="BK163" s="130">
        <f>SUM(BK164:BK168)</f>
        <v>0</v>
      </c>
    </row>
    <row r="164" spans="2:65" s="1" customFormat="1" ht="16.5" customHeight="1">
      <c r="B164" s="133"/>
      <c r="C164" s="134" t="s">
        <v>260</v>
      </c>
      <c r="D164" s="134" t="s">
        <v>141</v>
      </c>
      <c r="E164" s="135" t="s">
        <v>1600</v>
      </c>
      <c r="F164" s="136" t="s">
        <v>1601</v>
      </c>
      <c r="G164" s="137" t="s">
        <v>618</v>
      </c>
      <c r="H164" s="138">
        <v>12</v>
      </c>
      <c r="I164" s="139"/>
      <c r="J164" s="140">
        <f>ROUND(I164*H164,2)</f>
        <v>0</v>
      </c>
      <c r="K164" s="141"/>
      <c r="L164" s="32"/>
      <c r="M164" s="142" t="s">
        <v>1</v>
      </c>
      <c r="N164" s="143" t="s">
        <v>38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145</v>
      </c>
      <c r="AT164" s="146" t="s">
        <v>141</v>
      </c>
      <c r="AU164" s="146" t="s">
        <v>81</v>
      </c>
      <c r="AY164" s="17" t="s">
        <v>139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7" t="s">
        <v>81</v>
      </c>
      <c r="BK164" s="147">
        <f>ROUND(I164*H164,2)</f>
        <v>0</v>
      </c>
      <c r="BL164" s="17" t="s">
        <v>145</v>
      </c>
      <c r="BM164" s="146" t="s">
        <v>360</v>
      </c>
    </row>
    <row r="165" spans="2:65" s="1" customFormat="1" ht="16.5" customHeight="1">
      <c r="B165" s="133"/>
      <c r="C165" s="134" t="s">
        <v>337</v>
      </c>
      <c r="D165" s="134" t="s">
        <v>141</v>
      </c>
      <c r="E165" s="135" t="s">
        <v>1602</v>
      </c>
      <c r="F165" s="136" t="s">
        <v>1603</v>
      </c>
      <c r="G165" s="137" t="s">
        <v>618</v>
      </c>
      <c r="H165" s="138">
        <v>2.5</v>
      </c>
      <c r="I165" s="139"/>
      <c r="J165" s="140">
        <f>ROUND(I165*H165,2)</f>
        <v>0</v>
      </c>
      <c r="K165" s="141"/>
      <c r="L165" s="32"/>
      <c r="M165" s="142" t="s">
        <v>1</v>
      </c>
      <c r="N165" s="143" t="s">
        <v>38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145</v>
      </c>
      <c r="AT165" s="146" t="s">
        <v>141</v>
      </c>
      <c r="AU165" s="146" t="s">
        <v>81</v>
      </c>
      <c r="AY165" s="17" t="s">
        <v>139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7" t="s">
        <v>81</v>
      </c>
      <c r="BK165" s="147">
        <f>ROUND(I165*H165,2)</f>
        <v>0</v>
      </c>
      <c r="BL165" s="17" t="s">
        <v>145</v>
      </c>
      <c r="BM165" s="146" t="s">
        <v>365</v>
      </c>
    </row>
    <row r="166" spans="2:65" s="1" customFormat="1" ht="16.5" customHeight="1">
      <c r="B166" s="133"/>
      <c r="C166" s="134" t="s">
        <v>264</v>
      </c>
      <c r="D166" s="134" t="s">
        <v>141</v>
      </c>
      <c r="E166" s="135" t="s">
        <v>1604</v>
      </c>
      <c r="F166" s="136" t="s">
        <v>1605</v>
      </c>
      <c r="G166" s="137" t="s">
        <v>1524</v>
      </c>
      <c r="H166" s="138">
        <v>1</v>
      </c>
      <c r="I166" s="139"/>
      <c r="J166" s="140">
        <f>ROUND(I166*H166,2)</f>
        <v>0</v>
      </c>
      <c r="K166" s="141"/>
      <c r="L166" s="32"/>
      <c r="M166" s="142" t="s">
        <v>1</v>
      </c>
      <c r="N166" s="143" t="s">
        <v>38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145</v>
      </c>
      <c r="AT166" s="146" t="s">
        <v>141</v>
      </c>
      <c r="AU166" s="146" t="s">
        <v>81</v>
      </c>
      <c r="AY166" s="17" t="s">
        <v>139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7" t="s">
        <v>81</v>
      </c>
      <c r="BK166" s="147">
        <f>ROUND(I166*H166,2)</f>
        <v>0</v>
      </c>
      <c r="BL166" s="17" t="s">
        <v>145</v>
      </c>
      <c r="BM166" s="146" t="s">
        <v>371</v>
      </c>
    </row>
    <row r="167" spans="2:65" s="1" customFormat="1" ht="16.5" customHeight="1">
      <c r="B167" s="133"/>
      <c r="C167" s="134" t="s">
        <v>347</v>
      </c>
      <c r="D167" s="134" t="s">
        <v>141</v>
      </c>
      <c r="E167" s="135" t="s">
        <v>1606</v>
      </c>
      <c r="F167" s="136" t="s">
        <v>1607</v>
      </c>
      <c r="G167" s="137" t="s">
        <v>1173</v>
      </c>
      <c r="H167" s="138">
        <v>1</v>
      </c>
      <c r="I167" s="139"/>
      <c r="J167" s="140">
        <f>ROUND(I167*H167,2)</f>
        <v>0</v>
      </c>
      <c r="K167" s="141"/>
      <c r="L167" s="32"/>
      <c r="M167" s="142" t="s">
        <v>1</v>
      </c>
      <c r="N167" s="143" t="s">
        <v>38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145</v>
      </c>
      <c r="AT167" s="146" t="s">
        <v>141</v>
      </c>
      <c r="AU167" s="146" t="s">
        <v>81</v>
      </c>
      <c r="AY167" s="17" t="s">
        <v>139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7" t="s">
        <v>81</v>
      </c>
      <c r="BK167" s="147">
        <f>ROUND(I167*H167,2)</f>
        <v>0</v>
      </c>
      <c r="BL167" s="17" t="s">
        <v>145</v>
      </c>
      <c r="BM167" s="146" t="s">
        <v>376</v>
      </c>
    </row>
    <row r="168" spans="2:65" s="1" customFormat="1" ht="24.2" customHeight="1">
      <c r="B168" s="133"/>
      <c r="C168" s="134" t="s">
        <v>269</v>
      </c>
      <c r="D168" s="134" t="s">
        <v>141</v>
      </c>
      <c r="E168" s="135" t="s">
        <v>1608</v>
      </c>
      <c r="F168" s="136" t="s">
        <v>1609</v>
      </c>
      <c r="G168" s="137" t="s">
        <v>1173</v>
      </c>
      <c r="H168" s="138">
        <v>1</v>
      </c>
      <c r="I168" s="139"/>
      <c r="J168" s="140">
        <f>ROUND(I168*H168,2)</f>
        <v>0</v>
      </c>
      <c r="K168" s="141"/>
      <c r="L168" s="32"/>
      <c r="M168" s="180" t="s">
        <v>1</v>
      </c>
      <c r="N168" s="181" t="s">
        <v>38</v>
      </c>
      <c r="O168" s="182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AR168" s="146" t="s">
        <v>145</v>
      </c>
      <c r="AT168" s="146" t="s">
        <v>141</v>
      </c>
      <c r="AU168" s="146" t="s">
        <v>81</v>
      </c>
      <c r="AY168" s="17" t="s">
        <v>139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7" t="s">
        <v>81</v>
      </c>
      <c r="BK168" s="147">
        <f>ROUND(I168*H168,2)</f>
        <v>0</v>
      </c>
      <c r="BL168" s="17" t="s">
        <v>145</v>
      </c>
      <c r="BM168" s="146" t="s">
        <v>381</v>
      </c>
    </row>
    <row r="169" spans="2:65" s="1" customFormat="1" ht="6.95" customHeight="1"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32"/>
    </row>
  </sheetData>
  <autoFilter ref="C119:K168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109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Králův Dvůr - Průmyslova zóna západ -Technicka vybavenost</v>
      </c>
      <c r="F7" s="236"/>
      <c r="G7" s="236"/>
      <c r="H7" s="236"/>
      <c r="L7" s="20"/>
    </row>
    <row r="8" spans="2:46" s="1" customFormat="1" ht="12" customHeight="1">
      <c r="B8" s="32"/>
      <c r="D8" s="27" t="s">
        <v>110</v>
      </c>
      <c r="L8" s="32"/>
    </row>
    <row r="9" spans="2:46" s="1" customFormat="1" ht="16.5" customHeight="1">
      <c r="B9" s="32"/>
      <c r="E9" s="225" t="s">
        <v>1610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14. 2. 2025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11" t="s">
        <v>1</v>
      </c>
      <c r="F27" s="211"/>
      <c r="G27" s="211"/>
      <c r="H27" s="21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ROUND((SUM(BE117:BE136)),  2)</f>
        <v>0</v>
      </c>
      <c r="I33" s="92">
        <v>0.21</v>
      </c>
      <c r="J33" s="91">
        <f>ROUND(((SUM(BE117:BE136))*I33),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ROUND((SUM(BF117:BF136)),  2)</f>
        <v>0</v>
      </c>
      <c r="I34" s="92">
        <v>0.12</v>
      </c>
      <c r="J34" s="91">
        <f>ROUND(((SUM(BF117:BF136))*I34),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ROUND((SUM(BG117:BG136)),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ROUND((SUM(BH117:BH136)),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ROUND((SUM(BI117:BI136)),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Králův Dvůr - Průmyslova zóna západ -Technicka vybavenost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110</v>
      </c>
      <c r="L86" s="32"/>
    </row>
    <row r="87" spans="2:47" s="1" customFormat="1" ht="16.5" customHeight="1">
      <c r="B87" s="32"/>
      <c r="E87" s="225" t="str">
        <f>E9</f>
        <v>402 - SO 402 Rozvody NN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14. 2. 2025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113</v>
      </c>
      <c r="D94" s="93"/>
      <c r="E94" s="93"/>
      <c r="F94" s="93"/>
      <c r="G94" s="93"/>
      <c r="H94" s="93"/>
      <c r="I94" s="93"/>
      <c r="J94" s="102" t="s">
        <v>114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115</v>
      </c>
      <c r="J96" s="66">
        <f>J117</f>
        <v>0</v>
      </c>
      <c r="L96" s="32"/>
      <c r="AU96" s="17" t="s">
        <v>116</v>
      </c>
    </row>
    <row r="97" spans="2:12" s="8" customFormat="1" ht="24.95" customHeight="1">
      <c r="B97" s="104"/>
      <c r="D97" s="105" t="s">
        <v>1611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124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5" t="str">
        <f>E7</f>
        <v>Králův Dvůr - Průmyslova zóna západ -Technicka vybavenost</v>
      </c>
      <c r="F107" s="236"/>
      <c r="G107" s="236"/>
      <c r="H107" s="236"/>
      <c r="L107" s="32"/>
    </row>
    <row r="108" spans="2:12" s="1" customFormat="1" ht="12" customHeight="1">
      <c r="B108" s="32"/>
      <c r="C108" s="27" t="s">
        <v>110</v>
      </c>
      <c r="L108" s="32"/>
    </row>
    <row r="109" spans="2:12" s="1" customFormat="1" ht="16.5" customHeight="1">
      <c r="B109" s="32"/>
      <c r="E109" s="225" t="str">
        <f>E9</f>
        <v>402 - SO 402 Rozvody NN</v>
      </c>
      <c r="F109" s="234"/>
      <c r="G109" s="234"/>
      <c r="H109" s="234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 t="str">
        <f>IF(J12="","",J12)</f>
        <v>14. 2. 2025</v>
      </c>
      <c r="L111" s="32"/>
    </row>
    <row r="112" spans="2:12" s="1" customFormat="1" ht="6.95" customHeight="1">
      <c r="B112" s="32"/>
      <c r="L112" s="32"/>
    </row>
    <row r="113" spans="2:65" s="1" customFormat="1" ht="15.2" customHeight="1">
      <c r="B113" s="32"/>
      <c r="C113" s="27" t="s">
        <v>24</v>
      </c>
      <c r="F113" s="25" t="str">
        <f>E15</f>
        <v xml:space="preserve"> </v>
      </c>
      <c r="I113" s="27" t="s">
        <v>29</v>
      </c>
      <c r="J113" s="30" t="str">
        <f>E21</f>
        <v xml:space="preserve"> </v>
      </c>
      <c r="L113" s="32"/>
    </row>
    <row r="114" spans="2:65" s="1" customFormat="1" ht="15.2" customHeight="1">
      <c r="B114" s="32"/>
      <c r="C114" s="27" t="s">
        <v>27</v>
      </c>
      <c r="F114" s="25" t="str">
        <f>IF(E18="","",E18)</f>
        <v>Vyplň údaj</v>
      </c>
      <c r="I114" s="27" t="s">
        <v>31</v>
      </c>
      <c r="J114" s="30" t="str">
        <f>E24</f>
        <v xml:space="preserve"> 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2"/>
      <c r="C116" s="113" t="s">
        <v>125</v>
      </c>
      <c r="D116" s="114" t="s">
        <v>58</v>
      </c>
      <c r="E116" s="114" t="s">
        <v>54</v>
      </c>
      <c r="F116" s="114" t="s">
        <v>55</v>
      </c>
      <c r="G116" s="114" t="s">
        <v>126</v>
      </c>
      <c r="H116" s="114" t="s">
        <v>127</v>
      </c>
      <c r="I116" s="114" t="s">
        <v>128</v>
      </c>
      <c r="J116" s="115" t="s">
        <v>114</v>
      </c>
      <c r="K116" s="116" t="s">
        <v>129</v>
      </c>
      <c r="L116" s="112"/>
      <c r="M116" s="59" t="s">
        <v>1</v>
      </c>
      <c r="N116" s="60" t="s">
        <v>37</v>
      </c>
      <c r="O116" s="60" t="s">
        <v>130</v>
      </c>
      <c r="P116" s="60" t="s">
        <v>131</v>
      </c>
      <c r="Q116" s="60" t="s">
        <v>132</v>
      </c>
      <c r="R116" s="60" t="s">
        <v>133</v>
      </c>
      <c r="S116" s="60" t="s">
        <v>134</v>
      </c>
      <c r="T116" s="61" t="s">
        <v>135</v>
      </c>
    </row>
    <row r="117" spans="2:65" s="1" customFormat="1" ht="22.9" customHeight="1">
      <c r="B117" s="32"/>
      <c r="C117" s="64" t="s">
        <v>136</v>
      </c>
      <c r="J117" s="117">
        <f>BK117</f>
        <v>0</v>
      </c>
      <c r="L117" s="32"/>
      <c r="M117" s="62"/>
      <c r="N117" s="53"/>
      <c r="O117" s="53"/>
      <c r="P117" s="118">
        <f>P118</f>
        <v>0</v>
      </c>
      <c r="Q117" s="53"/>
      <c r="R117" s="118">
        <f>R118</f>
        <v>0</v>
      </c>
      <c r="S117" s="53"/>
      <c r="T117" s="119">
        <f>T118</f>
        <v>0</v>
      </c>
      <c r="AT117" s="17" t="s">
        <v>72</v>
      </c>
      <c r="AU117" s="17" t="s">
        <v>116</v>
      </c>
      <c r="BK117" s="120">
        <f>BK118</f>
        <v>0</v>
      </c>
    </row>
    <row r="118" spans="2:65" s="11" customFormat="1" ht="25.9" customHeight="1">
      <c r="B118" s="121"/>
      <c r="D118" s="122" t="s">
        <v>72</v>
      </c>
      <c r="E118" s="123" t="s">
        <v>1612</v>
      </c>
      <c r="F118" s="123" t="s">
        <v>1613</v>
      </c>
      <c r="I118" s="124"/>
      <c r="J118" s="125">
        <f>BK118</f>
        <v>0</v>
      </c>
      <c r="L118" s="121"/>
      <c r="M118" s="126"/>
      <c r="P118" s="127">
        <f>SUM(P119:P136)</f>
        <v>0</v>
      </c>
      <c r="R118" s="127">
        <f>SUM(R119:R136)</f>
        <v>0</v>
      </c>
      <c r="T118" s="128">
        <f>SUM(T119:T136)</f>
        <v>0</v>
      </c>
      <c r="AR118" s="122" t="s">
        <v>81</v>
      </c>
      <c r="AT118" s="129" t="s">
        <v>72</v>
      </c>
      <c r="AU118" s="129" t="s">
        <v>73</v>
      </c>
      <c r="AY118" s="122" t="s">
        <v>139</v>
      </c>
      <c r="BK118" s="130">
        <f>SUM(BK119:BK136)</f>
        <v>0</v>
      </c>
    </row>
    <row r="119" spans="2:65" s="1" customFormat="1" ht="16.5" customHeight="1">
      <c r="B119" s="133"/>
      <c r="C119" s="134" t="s">
        <v>81</v>
      </c>
      <c r="D119" s="134" t="s">
        <v>141</v>
      </c>
      <c r="E119" s="135" t="s">
        <v>1614</v>
      </c>
      <c r="F119" s="136" t="s">
        <v>1615</v>
      </c>
      <c r="G119" s="137" t="s">
        <v>1524</v>
      </c>
      <c r="H119" s="138">
        <v>3</v>
      </c>
      <c r="I119" s="139"/>
      <c r="J119" s="140">
        <f t="shared" ref="J119:J136" si="0">ROUND(I119*H119,2)</f>
        <v>0</v>
      </c>
      <c r="K119" s="141"/>
      <c r="L119" s="32"/>
      <c r="M119" s="142" t="s">
        <v>1</v>
      </c>
      <c r="N119" s="143" t="s">
        <v>38</v>
      </c>
      <c r="P119" s="144">
        <f t="shared" ref="P119:P136" si="1">O119*H119</f>
        <v>0</v>
      </c>
      <c r="Q119" s="144">
        <v>0</v>
      </c>
      <c r="R119" s="144">
        <f t="shared" ref="R119:R136" si="2">Q119*H119</f>
        <v>0</v>
      </c>
      <c r="S119" s="144">
        <v>0</v>
      </c>
      <c r="T119" s="145">
        <f t="shared" ref="T119:T136" si="3">S119*H119</f>
        <v>0</v>
      </c>
      <c r="AR119" s="146" t="s">
        <v>145</v>
      </c>
      <c r="AT119" s="146" t="s">
        <v>141</v>
      </c>
      <c r="AU119" s="146" t="s">
        <v>81</v>
      </c>
      <c r="AY119" s="17" t="s">
        <v>139</v>
      </c>
      <c r="BE119" s="147">
        <f t="shared" ref="BE119:BE136" si="4">IF(N119="základní",J119,0)</f>
        <v>0</v>
      </c>
      <c r="BF119" s="147">
        <f t="shared" ref="BF119:BF136" si="5">IF(N119="snížená",J119,0)</f>
        <v>0</v>
      </c>
      <c r="BG119" s="147">
        <f t="shared" ref="BG119:BG136" si="6">IF(N119="zákl. přenesená",J119,0)</f>
        <v>0</v>
      </c>
      <c r="BH119" s="147">
        <f t="shared" ref="BH119:BH136" si="7">IF(N119="sníž. přenesená",J119,0)</f>
        <v>0</v>
      </c>
      <c r="BI119" s="147">
        <f t="shared" ref="BI119:BI136" si="8">IF(N119="nulová",J119,0)</f>
        <v>0</v>
      </c>
      <c r="BJ119" s="17" t="s">
        <v>81</v>
      </c>
      <c r="BK119" s="147">
        <f t="shared" ref="BK119:BK136" si="9">ROUND(I119*H119,2)</f>
        <v>0</v>
      </c>
      <c r="BL119" s="17" t="s">
        <v>145</v>
      </c>
      <c r="BM119" s="146" t="s">
        <v>83</v>
      </c>
    </row>
    <row r="120" spans="2:65" s="1" customFormat="1" ht="37.9" customHeight="1">
      <c r="B120" s="133"/>
      <c r="C120" s="134" t="s">
        <v>83</v>
      </c>
      <c r="D120" s="134" t="s">
        <v>141</v>
      </c>
      <c r="E120" s="135" t="s">
        <v>1616</v>
      </c>
      <c r="F120" s="136" t="s">
        <v>1617</v>
      </c>
      <c r="G120" s="137" t="s">
        <v>1524</v>
      </c>
      <c r="H120" s="138">
        <v>1</v>
      </c>
      <c r="I120" s="139"/>
      <c r="J120" s="140">
        <f t="shared" si="0"/>
        <v>0</v>
      </c>
      <c r="K120" s="141"/>
      <c r="L120" s="32"/>
      <c r="M120" s="142" t="s">
        <v>1</v>
      </c>
      <c r="N120" s="143" t="s">
        <v>38</v>
      </c>
      <c r="P120" s="144">
        <f t="shared" si="1"/>
        <v>0</v>
      </c>
      <c r="Q120" s="144">
        <v>0</v>
      </c>
      <c r="R120" s="144">
        <f t="shared" si="2"/>
        <v>0</v>
      </c>
      <c r="S120" s="144">
        <v>0</v>
      </c>
      <c r="T120" s="145">
        <f t="shared" si="3"/>
        <v>0</v>
      </c>
      <c r="AR120" s="146" t="s">
        <v>145</v>
      </c>
      <c r="AT120" s="146" t="s">
        <v>141</v>
      </c>
      <c r="AU120" s="146" t="s">
        <v>81</v>
      </c>
      <c r="AY120" s="17" t="s">
        <v>139</v>
      </c>
      <c r="BE120" s="147">
        <f t="shared" si="4"/>
        <v>0</v>
      </c>
      <c r="BF120" s="147">
        <f t="shared" si="5"/>
        <v>0</v>
      </c>
      <c r="BG120" s="147">
        <f t="shared" si="6"/>
        <v>0</v>
      </c>
      <c r="BH120" s="147">
        <f t="shared" si="7"/>
        <v>0</v>
      </c>
      <c r="BI120" s="147">
        <f t="shared" si="8"/>
        <v>0</v>
      </c>
      <c r="BJ120" s="17" t="s">
        <v>81</v>
      </c>
      <c r="BK120" s="147">
        <f t="shared" si="9"/>
        <v>0</v>
      </c>
      <c r="BL120" s="17" t="s">
        <v>145</v>
      </c>
      <c r="BM120" s="146" t="s">
        <v>145</v>
      </c>
    </row>
    <row r="121" spans="2:65" s="1" customFormat="1" ht="16.5" customHeight="1">
      <c r="B121" s="133"/>
      <c r="C121" s="134" t="s">
        <v>153</v>
      </c>
      <c r="D121" s="134" t="s">
        <v>141</v>
      </c>
      <c r="E121" s="135" t="s">
        <v>1618</v>
      </c>
      <c r="F121" s="136" t="s">
        <v>1619</v>
      </c>
      <c r="G121" s="137" t="s">
        <v>1524</v>
      </c>
      <c r="H121" s="138">
        <v>2</v>
      </c>
      <c r="I121" s="139"/>
      <c r="J121" s="140">
        <f t="shared" si="0"/>
        <v>0</v>
      </c>
      <c r="K121" s="141"/>
      <c r="L121" s="32"/>
      <c r="M121" s="142" t="s">
        <v>1</v>
      </c>
      <c r="N121" s="143" t="s">
        <v>38</v>
      </c>
      <c r="P121" s="144">
        <f t="shared" si="1"/>
        <v>0</v>
      </c>
      <c r="Q121" s="144">
        <v>0</v>
      </c>
      <c r="R121" s="144">
        <f t="shared" si="2"/>
        <v>0</v>
      </c>
      <c r="S121" s="144">
        <v>0</v>
      </c>
      <c r="T121" s="145">
        <f t="shared" si="3"/>
        <v>0</v>
      </c>
      <c r="AR121" s="146" t="s">
        <v>145</v>
      </c>
      <c r="AT121" s="146" t="s">
        <v>141</v>
      </c>
      <c r="AU121" s="146" t="s">
        <v>81</v>
      </c>
      <c r="AY121" s="17" t="s">
        <v>139</v>
      </c>
      <c r="BE121" s="147">
        <f t="shared" si="4"/>
        <v>0</v>
      </c>
      <c r="BF121" s="147">
        <f t="shared" si="5"/>
        <v>0</v>
      </c>
      <c r="BG121" s="147">
        <f t="shared" si="6"/>
        <v>0</v>
      </c>
      <c r="BH121" s="147">
        <f t="shared" si="7"/>
        <v>0</v>
      </c>
      <c r="BI121" s="147">
        <f t="shared" si="8"/>
        <v>0</v>
      </c>
      <c r="BJ121" s="17" t="s">
        <v>81</v>
      </c>
      <c r="BK121" s="147">
        <f t="shared" si="9"/>
        <v>0</v>
      </c>
      <c r="BL121" s="17" t="s">
        <v>145</v>
      </c>
      <c r="BM121" s="146" t="s">
        <v>159</v>
      </c>
    </row>
    <row r="122" spans="2:65" s="1" customFormat="1" ht="16.5" customHeight="1">
      <c r="B122" s="133"/>
      <c r="C122" s="134" t="s">
        <v>145</v>
      </c>
      <c r="D122" s="134" t="s">
        <v>141</v>
      </c>
      <c r="E122" s="135" t="s">
        <v>1620</v>
      </c>
      <c r="F122" s="136" t="s">
        <v>1621</v>
      </c>
      <c r="G122" s="137" t="s">
        <v>183</v>
      </c>
      <c r="H122" s="138">
        <v>250</v>
      </c>
      <c r="I122" s="139"/>
      <c r="J122" s="140">
        <f t="shared" si="0"/>
        <v>0</v>
      </c>
      <c r="K122" s="141"/>
      <c r="L122" s="32"/>
      <c r="M122" s="142" t="s">
        <v>1</v>
      </c>
      <c r="N122" s="143" t="s">
        <v>38</v>
      </c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5">
        <f t="shared" si="3"/>
        <v>0</v>
      </c>
      <c r="AR122" s="146" t="s">
        <v>145</v>
      </c>
      <c r="AT122" s="146" t="s">
        <v>141</v>
      </c>
      <c r="AU122" s="146" t="s">
        <v>81</v>
      </c>
      <c r="AY122" s="17" t="s">
        <v>139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7" t="s">
        <v>81</v>
      </c>
      <c r="BK122" s="147">
        <f t="shared" si="9"/>
        <v>0</v>
      </c>
      <c r="BL122" s="17" t="s">
        <v>145</v>
      </c>
      <c r="BM122" s="146" t="s">
        <v>163</v>
      </c>
    </row>
    <row r="123" spans="2:65" s="1" customFormat="1" ht="16.5" customHeight="1">
      <c r="B123" s="133"/>
      <c r="C123" s="134" t="s">
        <v>160</v>
      </c>
      <c r="D123" s="134" t="s">
        <v>141</v>
      </c>
      <c r="E123" s="135" t="s">
        <v>1622</v>
      </c>
      <c r="F123" s="136" t="s">
        <v>1623</v>
      </c>
      <c r="G123" s="137" t="s">
        <v>183</v>
      </c>
      <c r="H123" s="138">
        <v>220</v>
      </c>
      <c r="I123" s="139"/>
      <c r="J123" s="140">
        <f t="shared" si="0"/>
        <v>0</v>
      </c>
      <c r="K123" s="141"/>
      <c r="L123" s="32"/>
      <c r="M123" s="142" t="s">
        <v>1</v>
      </c>
      <c r="N123" s="143" t="s">
        <v>38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145</v>
      </c>
      <c r="AT123" s="146" t="s">
        <v>141</v>
      </c>
      <c r="AU123" s="146" t="s">
        <v>81</v>
      </c>
      <c r="AY123" s="17" t="s">
        <v>139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7" t="s">
        <v>81</v>
      </c>
      <c r="BK123" s="147">
        <f t="shared" si="9"/>
        <v>0</v>
      </c>
      <c r="BL123" s="17" t="s">
        <v>145</v>
      </c>
      <c r="BM123" s="146" t="s">
        <v>180</v>
      </c>
    </row>
    <row r="124" spans="2:65" s="1" customFormat="1" ht="16.5" customHeight="1">
      <c r="B124" s="133"/>
      <c r="C124" s="134" t="s">
        <v>159</v>
      </c>
      <c r="D124" s="134" t="s">
        <v>141</v>
      </c>
      <c r="E124" s="135" t="s">
        <v>1624</v>
      </c>
      <c r="F124" s="136" t="s">
        <v>1625</v>
      </c>
      <c r="G124" s="137" t="s">
        <v>183</v>
      </c>
      <c r="H124" s="138">
        <v>50</v>
      </c>
      <c r="I124" s="139"/>
      <c r="J124" s="140">
        <f t="shared" si="0"/>
        <v>0</v>
      </c>
      <c r="K124" s="141"/>
      <c r="L124" s="32"/>
      <c r="M124" s="142" t="s">
        <v>1</v>
      </c>
      <c r="N124" s="143" t="s">
        <v>38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145</v>
      </c>
      <c r="AT124" s="146" t="s">
        <v>141</v>
      </c>
      <c r="AU124" s="146" t="s">
        <v>81</v>
      </c>
      <c r="AY124" s="17" t="s">
        <v>139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7" t="s">
        <v>81</v>
      </c>
      <c r="BK124" s="147">
        <f t="shared" si="9"/>
        <v>0</v>
      </c>
      <c r="BL124" s="17" t="s">
        <v>145</v>
      </c>
      <c r="BM124" s="146" t="s">
        <v>8</v>
      </c>
    </row>
    <row r="125" spans="2:65" s="1" customFormat="1" ht="16.5" customHeight="1">
      <c r="B125" s="133"/>
      <c r="C125" s="134" t="s">
        <v>167</v>
      </c>
      <c r="D125" s="134" t="s">
        <v>141</v>
      </c>
      <c r="E125" s="135" t="s">
        <v>1626</v>
      </c>
      <c r="F125" s="136" t="s">
        <v>1627</v>
      </c>
      <c r="G125" s="137" t="s">
        <v>1524</v>
      </c>
      <c r="H125" s="138">
        <v>1</v>
      </c>
      <c r="I125" s="139"/>
      <c r="J125" s="140">
        <f t="shared" si="0"/>
        <v>0</v>
      </c>
      <c r="K125" s="141"/>
      <c r="L125" s="32"/>
      <c r="M125" s="142" t="s">
        <v>1</v>
      </c>
      <c r="N125" s="143" t="s">
        <v>38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145</v>
      </c>
      <c r="AT125" s="146" t="s">
        <v>141</v>
      </c>
      <c r="AU125" s="146" t="s">
        <v>81</v>
      </c>
      <c r="AY125" s="17" t="s">
        <v>139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7" t="s">
        <v>81</v>
      </c>
      <c r="BK125" s="147">
        <f t="shared" si="9"/>
        <v>0</v>
      </c>
      <c r="BL125" s="17" t="s">
        <v>145</v>
      </c>
      <c r="BM125" s="146" t="s">
        <v>191</v>
      </c>
    </row>
    <row r="126" spans="2:65" s="1" customFormat="1" ht="16.5" customHeight="1">
      <c r="B126" s="133"/>
      <c r="C126" s="134" t="s">
        <v>163</v>
      </c>
      <c r="D126" s="134" t="s">
        <v>141</v>
      </c>
      <c r="E126" s="135" t="s">
        <v>1628</v>
      </c>
      <c r="F126" s="136" t="s">
        <v>1629</v>
      </c>
      <c r="G126" s="137" t="s">
        <v>1173</v>
      </c>
      <c r="H126" s="138">
        <v>1</v>
      </c>
      <c r="I126" s="139"/>
      <c r="J126" s="140">
        <f t="shared" si="0"/>
        <v>0</v>
      </c>
      <c r="K126" s="141"/>
      <c r="L126" s="32"/>
      <c r="M126" s="142" t="s">
        <v>1</v>
      </c>
      <c r="N126" s="143" t="s">
        <v>38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145</v>
      </c>
      <c r="AT126" s="146" t="s">
        <v>141</v>
      </c>
      <c r="AU126" s="146" t="s">
        <v>81</v>
      </c>
      <c r="AY126" s="17" t="s">
        <v>139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7" t="s">
        <v>81</v>
      </c>
      <c r="BK126" s="147">
        <f t="shared" si="9"/>
        <v>0</v>
      </c>
      <c r="BL126" s="17" t="s">
        <v>145</v>
      </c>
      <c r="BM126" s="146" t="s">
        <v>197</v>
      </c>
    </row>
    <row r="127" spans="2:65" s="1" customFormat="1" ht="21.75" customHeight="1">
      <c r="B127" s="133"/>
      <c r="C127" s="134" t="s">
        <v>175</v>
      </c>
      <c r="D127" s="134" t="s">
        <v>141</v>
      </c>
      <c r="E127" s="135" t="s">
        <v>1630</v>
      </c>
      <c r="F127" s="136" t="s">
        <v>1631</v>
      </c>
      <c r="G127" s="137" t="s">
        <v>183</v>
      </c>
      <c r="H127" s="138">
        <v>220</v>
      </c>
      <c r="I127" s="139"/>
      <c r="J127" s="140">
        <f t="shared" si="0"/>
        <v>0</v>
      </c>
      <c r="K127" s="141"/>
      <c r="L127" s="32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145</v>
      </c>
      <c r="AT127" s="146" t="s">
        <v>141</v>
      </c>
      <c r="AU127" s="146" t="s">
        <v>81</v>
      </c>
      <c r="AY127" s="17" t="s">
        <v>139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7" t="s">
        <v>81</v>
      </c>
      <c r="BK127" s="147">
        <f t="shared" si="9"/>
        <v>0</v>
      </c>
      <c r="BL127" s="17" t="s">
        <v>145</v>
      </c>
      <c r="BM127" s="146" t="s">
        <v>202</v>
      </c>
    </row>
    <row r="128" spans="2:65" s="1" customFormat="1" ht="16.5" customHeight="1">
      <c r="B128" s="133"/>
      <c r="C128" s="134" t="s">
        <v>180</v>
      </c>
      <c r="D128" s="134" t="s">
        <v>141</v>
      </c>
      <c r="E128" s="135" t="s">
        <v>1632</v>
      </c>
      <c r="F128" s="136" t="s">
        <v>1633</v>
      </c>
      <c r="G128" s="137" t="s">
        <v>183</v>
      </c>
      <c r="H128" s="138">
        <v>220</v>
      </c>
      <c r="I128" s="139"/>
      <c r="J128" s="140">
        <f t="shared" si="0"/>
        <v>0</v>
      </c>
      <c r="K128" s="141"/>
      <c r="L128" s="32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145</v>
      </c>
      <c r="AT128" s="146" t="s">
        <v>141</v>
      </c>
      <c r="AU128" s="146" t="s">
        <v>81</v>
      </c>
      <c r="AY128" s="17" t="s">
        <v>139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7" t="s">
        <v>81</v>
      </c>
      <c r="BK128" s="147">
        <f t="shared" si="9"/>
        <v>0</v>
      </c>
      <c r="BL128" s="17" t="s">
        <v>145</v>
      </c>
      <c r="BM128" s="146" t="s">
        <v>207</v>
      </c>
    </row>
    <row r="129" spans="2:65" s="1" customFormat="1" ht="16.5" customHeight="1">
      <c r="B129" s="133"/>
      <c r="C129" s="134" t="s">
        <v>185</v>
      </c>
      <c r="D129" s="134" t="s">
        <v>141</v>
      </c>
      <c r="E129" s="135" t="s">
        <v>1634</v>
      </c>
      <c r="F129" s="136" t="s">
        <v>1635</v>
      </c>
      <c r="G129" s="137" t="s">
        <v>1524</v>
      </c>
      <c r="H129" s="138">
        <v>1</v>
      </c>
      <c r="I129" s="139"/>
      <c r="J129" s="140">
        <f t="shared" si="0"/>
        <v>0</v>
      </c>
      <c r="K129" s="141"/>
      <c r="L129" s="32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145</v>
      </c>
      <c r="AT129" s="146" t="s">
        <v>141</v>
      </c>
      <c r="AU129" s="146" t="s">
        <v>81</v>
      </c>
      <c r="AY129" s="17" t="s">
        <v>139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7" t="s">
        <v>81</v>
      </c>
      <c r="BK129" s="147">
        <f t="shared" si="9"/>
        <v>0</v>
      </c>
      <c r="BL129" s="17" t="s">
        <v>145</v>
      </c>
      <c r="BM129" s="146" t="s">
        <v>211</v>
      </c>
    </row>
    <row r="130" spans="2:65" s="1" customFormat="1" ht="16.5" customHeight="1">
      <c r="B130" s="133"/>
      <c r="C130" s="134" t="s">
        <v>8</v>
      </c>
      <c r="D130" s="134" t="s">
        <v>141</v>
      </c>
      <c r="E130" s="135" t="s">
        <v>1636</v>
      </c>
      <c r="F130" s="136" t="s">
        <v>1637</v>
      </c>
      <c r="G130" s="137" t="s">
        <v>1524</v>
      </c>
      <c r="H130" s="138">
        <v>2</v>
      </c>
      <c r="I130" s="139"/>
      <c r="J130" s="140">
        <f t="shared" si="0"/>
        <v>0</v>
      </c>
      <c r="K130" s="141"/>
      <c r="L130" s="32"/>
      <c r="M130" s="142" t="s">
        <v>1</v>
      </c>
      <c r="N130" s="143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145</v>
      </c>
      <c r="AT130" s="146" t="s">
        <v>141</v>
      </c>
      <c r="AU130" s="146" t="s">
        <v>81</v>
      </c>
      <c r="AY130" s="17" t="s">
        <v>139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7" t="s">
        <v>81</v>
      </c>
      <c r="BK130" s="147">
        <f t="shared" si="9"/>
        <v>0</v>
      </c>
      <c r="BL130" s="17" t="s">
        <v>145</v>
      </c>
      <c r="BM130" s="146" t="s">
        <v>222</v>
      </c>
    </row>
    <row r="131" spans="2:65" s="1" customFormat="1" ht="16.5" customHeight="1">
      <c r="B131" s="133"/>
      <c r="C131" s="134" t="s">
        <v>193</v>
      </c>
      <c r="D131" s="134" t="s">
        <v>141</v>
      </c>
      <c r="E131" s="135" t="s">
        <v>1638</v>
      </c>
      <c r="F131" s="136" t="s">
        <v>1639</v>
      </c>
      <c r="G131" s="137" t="s">
        <v>1524</v>
      </c>
      <c r="H131" s="138">
        <v>1</v>
      </c>
      <c r="I131" s="139"/>
      <c r="J131" s="140">
        <f t="shared" si="0"/>
        <v>0</v>
      </c>
      <c r="K131" s="141"/>
      <c r="L131" s="32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145</v>
      </c>
      <c r="AT131" s="146" t="s">
        <v>141</v>
      </c>
      <c r="AU131" s="146" t="s">
        <v>81</v>
      </c>
      <c r="AY131" s="17" t="s">
        <v>139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7" t="s">
        <v>81</v>
      </c>
      <c r="BK131" s="147">
        <f t="shared" si="9"/>
        <v>0</v>
      </c>
      <c r="BL131" s="17" t="s">
        <v>145</v>
      </c>
      <c r="BM131" s="146" t="s">
        <v>226</v>
      </c>
    </row>
    <row r="132" spans="2:65" s="1" customFormat="1" ht="16.5" customHeight="1">
      <c r="B132" s="133"/>
      <c r="C132" s="134" t="s">
        <v>191</v>
      </c>
      <c r="D132" s="134" t="s">
        <v>141</v>
      </c>
      <c r="E132" s="135" t="s">
        <v>1640</v>
      </c>
      <c r="F132" s="136" t="s">
        <v>1641</v>
      </c>
      <c r="G132" s="137" t="s">
        <v>144</v>
      </c>
      <c r="H132" s="138">
        <v>110</v>
      </c>
      <c r="I132" s="139"/>
      <c r="J132" s="140">
        <f t="shared" si="0"/>
        <v>0</v>
      </c>
      <c r="K132" s="141"/>
      <c r="L132" s="32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145</v>
      </c>
      <c r="AT132" s="146" t="s">
        <v>141</v>
      </c>
      <c r="AU132" s="146" t="s">
        <v>81</v>
      </c>
      <c r="AY132" s="17" t="s">
        <v>139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7" t="s">
        <v>81</v>
      </c>
      <c r="BK132" s="147">
        <f t="shared" si="9"/>
        <v>0</v>
      </c>
      <c r="BL132" s="17" t="s">
        <v>145</v>
      </c>
      <c r="BM132" s="146" t="s">
        <v>231</v>
      </c>
    </row>
    <row r="133" spans="2:65" s="1" customFormat="1" ht="16.5" customHeight="1">
      <c r="B133" s="133"/>
      <c r="C133" s="134" t="s">
        <v>204</v>
      </c>
      <c r="D133" s="134" t="s">
        <v>141</v>
      </c>
      <c r="E133" s="135" t="s">
        <v>1642</v>
      </c>
      <c r="F133" s="136" t="s">
        <v>1643</v>
      </c>
      <c r="G133" s="137" t="s">
        <v>1524</v>
      </c>
      <c r="H133" s="138">
        <v>1</v>
      </c>
      <c r="I133" s="139"/>
      <c r="J133" s="140">
        <f t="shared" si="0"/>
        <v>0</v>
      </c>
      <c r="K133" s="141"/>
      <c r="L133" s="32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145</v>
      </c>
      <c r="AT133" s="146" t="s">
        <v>141</v>
      </c>
      <c r="AU133" s="146" t="s">
        <v>81</v>
      </c>
      <c r="AY133" s="17" t="s">
        <v>139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7" t="s">
        <v>81</v>
      </c>
      <c r="BK133" s="147">
        <f t="shared" si="9"/>
        <v>0</v>
      </c>
      <c r="BL133" s="17" t="s">
        <v>145</v>
      </c>
      <c r="BM133" s="146" t="s">
        <v>236</v>
      </c>
    </row>
    <row r="134" spans="2:65" s="1" customFormat="1" ht="16.5" customHeight="1">
      <c r="B134" s="133"/>
      <c r="C134" s="134" t="s">
        <v>197</v>
      </c>
      <c r="D134" s="134" t="s">
        <v>141</v>
      </c>
      <c r="E134" s="135" t="s">
        <v>1644</v>
      </c>
      <c r="F134" s="136" t="s">
        <v>1645</v>
      </c>
      <c r="G134" s="137" t="s">
        <v>1524</v>
      </c>
      <c r="H134" s="138">
        <v>1</v>
      </c>
      <c r="I134" s="139"/>
      <c r="J134" s="140">
        <f t="shared" si="0"/>
        <v>0</v>
      </c>
      <c r="K134" s="141"/>
      <c r="L134" s="32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145</v>
      </c>
      <c r="AT134" s="146" t="s">
        <v>141</v>
      </c>
      <c r="AU134" s="146" t="s">
        <v>81</v>
      </c>
      <c r="AY134" s="17" t="s">
        <v>139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7" t="s">
        <v>81</v>
      </c>
      <c r="BK134" s="147">
        <f t="shared" si="9"/>
        <v>0</v>
      </c>
      <c r="BL134" s="17" t="s">
        <v>145</v>
      </c>
      <c r="BM134" s="146" t="s">
        <v>240</v>
      </c>
    </row>
    <row r="135" spans="2:65" s="1" customFormat="1" ht="16.5" customHeight="1">
      <c r="B135" s="133"/>
      <c r="C135" s="134" t="s">
        <v>219</v>
      </c>
      <c r="D135" s="134" t="s">
        <v>141</v>
      </c>
      <c r="E135" s="135" t="s">
        <v>1646</v>
      </c>
      <c r="F135" s="136" t="s">
        <v>1647</v>
      </c>
      <c r="G135" s="137" t="s">
        <v>1524</v>
      </c>
      <c r="H135" s="138">
        <v>1</v>
      </c>
      <c r="I135" s="139"/>
      <c r="J135" s="140">
        <f t="shared" si="0"/>
        <v>0</v>
      </c>
      <c r="K135" s="141"/>
      <c r="L135" s="32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145</v>
      </c>
      <c r="AT135" s="146" t="s">
        <v>141</v>
      </c>
      <c r="AU135" s="146" t="s">
        <v>81</v>
      </c>
      <c r="AY135" s="17" t="s">
        <v>139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7" t="s">
        <v>81</v>
      </c>
      <c r="BK135" s="147">
        <f t="shared" si="9"/>
        <v>0</v>
      </c>
      <c r="BL135" s="17" t="s">
        <v>145</v>
      </c>
      <c r="BM135" s="146" t="s">
        <v>244</v>
      </c>
    </row>
    <row r="136" spans="2:65" s="1" customFormat="1" ht="16.5" customHeight="1">
      <c r="B136" s="133"/>
      <c r="C136" s="134" t="s">
        <v>202</v>
      </c>
      <c r="D136" s="134" t="s">
        <v>141</v>
      </c>
      <c r="E136" s="135" t="s">
        <v>1648</v>
      </c>
      <c r="F136" s="136" t="s">
        <v>1649</v>
      </c>
      <c r="G136" s="137" t="s">
        <v>1461</v>
      </c>
      <c r="H136" s="138">
        <v>0.3</v>
      </c>
      <c r="I136" s="139"/>
      <c r="J136" s="140">
        <f t="shared" si="0"/>
        <v>0</v>
      </c>
      <c r="K136" s="141"/>
      <c r="L136" s="32"/>
      <c r="M136" s="180" t="s">
        <v>1</v>
      </c>
      <c r="N136" s="181" t="s">
        <v>38</v>
      </c>
      <c r="O136" s="182"/>
      <c r="P136" s="183">
        <f t="shared" si="1"/>
        <v>0</v>
      </c>
      <c r="Q136" s="183">
        <v>0</v>
      </c>
      <c r="R136" s="183">
        <f t="shared" si="2"/>
        <v>0</v>
      </c>
      <c r="S136" s="183">
        <v>0</v>
      </c>
      <c r="T136" s="184">
        <f t="shared" si="3"/>
        <v>0</v>
      </c>
      <c r="AR136" s="146" t="s">
        <v>145</v>
      </c>
      <c r="AT136" s="146" t="s">
        <v>141</v>
      </c>
      <c r="AU136" s="146" t="s">
        <v>81</v>
      </c>
      <c r="AY136" s="17" t="s">
        <v>139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7" t="s">
        <v>81</v>
      </c>
      <c r="BK136" s="147">
        <f t="shared" si="9"/>
        <v>0</v>
      </c>
      <c r="BL136" s="17" t="s">
        <v>145</v>
      </c>
      <c r="BM136" s="146" t="s">
        <v>250</v>
      </c>
    </row>
    <row r="137" spans="2:65" s="1" customFormat="1" ht="6.95" customHeight="1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2"/>
    </row>
  </sheetData>
  <autoFilter ref="C116:K136" xr:uid="{00000000-0009-0000-0000-000006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109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Králův Dvůr - Průmyslova zóna západ -Technicka vybavenost</v>
      </c>
      <c r="F7" s="236"/>
      <c r="G7" s="236"/>
      <c r="H7" s="236"/>
      <c r="L7" s="20"/>
    </row>
    <row r="8" spans="2:46" s="1" customFormat="1" ht="12" customHeight="1">
      <c r="B8" s="32"/>
      <c r="D8" s="27" t="s">
        <v>110</v>
      </c>
      <c r="L8" s="32"/>
    </row>
    <row r="9" spans="2:46" s="1" customFormat="1" ht="16.5" customHeight="1">
      <c r="B9" s="32"/>
      <c r="E9" s="225" t="s">
        <v>1650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14. 2. 2025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11" t="s">
        <v>1</v>
      </c>
      <c r="F27" s="211"/>
      <c r="G27" s="211"/>
      <c r="H27" s="21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ROUND((SUM(BE118:BE150)),  2)</f>
        <v>0</v>
      </c>
      <c r="I33" s="92">
        <v>0.21</v>
      </c>
      <c r="J33" s="91">
        <f>ROUND(((SUM(BE118:BE150))*I33),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ROUND((SUM(BF118:BF150)),  2)</f>
        <v>0</v>
      </c>
      <c r="I34" s="92">
        <v>0.12</v>
      </c>
      <c r="J34" s="91">
        <f>ROUND(((SUM(BF118:BF150))*I34),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ROUND((SUM(BG118:BG150)),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ROUND((SUM(BH118:BH150)),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ROUND((SUM(BI118:BI150)),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Králův Dvůr - Průmyslova zóna západ -Technicka vybavenost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110</v>
      </c>
      <c r="L86" s="32"/>
    </row>
    <row r="87" spans="2:47" s="1" customFormat="1" ht="16.5" customHeight="1">
      <c r="B87" s="32"/>
      <c r="E87" s="225" t="str">
        <f>E9</f>
        <v>501 - PS 001 ČSOV Strojně technologická část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14. 2. 2025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113</v>
      </c>
      <c r="D94" s="93"/>
      <c r="E94" s="93"/>
      <c r="F94" s="93"/>
      <c r="G94" s="93"/>
      <c r="H94" s="93"/>
      <c r="I94" s="93"/>
      <c r="J94" s="102" t="s">
        <v>114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115</v>
      </c>
      <c r="J96" s="66">
        <f>J118</f>
        <v>0</v>
      </c>
      <c r="L96" s="32"/>
      <c r="AU96" s="17" t="s">
        <v>116</v>
      </c>
    </row>
    <row r="97" spans="2:12" s="8" customFormat="1" ht="24.95" customHeight="1">
      <c r="B97" s="104"/>
      <c r="D97" s="105" t="s">
        <v>1651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1652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124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35" t="str">
        <f>E7</f>
        <v>Králův Dvůr - Průmyslova zóna západ -Technicka vybavenost</v>
      </c>
      <c r="F108" s="236"/>
      <c r="G108" s="236"/>
      <c r="H108" s="236"/>
      <c r="L108" s="32"/>
    </row>
    <row r="109" spans="2:12" s="1" customFormat="1" ht="12" customHeight="1">
      <c r="B109" s="32"/>
      <c r="C109" s="27" t="s">
        <v>110</v>
      </c>
      <c r="L109" s="32"/>
    </row>
    <row r="110" spans="2:12" s="1" customFormat="1" ht="16.5" customHeight="1">
      <c r="B110" s="32"/>
      <c r="E110" s="225" t="str">
        <f>E9</f>
        <v>501 - PS 001 ČSOV Strojně technologická část</v>
      </c>
      <c r="F110" s="234"/>
      <c r="G110" s="234"/>
      <c r="H110" s="234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 xml:space="preserve"> </v>
      </c>
      <c r="I112" s="27" t="s">
        <v>22</v>
      </c>
      <c r="J112" s="52" t="str">
        <f>IF(J12="","",J12)</f>
        <v>14. 2. 2025</v>
      </c>
      <c r="L112" s="32"/>
    </row>
    <row r="113" spans="2:65" s="1" customFormat="1" ht="6.95" customHeight="1">
      <c r="B113" s="32"/>
      <c r="L113" s="32"/>
    </row>
    <row r="114" spans="2:65" s="1" customFormat="1" ht="15.2" customHeight="1">
      <c r="B114" s="32"/>
      <c r="C114" s="27" t="s">
        <v>24</v>
      </c>
      <c r="F114" s="25" t="str">
        <f>E15</f>
        <v xml:space="preserve"> </v>
      </c>
      <c r="I114" s="27" t="s">
        <v>29</v>
      </c>
      <c r="J114" s="30" t="str">
        <f>E21</f>
        <v xml:space="preserve"> </v>
      </c>
      <c r="L114" s="32"/>
    </row>
    <row r="115" spans="2:65" s="1" customFormat="1" ht="15.2" customHeight="1">
      <c r="B115" s="32"/>
      <c r="C115" s="27" t="s">
        <v>27</v>
      </c>
      <c r="F115" s="25" t="str">
        <f>IF(E18="","",E18)</f>
        <v>Vyplň údaj</v>
      </c>
      <c r="I115" s="27" t="s">
        <v>31</v>
      </c>
      <c r="J115" s="30" t="str">
        <f>E24</f>
        <v xml:space="preserve"> 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2"/>
      <c r="C117" s="113" t="s">
        <v>125</v>
      </c>
      <c r="D117" s="114" t="s">
        <v>58</v>
      </c>
      <c r="E117" s="114" t="s">
        <v>54</v>
      </c>
      <c r="F117" s="114" t="s">
        <v>55</v>
      </c>
      <c r="G117" s="114" t="s">
        <v>126</v>
      </c>
      <c r="H117" s="114" t="s">
        <v>127</v>
      </c>
      <c r="I117" s="114" t="s">
        <v>128</v>
      </c>
      <c r="J117" s="115" t="s">
        <v>114</v>
      </c>
      <c r="K117" s="116" t="s">
        <v>129</v>
      </c>
      <c r="L117" s="112"/>
      <c r="M117" s="59" t="s">
        <v>1</v>
      </c>
      <c r="N117" s="60" t="s">
        <v>37</v>
      </c>
      <c r="O117" s="60" t="s">
        <v>130</v>
      </c>
      <c r="P117" s="60" t="s">
        <v>131</v>
      </c>
      <c r="Q117" s="60" t="s">
        <v>132</v>
      </c>
      <c r="R117" s="60" t="s">
        <v>133</v>
      </c>
      <c r="S117" s="60" t="s">
        <v>134</v>
      </c>
      <c r="T117" s="61" t="s">
        <v>135</v>
      </c>
    </row>
    <row r="118" spans="2:65" s="1" customFormat="1" ht="22.9" customHeight="1">
      <c r="B118" s="32"/>
      <c r="C118" s="64" t="s">
        <v>136</v>
      </c>
      <c r="J118" s="117">
        <f>BK118</f>
        <v>0</v>
      </c>
      <c r="L118" s="32"/>
      <c r="M118" s="62"/>
      <c r="N118" s="53"/>
      <c r="O118" s="53"/>
      <c r="P118" s="118">
        <f>P119</f>
        <v>0</v>
      </c>
      <c r="Q118" s="53"/>
      <c r="R118" s="118">
        <f>R119</f>
        <v>0</v>
      </c>
      <c r="S118" s="53"/>
      <c r="T118" s="119">
        <f>T119</f>
        <v>0</v>
      </c>
      <c r="AT118" s="17" t="s">
        <v>72</v>
      </c>
      <c r="AU118" s="17" t="s">
        <v>116</v>
      </c>
      <c r="BK118" s="120">
        <f>BK119</f>
        <v>0</v>
      </c>
    </row>
    <row r="119" spans="2:65" s="11" customFormat="1" ht="25.9" customHeight="1">
      <c r="B119" s="121"/>
      <c r="D119" s="122" t="s">
        <v>72</v>
      </c>
      <c r="E119" s="123" t="s">
        <v>247</v>
      </c>
      <c r="F119" s="123" t="s">
        <v>247</v>
      </c>
      <c r="I119" s="124"/>
      <c r="J119" s="125">
        <f>BK119</f>
        <v>0</v>
      </c>
      <c r="L119" s="121"/>
      <c r="M119" s="126"/>
      <c r="P119" s="127">
        <f>P120</f>
        <v>0</v>
      </c>
      <c r="R119" s="127">
        <f>R120</f>
        <v>0</v>
      </c>
      <c r="T119" s="128">
        <f>T120</f>
        <v>0</v>
      </c>
      <c r="AR119" s="122" t="s">
        <v>153</v>
      </c>
      <c r="AT119" s="129" t="s">
        <v>72</v>
      </c>
      <c r="AU119" s="129" t="s">
        <v>73</v>
      </c>
      <c r="AY119" s="122" t="s">
        <v>139</v>
      </c>
      <c r="BK119" s="130">
        <f>BK120</f>
        <v>0</v>
      </c>
    </row>
    <row r="120" spans="2:65" s="11" customFormat="1" ht="22.9" customHeight="1">
      <c r="B120" s="121"/>
      <c r="D120" s="122" t="s">
        <v>72</v>
      </c>
      <c r="E120" s="131" t="s">
        <v>1653</v>
      </c>
      <c r="F120" s="131" t="s">
        <v>1654</v>
      </c>
      <c r="I120" s="124"/>
      <c r="J120" s="132">
        <f>BK120</f>
        <v>0</v>
      </c>
      <c r="L120" s="121"/>
      <c r="M120" s="126"/>
      <c r="P120" s="127">
        <f>SUM(P121:P150)</f>
        <v>0</v>
      </c>
      <c r="R120" s="127">
        <f>SUM(R121:R150)</f>
        <v>0</v>
      </c>
      <c r="T120" s="128">
        <f>SUM(T121:T150)</f>
        <v>0</v>
      </c>
      <c r="AR120" s="122" t="s">
        <v>81</v>
      </c>
      <c r="AT120" s="129" t="s">
        <v>72</v>
      </c>
      <c r="AU120" s="129" t="s">
        <v>81</v>
      </c>
      <c r="AY120" s="122" t="s">
        <v>139</v>
      </c>
      <c r="BK120" s="130">
        <f>SUM(BK121:BK150)</f>
        <v>0</v>
      </c>
    </row>
    <row r="121" spans="2:65" s="1" customFormat="1" ht="33" customHeight="1">
      <c r="B121" s="133"/>
      <c r="C121" s="134" t="s">
        <v>81</v>
      </c>
      <c r="D121" s="134" t="s">
        <v>141</v>
      </c>
      <c r="E121" s="135" t="s">
        <v>1655</v>
      </c>
      <c r="F121" s="136" t="s">
        <v>1656</v>
      </c>
      <c r="G121" s="137" t="s">
        <v>1173</v>
      </c>
      <c r="H121" s="138">
        <v>2</v>
      </c>
      <c r="I121" s="139"/>
      <c r="J121" s="140">
        <f>ROUND(I121*H121,2)</f>
        <v>0</v>
      </c>
      <c r="K121" s="141"/>
      <c r="L121" s="32"/>
      <c r="M121" s="142" t="s">
        <v>1</v>
      </c>
      <c r="N121" s="143" t="s">
        <v>38</v>
      </c>
      <c r="P121" s="144">
        <f>O121*H121</f>
        <v>0</v>
      </c>
      <c r="Q121" s="144">
        <v>0</v>
      </c>
      <c r="R121" s="144">
        <f>Q121*H121</f>
        <v>0</v>
      </c>
      <c r="S121" s="144">
        <v>0</v>
      </c>
      <c r="T121" s="145">
        <f>S121*H121</f>
        <v>0</v>
      </c>
      <c r="AR121" s="146" t="s">
        <v>145</v>
      </c>
      <c r="AT121" s="146" t="s">
        <v>141</v>
      </c>
      <c r="AU121" s="146" t="s">
        <v>83</v>
      </c>
      <c r="AY121" s="17" t="s">
        <v>139</v>
      </c>
      <c r="BE121" s="147">
        <f>IF(N121="základní",J121,0)</f>
        <v>0</v>
      </c>
      <c r="BF121" s="147">
        <f>IF(N121="snížená",J121,0)</f>
        <v>0</v>
      </c>
      <c r="BG121" s="147">
        <f>IF(N121="zákl. přenesená",J121,0)</f>
        <v>0</v>
      </c>
      <c r="BH121" s="147">
        <f>IF(N121="sníž. přenesená",J121,0)</f>
        <v>0</v>
      </c>
      <c r="BI121" s="147">
        <f>IF(N121="nulová",J121,0)</f>
        <v>0</v>
      </c>
      <c r="BJ121" s="17" t="s">
        <v>81</v>
      </c>
      <c r="BK121" s="147">
        <f>ROUND(I121*H121,2)</f>
        <v>0</v>
      </c>
      <c r="BL121" s="17" t="s">
        <v>145</v>
      </c>
      <c r="BM121" s="146" t="s">
        <v>83</v>
      </c>
    </row>
    <row r="122" spans="2:65" s="12" customFormat="1" ht="22.5">
      <c r="B122" s="148"/>
      <c r="D122" s="149" t="s">
        <v>146</v>
      </c>
      <c r="E122" s="150" t="s">
        <v>1</v>
      </c>
      <c r="F122" s="151" t="s">
        <v>1657</v>
      </c>
      <c r="H122" s="152">
        <v>2</v>
      </c>
      <c r="I122" s="153"/>
      <c r="L122" s="148"/>
      <c r="M122" s="154"/>
      <c r="T122" s="155"/>
      <c r="AT122" s="150" t="s">
        <v>146</v>
      </c>
      <c r="AU122" s="150" t="s">
        <v>83</v>
      </c>
      <c r="AV122" s="12" t="s">
        <v>83</v>
      </c>
      <c r="AW122" s="12" t="s">
        <v>30</v>
      </c>
      <c r="AX122" s="12" t="s">
        <v>73</v>
      </c>
      <c r="AY122" s="150" t="s">
        <v>139</v>
      </c>
    </row>
    <row r="123" spans="2:65" s="13" customFormat="1">
      <c r="B123" s="156"/>
      <c r="D123" s="149" t="s">
        <v>146</v>
      </c>
      <c r="E123" s="157" t="s">
        <v>1</v>
      </c>
      <c r="F123" s="158" t="s">
        <v>148</v>
      </c>
      <c r="H123" s="159">
        <v>2</v>
      </c>
      <c r="I123" s="160"/>
      <c r="L123" s="156"/>
      <c r="M123" s="161"/>
      <c r="T123" s="162"/>
      <c r="AT123" s="157" t="s">
        <v>146</v>
      </c>
      <c r="AU123" s="157" t="s">
        <v>83</v>
      </c>
      <c r="AV123" s="13" t="s">
        <v>145</v>
      </c>
      <c r="AW123" s="13" t="s">
        <v>30</v>
      </c>
      <c r="AX123" s="13" t="s">
        <v>81</v>
      </c>
      <c r="AY123" s="157" t="s">
        <v>139</v>
      </c>
    </row>
    <row r="124" spans="2:65" s="1" customFormat="1" ht="16.5" customHeight="1">
      <c r="B124" s="133"/>
      <c r="C124" s="134" t="s">
        <v>83</v>
      </c>
      <c r="D124" s="134" t="s">
        <v>141</v>
      </c>
      <c r="E124" s="135" t="s">
        <v>1658</v>
      </c>
      <c r="F124" s="136" t="s">
        <v>1659</v>
      </c>
      <c r="G124" s="137" t="s">
        <v>1173</v>
      </c>
      <c r="H124" s="138">
        <v>2</v>
      </c>
      <c r="I124" s="139"/>
      <c r="J124" s="140">
        <f>ROUND(I124*H124,2)</f>
        <v>0</v>
      </c>
      <c r="K124" s="141"/>
      <c r="L124" s="32"/>
      <c r="M124" s="142" t="s">
        <v>1</v>
      </c>
      <c r="N124" s="143" t="s">
        <v>38</v>
      </c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146" t="s">
        <v>145</v>
      </c>
      <c r="AT124" s="146" t="s">
        <v>141</v>
      </c>
      <c r="AU124" s="146" t="s">
        <v>83</v>
      </c>
      <c r="AY124" s="17" t="s">
        <v>139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7" t="s">
        <v>81</v>
      </c>
      <c r="BK124" s="147">
        <f>ROUND(I124*H124,2)</f>
        <v>0</v>
      </c>
      <c r="BL124" s="17" t="s">
        <v>145</v>
      </c>
      <c r="BM124" s="146" t="s">
        <v>145</v>
      </c>
    </row>
    <row r="125" spans="2:65" s="12" customFormat="1">
      <c r="B125" s="148"/>
      <c r="D125" s="149" t="s">
        <v>146</v>
      </c>
      <c r="E125" s="150" t="s">
        <v>1</v>
      </c>
      <c r="F125" s="151" t="s">
        <v>83</v>
      </c>
      <c r="H125" s="152">
        <v>2</v>
      </c>
      <c r="I125" s="153"/>
      <c r="L125" s="148"/>
      <c r="M125" s="154"/>
      <c r="T125" s="155"/>
      <c r="AT125" s="150" t="s">
        <v>146</v>
      </c>
      <c r="AU125" s="150" t="s">
        <v>83</v>
      </c>
      <c r="AV125" s="12" t="s">
        <v>83</v>
      </c>
      <c r="AW125" s="12" t="s">
        <v>30</v>
      </c>
      <c r="AX125" s="12" t="s">
        <v>73</v>
      </c>
      <c r="AY125" s="150" t="s">
        <v>139</v>
      </c>
    </row>
    <row r="126" spans="2:65" s="13" customFormat="1">
      <c r="B126" s="156"/>
      <c r="D126" s="149" t="s">
        <v>146</v>
      </c>
      <c r="E126" s="157" t="s">
        <v>1</v>
      </c>
      <c r="F126" s="158" t="s">
        <v>148</v>
      </c>
      <c r="H126" s="159">
        <v>2</v>
      </c>
      <c r="I126" s="160"/>
      <c r="L126" s="156"/>
      <c r="M126" s="161"/>
      <c r="T126" s="162"/>
      <c r="AT126" s="157" t="s">
        <v>146</v>
      </c>
      <c r="AU126" s="157" t="s">
        <v>83</v>
      </c>
      <c r="AV126" s="13" t="s">
        <v>145</v>
      </c>
      <c r="AW126" s="13" t="s">
        <v>30</v>
      </c>
      <c r="AX126" s="13" t="s">
        <v>81</v>
      </c>
      <c r="AY126" s="157" t="s">
        <v>139</v>
      </c>
    </row>
    <row r="127" spans="2:65" s="1" customFormat="1" ht="16.5" customHeight="1">
      <c r="B127" s="133"/>
      <c r="C127" s="134" t="s">
        <v>153</v>
      </c>
      <c r="D127" s="134" t="s">
        <v>141</v>
      </c>
      <c r="E127" s="135" t="s">
        <v>1660</v>
      </c>
      <c r="F127" s="136" t="s">
        <v>1661</v>
      </c>
      <c r="G127" s="137" t="s">
        <v>1173</v>
      </c>
      <c r="H127" s="138">
        <v>2</v>
      </c>
      <c r="I127" s="139"/>
      <c r="J127" s="140">
        <f>ROUND(I127*H127,2)</f>
        <v>0</v>
      </c>
      <c r="K127" s="141"/>
      <c r="L127" s="32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145</v>
      </c>
      <c r="AT127" s="146" t="s">
        <v>141</v>
      </c>
      <c r="AU127" s="146" t="s">
        <v>83</v>
      </c>
      <c r="AY127" s="17" t="s">
        <v>139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7" t="s">
        <v>81</v>
      </c>
      <c r="BK127" s="147">
        <f>ROUND(I127*H127,2)</f>
        <v>0</v>
      </c>
      <c r="BL127" s="17" t="s">
        <v>145</v>
      </c>
      <c r="BM127" s="146" t="s">
        <v>159</v>
      </c>
    </row>
    <row r="128" spans="2:65" s="12" customFormat="1">
      <c r="B128" s="148"/>
      <c r="D128" s="149" t="s">
        <v>146</v>
      </c>
      <c r="E128" s="150" t="s">
        <v>1</v>
      </c>
      <c r="F128" s="151" t="s">
        <v>83</v>
      </c>
      <c r="H128" s="152">
        <v>2</v>
      </c>
      <c r="I128" s="153"/>
      <c r="L128" s="148"/>
      <c r="M128" s="154"/>
      <c r="T128" s="155"/>
      <c r="AT128" s="150" t="s">
        <v>146</v>
      </c>
      <c r="AU128" s="150" t="s">
        <v>83</v>
      </c>
      <c r="AV128" s="12" t="s">
        <v>83</v>
      </c>
      <c r="AW128" s="12" t="s">
        <v>30</v>
      </c>
      <c r="AX128" s="12" t="s">
        <v>73</v>
      </c>
      <c r="AY128" s="150" t="s">
        <v>139</v>
      </c>
    </row>
    <row r="129" spans="2:65" s="13" customFormat="1">
      <c r="B129" s="156"/>
      <c r="D129" s="149" t="s">
        <v>146</v>
      </c>
      <c r="E129" s="157" t="s">
        <v>1</v>
      </c>
      <c r="F129" s="158" t="s">
        <v>148</v>
      </c>
      <c r="H129" s="159">
        <v>2</v>
      </c>
      <c r="I129" s="160"/>
      <c r="L129" s="156"/>
      <c r="M129" s="161"/>
      <c r="T129" s="162"/>
      <c r="AT129" s="157" t="s">
        <v>146</v>
      </c>
      <c r="AU129" s="157" t="s">
        <v>83</v>
      </c>
      <c r="AV129" s="13" t="s">
        <v>145</v>
      </c>
      <c r="AW129" s="13" t="s">
        <v>30</v>
      </c>
      <c r="AX129" s="13" t="s">
        <v>81</v>
      </c>
      <c r="AY129" s="157" t="s">
        <v>139</v>
      </c>
    </row>
    <row r="130" spans="2:65" s="1" customFormat="1" ht="16.5" customHeight="1">
      <c r="B130" s="133"/>
      <c r="C130" s="134" t="s">
        <v>145</v>
      </c>
      <c r="D130" s="134" t="s">
        <v>141</v>
      </c>
      <c r="E130" s="135" t="s">
        <v>1662</v>
      </c>
      <c r="F130" s="136" t="s">
        <v>1663</v>
      </c>
      <c r="G130" s="137" t="s">
        <v>259</v>
      </c>
      <c r="H130" s="138">
        <v>15</v>
      </c>
      <c r="I130" s="139"/>
      <c r="J130" s="140">
        <f>ROUND(I130*H130,2)</f>
        <v>0</v>
      </c>
      <c r="K130" s="141"/>
      <c r="L130" s="32"/>
      <c r="M130" s="142" t="s">
        <v>1</v>
      </c>
      <c r="N130" s="143" t="s">
        <v>38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145</v>
      </c>
      <c r="AT130" s="146" t="s">
        <v>141</v>
      </c>
      <c r="AU130" s="146" t="s">
        <v>83</v>
      </c>
      <c r="AY130" s="17" t="s">
        <v>139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7" t="s">
        <v>81</v>
      </c>
      <c r="BK130" s="147">
        <f>ROUND(I130*H130,2)</f>
        <v>0</v>
      </c>
      <c r="BL130" s="17" t="s">
        <v>145</v>
      </c>
      <c r="BM130" s="146" t="s">
        <v>163</v>
      </c>
    </row>
    <row r="131" spans="2:65" s="12" customFormat="1">
      <c r="B131" s="148"/>
      <c r="D131" s="149" t="s">
        <v>146</v>
      </c>
      <c r="E131" s="150" t="s">
        <v>1</v>
      </c>
      <c r="F131" s="151" t="s">
        <v>204</v>
      </c>
      <c r="H131" s="152">
        <v>15</v>
      </c>
      <c r="I131" s="153"/>
      <c r="L131" s="148"/>
      <c r="M131" s="154"/>
      <c r="T131" s="155"/>
      <c r="AT131" s="150" t="s">
        <v>146</v>
      </c>
      <c r="AU131" s="150" t="s">
        <v>83</v>
      </c>
      <c r="AV131" s="12" t="s">
        <v>83</v>
      </c>
      <c r="AW131" s="12" t="s">
        <v>30</v>
      </c>
      <c r="AX131" s="12" t="s">
        <v>73</v>
      </c>
      <c r="AY131" s="150" t="s">
        <v>139</v>
      </c>
    </row>
    <row r="132" spans="2:65" s="13" customFormat="1">
      <c r="B132" s="156"/>
      <c r="D132" s="149" t="s">
        <v>146</v>
      </c>
      <c r="E132" s="157" t="s">
        <v>1</v>
      </c>
      <c r="F132" s="158" t="s">
        <v>148</v>
      </c>
      <c r="H132" s="159">
        <v>15</v>
      </c>
      <c r="I132" s="160"/>
      <c r="L132" s="156"/>
      <c r="M132" s="161"/>
      <c r="T132" s="162"/>
      <c r="AT132" s="157" t="s">
        <v>146</v>
      </c>
      <c r="AU132" s="157" t="s">
        <v>83</v>
      </c>
      <c r="AV132" s="13" t="s">
        <v>145</v>
      </c>
      <c r="AW132" s="13" t="s">
        <v>30</v>
      </c>
      <c r="AX132" s="13" t="s">
        <v>81</v>
      </c>
      <c r="AY132" s="157" t="s">
        <v>139</v>
      </c>
    </row>
    <row r="133" spans="2:65" s="1" customFormat="1" ht="16.5" customHeight="1">
      <c r="B133" s="133"/>
      <c r="C133" s="134" t="s">
        <v>160</v>
      </c>
      <c r="D133" s="134" t="s">
        <v>141</v>
      </c>
      <c r="E133" s="135" t="s">
        <v>1664</v>
      </c>
      <c r="F133" s="136" t="s">
        <v>1665</v>
      </c>
      <c r="G133" s="137" t="s">
        <v>1173</v>
      </c>
      <c r="H133" s="138">
        <v>1</v>
      </c>
      <c r="I133" s="139"/>
      <c r="J133" s="140">
        <f>ROUND(I133*H133,2)</f>
        <v>0</v>
      </c>
      <c r="K133" s="141"/>
      <c r="L133" s="32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145</v>
      </c>
      <c r="AT133" s="146" t="s">
        <v>141</v>
      </c>
      <c r="AU133" s="146" t="s">
        <v>83</v>
      </c>
      <c r="AY133" s="17" t="s">
        <v>139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7" t="s">
        <v>81</v>
      </c>
      <c r="BK133" s="147">
        <f>ROUND(I133*H133,2)</f>
        <v>0</v>
      </c>
      <c r="BL133" s="17" t="s">
        <v>145</v>
      </c>
      <c r="BM133" s="146" t="s">
        <v>180</v>
      </c>
    </row>
    <row r="134" spans="2:65" s="12" customFormat="1">
      <c r="B134" s="148"/>
      <c r="D134" s="149" t="s">
        <v>146</v>
      </c>
      <c r="E134" s="150" t="s">
        <v>1</v>
      </c>
      <c r="F134" s="151" t="s">
        <v>81</v>
      </c>
      <c r="H134" s="152">
        <v>1</v>
      </c>
      <c r="I134" s="153"/>
      <c r="L134" s="148"/>
      <c r="M134" s="154"/>
      <c r="T134" s="155"/>
      <c r="AT134" s="150" t="s">
        <v>146</v>
      </c>
      <c r="AU134" s="150" t="s">
        <v>83</v>
      </c>
      <c r="AV134" s="12" t="s">
        <v>83</v>
      </c>
      <c r="AW134" s="12" t="s">
        <v>30</v>
      </c>
      <c r="AX134" s="12" t="s">
        <v>73</v>
      </c>
      <c r="AY134" s="150" t="s">
        <v>139</v>
      </c>
    </row>
    <row r="135" spans="2:65" s="13" customFormat="1">
      <c r="B135" s="156"/>
      <c r="D135" s="149" t="s">
        <v>146</v>
      </c>
      <c r="E135" s="157" t="s">
        <v>1</v>
      </c>
      <c r="F135" s="158" t="s">
        <v>148</v>
      </c>
      <c r="H135" s="159">
        <v>1</v>
      </c>
      <c r="I135" s="160"/>
      <c r="L135" s="156"/>
      <c r="M135" s="161"/>
      <c r="T135" s="162"/>
      <c r="AT135" s="157" t="s">
        <v>146</v>
      </c>
      <c r="AU135" s="157" t="s">
        <v>83</v>
      </c>
      <c r="AV135" s="13" t="s">
        <v>145</v>
      </c>
      <c r="AW135" s="13" t="s">
        <v>30</v>
      </c>
      <c r="AX135" s="13" t="s">
        <v>81</v>
      </c>
      <c r="AY135" s="157" t="s">
        <v>139</v>
      </c>
    </row>
    <row r="136" spans="2:65" s="1" customFormat="1" ht="24.2" customHeight="1">
      <c r="B136" s="133"/>
      <c r="C136" s="134" t="s">
        <v>159</v>
      </c>
      <c r="D136" s="134" t="s">
        <v>141</v>
      </c>
      <c r="E136" s="135" t="s">
        <v>1666</v>
      </c>
      <c r="F136" s="136" t="s">
        <v>1667</v>
      </c>
      <c r="G136" s="137" t="s">
        <v>1173</v>
      </c>
      <c r="H136" s="138">
        <v>1</v>
      </c>
      <c r="I136" s="139"/>
      <c r="J136" s="140">
        <f>ROUND(I136*H136,2)</f>
        <v>0</v>
      </c>
      <c r="K136" s="141"/>
      <c r="L136" s="32"/>
      <c r="M136" s="142" t="s">
        <v>1</v>
      </c>
      <c r="N136" s="143" t="s">
        <v>38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145</v>
      </c>
      <c r="AT136" s="146" t="s">
        <v>141</v>
      </c>
      <c r="AU136" s="146" t="s">
        <v>83</v>
      </c>
      <c r="AY136" s="17" t="s">
        <v>139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7" t="s">
        <v>81</v>
      </c>
      <c r="BK136" s="147">
        <f>ROUND(I136*H136,2)</f>
        <v>0</v>
      </c>
      <c r="BL136" s="17" t="s">
        <v>145</v>
      </c>
      <c r="BM136" s="146" t="s">
        <v>8</v>
      </c>
    </row>
    <row r="137" spans="2:65" s="12" customFormat="1">
      <c r="B137" s="148"/>
      <c r="D137" s="149" t="s">
        <v>146</v>
      </c>
      <c r="E137" s="150" t="s">
        <v>1</v>
      </c>
      <c r="F137" s="151" t="s">
        <v>81</v>
      </c>
      <c r="H137" s="152">
        <v>1</v>
      </c>
      <c r="I137" s="153"/>
      <c r="L137" s="148"/>
      <c r="M137" s="154"/>
      <c r="T137" s="155"/>
      <c r="AT137" s="150" t="s">
        <v>146</v>
      </c>
      <c r="AU137" s="150" t="s">
        <v>83</v>
      </c>
      <c r="AV137" s="12" t="s">
        <v>83</v>
      </c>
      <c r="AW137" s="12" t="s">
        <v>30</v>
      </c>
      <c r="AX137" s="12" t="s">
        <v>73</v>
      </c>
      <c r="AY137" s="150" t="s">
        <v>139</v>
      </c>
    </row>
    <row r="138" spans="2:65" s="13" customFormat="1">
      <c r="B138" s="156"/>
      <c r="D138" s="149" t="s">
        <v>146</v>
      </c>
      <c r="E138" s="157" t="s">
        <v>1</v>
      </c>
      <c r="F138" s="158" t="s">
        <v>148</v>
      </c>
      <c r="H138" s="159">
        <v>1</v>
      </c>
      <c r="I138" s="160"/>
      <c r="L138" s="156"/>
      <c r="M138" s="161"/>
      <c r="T138" s="162"/>
      <c r="AT138" s="157" t="s">
        <v>146</v>
      </c>
      <c r="AU138" s="157" t="s">
        <v>83</v>
      </c>
      <c r="AV138" s="13" t="s">
        <v>145</v>
      </c>
      <c r="AW138" s="13" t="s">
        <v>30</v>
      </c>
      <c r="AX138" s="13" t="s">
        <v>81</v>
      </c>
      <c r="AY138" s="157" t="s">
        <v>139</v>
      </c>
    </row>
    <row r="139" spans="2:65" s="1" customFormat="1" ht="16.5" customHeight="1">
      <c r="B139" s="133"/>
      <c r="C139" s="134" t="s">
        <v>167</v>
      </c>
      <c r="D139" s="134" t="s">
        <v>141</v>
      </c>
      <c r="E139" s="135" t="s">
        <v>1668</v>
      </c>
      <c r="F139" s="136" t="s">
        <v>1669</v>
      </c>
      <c r="G139" s="137" t="s">
        <v>1173</v>
      </c>
      <c r="H139" s="138">
        <v>1</v>
      </c>
      <c r="I139" s="139"/>
      <c r="J139" s="140">
        <f>ROUND(I139*H139,2)</f>
        <v>0</v>
      </c>
      <c r="K139" s="141"/>
      <c r="L139" s="32"/>
      <c r="M139" s="142" t="s">
        <v>1</v>
      </c>
      <c r="N139" s="143" t="s">
        <v>38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145</v>
      </c>
      <c r="AT139" s="146" t="s">
        <v>141</v>
      </c>
      <c r="AU139" s="146" t="s">
        <v>83</v>
      </c>
      <c r="AY139" s="17" t="s">
        <v>139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7" t="s">
        <v>81</v>
      </c>
      <c r="BK139" s="147">
        <f>ROUND(I139*H139,2)</f>
        <v>0</v>
      </c>
      <c r="BL139" s="17" t="s">
        <v>145</v>
      </c>
      <c r="BM139" s="146" t="s">
        <v>191</v>
      </c>
    </row>
    <row r="140" spans="2:65" s="12" customFormat="1">
      <c r="B140" s="148"/>
      <c r="D140" s="149" t="s">
        <v>146</v>
      </c>
      <c r="E140" s="150" t="s">
        <v>1</v>
      </c>
      <c r="F140" s="151" t="s">
        <v>81</v>
      </c>
      <c r="H140" s="152">
        <v>1</v>
      </c>
      <c r="I140" s="153"/>
      <c r="L140" s="148"/>
      <c r="M140" s="154"/>
      <c r="T140" s="155"/>
      <c r="AT140" s="150" t="s">
        <v>146</v>
      </c>
      <c r="AU140" s="150" t="s">
        <v>83</v>
      </c>
      <c r="AV140" s="12" t="s">
        <v>83</v>
      </c>
      <c r="AW140" s="12" t="s">
        <v>30</v>
      </c>
      <c r="AX140" s="12" t="s">
        <v>73</v>
      </c>
      <c r="AY140" s="150" t="s">
        <v>139</v>
      </c>
    </row>
    <row r="141" spans="2:65" s="13" customFormat="1">
      <c r="B141" s="156"/>
      <c r="D141" s="149" t="s">
        <v>146</v>
      </c>
      <c r="E141" s="157" t="s">
        <v>1</v>
      </c>
      <c r="F141" s="158" t="s">
        <v>148</v>
      </c>
      <c r="H141" s="159">
        <v>1</v>
      </c>
      <c r="I141" s="160"/>
      <c r="L141" s="156"/>
      <c r="M141" s="161"/>
      <c r="T141" s="162"/>
      <c r="AT141" s="157" t="s">
        <v>146</v>
      </c>
      <c r="AU141" s="157" t="s">
        <v>83</v>
      </c>
      <c r="AV141" s="13" t="s">
        <v>145</v>
      </c>
      <c r="AW141" s="13" t="s">
        <v>30</v>
      </c>
      <c r="AX141" s="13" t="s">
        <v>81</v>
      </c>
      <c r="AY141" s="157" t="s">
        <v>139</v>
      </c>
    </row>
    <row r="142" spans="2:65" s="1" customFormat="1" ht="16.5" customHeight="1">
      <c r="B142" s="133"/>
      <c r="C142" s="134" t="s">
        <v>163</v>
      </c>
      <c r="D142" s="134" t="s">
        <v>141</v>
      </c>
      <c r="E142" s="135" t="s">
        <v>1670</v>
      </c>
      <c r="F142" s="136" t="s">
        <v>1671</v>
      </c>
      <c r="G142" s="137" t="s">
        <v>1173</v>
      </c>
      <c r="H142" s="138">
        <v>1</v>
      </c>
      <c r="I142" s="139"/>
      <c r="J142" s="140">
        <f>ROUND(I142*H142,2)</f>
        <v>0</v>
      </c>
      <c r="K142" s="141"/>
      <c r="L142" s="32"/>
      <c r="M142" s="142" t="s">
        <v>1</v>
      </c>
      <c r="N142" s="143" t="s">
        <v>38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145</v>
      </c>
      <c r="AT142" s="146" t="s">
        <v>141</v>
      </c>
      <c r="AU142" s="146" t="s">
        <v>83</v>
      </c>
      <c r="AY142" s="17" t="s">
        <v>139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7" t="s">
        <v>81</v>
      </c>
      <c r="BK142" s="147">
        <f>ROUND(I142*H142,2)</f>
        <v>0</v>
      </c>
      <c r="BL142" s="17" t="s">
        <v>145</v>
      </c>
      <c r="BM142" s="146" t="s">
        <v>197</v>
      </c>
    </row>
    <row r="143" spans="2:65" s="12" customFormat="1">
      <c r="B143" s="148"/>
      <c r="D143" s="149" t="s">
        <v>146</v>
      </c>
      <c r="E143" s="150" t="s">
        <v>1</v>
      </c>
      <c r="F143" s="151" t="s">
        <v>81</v>
      </c>
      <c r="H143" s="152">
        <v>1</v>
      </c>
      <c r="I143" s="153"/>
      <c r="L143" s="148"/>
      <c r="M143" s="154"/>
      <c r="T143" s="155"/>
      <c r="AT143" s="150" t="s">
        <v>146</v>
      </c>
      <c r="AU143" s="150" t="s">
        <v>83</v>
      </c>
      <c r="AV143" s="12" t="s">
        <v>83</v>
      </c>
      <c r="AW143" s="12" t="s">
        <v>30</v>
      </c>
      <c r="AX143" s="12" t="s">
        <v>73</v>
      </c>
      <c r="AY143" s="150" t="s">
        <v>139</v>
      </c>
    </row>
    <row r="144" spans="2:65" s="13" customFormat="1">
      <c r="B144" s="156"/>
      <c r="D144" s="149" t="s">
        <v>146</v>
      </c>
      <c r="E144" s="157" t="s">
        <v>1</v>
      </c>
      <c r="F144" s="158" t="s">
        <v>148</v>
      </c>
      <c r="H144" s="159">
        <v>1</v>
      </c>
      <c r="I144" s="160"/>
      <c r="L144" s="156"/>
      <c r="M144" s="161"/>
      <c r="T144" s="162"/>
      <c r="AT144" s="157" t="s">
        <v>146</v>
      </c>
      <c r="AU144" s="157" t="s">
        <v>83</v>
      </c>
      <c r="AV144" s="13" t="s">
        <v>145</v>
      </c>
      <c r="AW144" s="13" t="s">
        <v>30</v>
      </c>
      <c r="AX144" s="13" t="s">
        <v>81</v>
      </c>
      <c r="AY144" s="157" t="s">
        <v>139</v>
      </c>
    </row>
    <row r="145" spans="2:65" s="1" customFormat="1" ht="16.5" customHeight="1">
      <c r="B145" s="133"/>
      <c r="C145" s="134" t="s">
        <v>175</v>
      </c>
      <c r="D145" s="134" t="s">
        <v>141</v>
      </c>
      <c r="E145" s="135" t="s">
        <v>1672</v>
      </c>
      <c r="F145" s="136" t="s">
        <v>1673</v>
      </c>
      <c r="G145" s="137" t="s">
        <v>1173</v>
      </c>
      <c r="H145" s="138">
        <v>1</v>
      </c>
      <c r="I145" s="139"/>
      <c r="J145" s="140">
        <f>ROUND(I145*H145,2)</f>
        <v>0</v>
      </c>
      <c r="K145" s="141"/>
      <c r="L145" s="32"/>
      <c r="M145" s="142" t="s">
        <v>1</v>
      </c>
      <c r="N145" s="143" t="s">
        <v>38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145</v>
      </c>
      <c r="AT145" s="146" t="s">
        <v>141</v>
      </c>
      <c r="AU145" s="146" t="s">
        <v>83</v>
      </c>
      <c r="AY145" s="17" t="s">
        <v>139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7" t="s">
        <v>81</v>
      </c>
      <c r="BK145" s="147">
        <f>ROUND(I145*H145,2)</f>
        <v>0</v>
      </c>
      <c r="BL145" s="17" t="s">
        <v>145</v>
      </c>
      <c r="BM145" s="146" t="s">
        <v>202</v>
      </c>
    </row>
    <row r="146" spans="2:65" s="12" customFormat="1">
      <c r="B146" s="148"/>
      <c r="D146" s="149" t="s">
        <v>146</v>
      </c>
      <c r="E146" s="150" t="s">
        <v>1</v>
      </c>
      <c r="F146" s="151" t="s">
        <v>81</v>
      </c>
      <c r="H146" s="152">
        <v>1</v>
      </c>
      <c r="I146" s="153"/>
      <c r="L146" s="148"/>
      <c r="M146" s="154"/>
      <c r="T146" s="155"/>
      <c r="AT146" s="150" t="s">
        <v>146</v>
      </c>
      <c r="AU146" s="150" t="s">
        <v>83</v>
      </c>
      <c r="AV146" s="12" t="s">
        <v>83</v>
      </c>
      <c r="AW146" s="12" t="s">
        <v>30</v>
      </c>
      <c r="AX146" s="12" t="s">
        <v>73</v>
      </c>
      <c r="AY146" s="150" t="s">
        <v>139</v>
      </c>
    </row>
    <row r="147" spans="2:65" s="13" customFormat="1">
      <c r="B147" s="156"/>
      <c r="D147" s="149" t="s">
        <v>146</v>
      </c>
      <c r="E147" s="157" t="s">
        <v>1</v>
      </c>
      <c r="F147" s="158" t="s">
        <v>148</v>
      </c>
      <c r="H147" s="159">
        <v>1</v>
      </c>
      <c r="I147" s="160"/>
      <c r="L147" s="156"/>
      <c r="M147" s="161"/>
      <c r="T147" s="162"/>
      <c r="AT147" s="157" t="s">
        <v>146</v>
      </c>
      <c r="AU147" s="157" t="s">
        <v>83</v>
      </c>
      <c r="AV147" s="13" t="s">
        <v>145</v>
      </c>
      <c r="AW147" s="13" t="s">
        <v>30</v>
      </c>
      <c r="AX147" s="13" t="s">
        <v>81</v>
      </c>
      <c r="AY147" s="157" t="s">
        <v>139</v>
      </c>
    </row>
    <row r="148" spans="2:65" s="1" customFormat="1" ht="16.5" customHeight="1">
      <c r="B148" s="133"/>
      <c r="C148" s="134" t="s">
        <v>180</v>
      </c>
      <c r="D148" s="134" t="s">
        <v>141</v>
      </c>
      <c r="E148" s="135" t="s">
        <v>1674</v>
      </c>
      <c r="F148" s="136" t="s">
        <v>1191</v>
      </c>
      <c r="G148" s="137" t="s">
        <v>1173</v>
      </c>
      <c r="H148" s="138">
        <v>1</v>
      </c>
      <c r="I148" s="139"/>
      <c r="J148" s="140">
        <f>ROUND(I148*H148,2)</f>
        <v>0</v>
      </c>
      <c r="K148" s="141"/>
      <c r="L148" s="32"/>
      <c r="M148" s="142" t="s">
        <v>1</v>
      </c>
      <c r="N148" s="143" t="s">
        <v>38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145</v>
      </c>
      <c r="AT148" s="146" t="s">
        <v>141</v>
      </c>
      <c r="AU148" s="146" t="s">
        <v>83</v>
      </c>
      <c r="AY148" s="17" t="s">
        <v>139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7" t="s">
        <v>81</v>
      </c>
      <c r="BK148" s="147">
        <f>ROUND(I148*H148,2)</f>
        <v>0</v>
      </c>
      <c r="BL148" s="17" t="s">
        <v>145</v>
      </c>
      <c r="BM148" s="146" t="s">
        <v>207</v>
      </c>
    </row>
    <row r="149" spans="2:65" s="12" customFormat="1">
      <c r="B149" s="148"/>
      <c r="D149" s="149" t="s">
        <v>146</v>
      </c>
      <c r="E149" s="150" t="s">
        <v>1</v>
      </c>
      <c r="F149" s="151" t="s">
        <v>81</v>
      </c>
      <c r="H149" s="152">
        <v>1</v>
      </c>
      <c r="I149" s="153"/>
      <c r="L149" s="148"/>
      <c r="M149" s="154"/>
      <c r="T149" s="155"/>
      <c r="AT149" s="150" t="s">
        <v>146</v>
      </c>
      <c r="AU149" s="150" t="s">
        <v>83</v>
      </c>
      <c r="AV149" s="12" t="s">
        <v>83</v>
      </c>
      <c r="AW149" s="12" t="s">
        <v>30</v>
      </c>
      <c r="AX149" s="12" t="s">
        <v>73</v>
      </c>
      <c r="AY149" s="150" t="s">
        <v>139</v>
      </c>
    </row>
    <row r="150" spans="2:65" s="13" customFormat="1">
      <c r="B150" s="156"/>
      <c r="D150" s="149" t="s">
        <v>146</v>
      </c>
      <c r="E150" s="157" t="s">
        <v>1</v>
      </c>
      <c r="F150" s="158" t="s">
        <v>148</v>
      </c>
      <c r="H150" s="159">
        <v>1</v>
      </c>
      <c r="I150" s="160"/>
      <c r="L150" s="156"/>
      <c r="M150" s="192"/>
      <c r="N150" s="193"/>
      <c r="O150" s="193"/>
      <c r="P150" s="193"/>
      <c r="Q150" s="193"/>
      <c r="R150" s="193"/>
      <c r="S150" s="193"/>
      <c r="T150" s="194"/>
      <c r="AT150" s="157" t="s">
        <v>146</v>
      </c>
      <c r="AU150" s="157" t="s">
        <v>83</v>
      </c>
      <c r="AV150" s="13" t="s">
        <v>145</v>
      </c>
      <c r="AW150" s="13" t="s">
        <v>30</v>
      </c>
      <c r="AX150" s="13" t="s">
        <v>81</v>
      </c>
      <c r="AY150" s="157" t="s">
        <v>139</v>
      </c>
    </row>
    <row r="151" spans="2:65" s="1" customFormat="1" ht="6.95" customHeight="1"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2"/>
    </row>
  </sheetData>
  <autoFilter ref="C117:K150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9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109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Králův Dvůr - Průmyslova zóna západ -Technicka vybavenost</v>
      </c>
      <c r="F7" s="236"/>
      <c r="G7" s="236"/>
      <c r="H7" s="236"/>
      <c r="L7" s="20"/>
    </row>
    <row r="8" spans="2:46" s="1" customFormat="1" ht="12" customHeight="1">
      <c r="B8" s="32"/>
      <c r="D8" s="27" t="s">
        <v>110</v>
      </c>
      <c r="L8" s="32"/>
    </row>
    <row r="9" spans="2:46" s="1" customFormat="1" ht="16.5" customHeight="1">
      <c r="B9" s="32"/>
      <c r="E9" s="225" t="s">
        <v>1675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14. 2. 2025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11" t="s">
        <v>1</v>
      </c>
      <c r="F27" s="211"/>
      <c r="G27" s="211"/>
      <c r="H27" s="21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ROUND((SUM(BE119:BE198)),  2)</f>
        <v>0</v>
      </c>
      <c r="I33" s="92">
        <v>0.21</v>
      </c>
      <c r="J33" s="91">
        <f>ROUND(((SUM(BE119:BE198))*I33),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ROUND((SUM(BF119:BF198)),  2)</f>
        <v>0</v>
      </c>
      <c r="I34" s="92">
        <v>0.12</v>
      </c>
      <c r="J34" s="91">
        <f>ROUND(((SUM(BF119:BF198))*I34),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ROUND((SUM(BG119:BG198)),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ROUND((SUM(BH119:BH198)),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ROUND((SUM(BI119:BI198)),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Králův Dvůr - Průmyslova zóna západ -Technicka vybavenost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110</v>
      </c>
      <c r="L86" s="32"/>
    </row>
    <row r="87" spans="2:47" s="1" customFormat="1" ht="16.5" customHeight="1">
      <c r="B87" s="32"/>
      <c r="E87" s="225" t="str">
        <f>E9</f>
        <v>502 - PS 002 ČSOV Elektrotechnologická část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14. 2. 2025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113</v>
      </c>
      <c r="D94" s="93"/>
      <c r="E94" s="93"/>
      <c r="F94" s="93"/>
      <c r="G94" s="93"/>
      <c r="H94" s="93"/>
      <c r="I94" s="93"/>
      <c r="J94" s="102" t="s">
        <v>114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115</v>
      </c>
      <c r="J96" s="66">
        <f>J119</f>
        <v>0</v>
      </c>
      <c r="L96" s="32"/>
      <c r="AU96" s="17" t="s">
        <v>116</v>
      </c>
    </row>
    <row r="97" spans="2:12" s="8" customFormat="1" ht="24.95" customHeight="1">
      <c r="B97" s="104"/>
      <c r="D97" s="105" t="s">
        <v>1676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8" customFormat="1" ht="24.95" customHeight="1">
      <c r="B98" s="104"/>
      <c r="D98" s="105" t="s">
        <v>1677</v>
      </c>
      <c r="E98" s="106"/>
      <c r="F98" s="106"/>
      <c r="G98" s="106"/>
      <c r="H98" s="106"/>
      <c r="I98" s="106"/>
      <c r="J98" s="107">
        <f>J163</f>
        <v>0</v>
      </c>
      <c r="L98" s="104"/>
    </row>
    <row r="99" spans="2:12" s="8" customFormat="1" ht="24.95" customHeight="1">
      <c r="B99" s="104"/>
      <c r="D99" s="105" t="s">
        <v>1678</v>
      </c>
      <c r="E99" s="106"/>
      <c r="F99" s="106"/>
      <c r="G99" s="106"/>
      <c r="H99" s="106"/>
      <c r="I99" s="106"/>
      <c r="J99" s="107">
        <f>J174</f>
        <v>0</v>
      </c>
      <c r="L99" s="104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124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16.5" customHeight="1">
      <c r="B109" s="32"/>
      <c r="E109" s="235" t="str">
        <f>E7</f>
        <v>Králův Dvůr - Průmyslova zóna západ -Technicka vybavenost</v>
      </c>
      <c r="F109" s="236"/>
      <c r="G109" s="236"/>
      <c r="H109" s="236"/>
      <c r="L109" s="32"/>
    </row>
    <row r="110" spans="2:12" s="1" customFormat="1" ht="12" customHeight="1">
      <c r="B110" s="32"/>
      <c r="C110" s="27" t="s">
        <v>110</v>
      </c>
      <c r="L110" s="32"/>
    </row>
    <row r="111" spans="2:12" s="1" customFormat="1" ht="16.5" customHeight="1">
      <c r="B111" s="32"/>
      <c r="E111" s="225" t="str">
        <f>E9</f>
        <v>502 - PS 002 ČSOV Elektrotechnologická část</v>
      </c>
      <c r="F111" s="234"/>
      <c r="G111" s="234"/>
      <c r="H111" s="234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14. 2. 2025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125</v>
      </c>
      <c r="D118" s="114" t="s">
        <v>58</v>
      </c>
      <c r="E118" s="114" t="s">
        <v>54</v>
      </c>
      <c r="F118" s="114" t="s">
        <v>55</v>
      </c>
      <c r="G118" s="114" t="s">
        <v>126</v>
      </c>
      <c r="H118" s="114" t="s">
        <v>127</v>
      </c>
      <c r="I118" s="114" t="s">
        <v>128</v>
      </c>
      <c r="J118" s="115" t="s">
        <v>114</v>
      </c>
      <c r="K118" s="116" t="s">
        <v>129</v>
      </c>
      <c r="L118" s="112"/>
      <c r="M118" s="59" t="s">
        <v>1</v>
      </c>
      <c r="N118" s="60" t="s">
        <v>37</v>
      </c>
      <c r="O118" s="60" t="s">
        <v>130</v>
      </c>
      <c r="P118" s="60" t="s">
        <v>131</v>
      </c>
      <c r="Q118" s="60" t="s">
        <v>132</v>
      </c>
      <c r="R118" s="60" t="s">
        <v>133</v>
      </c>
      <c r="S118" s="60" t="s">
        <v>134</v>
      </c>
      <c r="T118" s="61" t="s">
        <v>135</v>
      </c>
    </row>
    <row r="119" spans="2:65" s="1" customFormat="1" ht="22.9" customHeight="1">
      <c r="B119" s="32"/>
      <c r="C119" s="64" t="s">
        <v>136</v>
      </c>
      <c r="J119" s="117">
        <f>BK119</f>
        <v>0</v>
      </c>
      <c r="L119" s="32"/>
      <c r="M119" s="62"/>
      <c r="N119" s="53"/>
      <c r="O119" s="53"/>
      <c r="P119" s="118">
        <f>P120+P163+P174</f>
        <v>0</v>
      </c>
      <c r="Q119" s="53"/>
      <c r="R119" s="118">
        <f>R120+R163+R174</f>
        <v>0</v>
      </c>
      <c r="S119" s="53"/>
      <c r="T119" s="119">
        <f>T120+T163+T174</f>
        <v>0</v>
      </c>
      <c r="AT119" s="17" t="s">
        <v>72</v>
      </c>
      <c r="AU119" s="17" t="s">
        <v>116</v>
      </c>
      <c r="BK119" s="120">
        <f>BK120+BK163+BK174</f>
        <v>0</v>
      </c>
    </row>
    <row r="120" spans="2:65" s="11" customFormat="1" ht="25.9" customHeight="1">
      <c r="B120" s="121"/>
      <c r="D120" s="122" t="s">
        <v>72</v>
      </c>
      <c r="E120" s="123" t="s">
        <v>1612</v>
      </c>
      <c r="F120" s="123" t="s">
        <v>1679</v>
      </c>
      <c r="I120" s="124"/>
      <c r="J120" s="125">
        <f>BK120</f>
        <v>0</v>
      </c>
      <c r="L120" s="121"/>
      <c r="M120" s="126"/>
      <c r="P120" s="127">
        <f>SUM(P121:P162)</f>
        <v>0</v>
      </c>
      <c r="R120" s="127">
        <f>SUM(R121:R162)</f>
        <v>0</v>
      </c>
      <c r="T120" s="128">
        <f>SUM(T121:T162)</f>
        <v>0</v>
      </c>
      <c r="AR120" s="122" t="s">
        <v>81</v>
      </c>
      <c r="AT120" s="129" t="s">
        <v>72</v>
      </c>
      <c r="AU120" s="129" t="s">
        <v>73</v>
      </c>
      <c r="AY120" s="122" t="s">
        <v>139</v>
      </c>
      <c r="BK120" s="130">
        <f>SUM(BK121:BK162)</f>
        <v>0</v>
      </c>
    </row>
    <row r="121" spans="2:65" s="1" customFormat="1" ht="37.9" customHeight="1">
      <c r="B121" s="133"/>
      <c r="C121" s="134" t="s">
        <v>81</v>
      </c>
      <c r="D121" s="134" t="s">
        <v>141</v>
      </c>
      <c r="E121" s="135" t="s">
        <v>1680</v>
      </c>
      <c r="F121" s="136" t="s">
        <v>1681</v>
      </c>
      <c r="G121" s="137" t="s">
        <v>1524</v>
      </c>
      <c r="H121" s="138">
        <v>1</v>
      </c>
      <c r="I121" s="139"/>
      <c r="J121" s="140">
        <f t="shared" ref="J121:J162" si="0">ROUND(I121*H121,2)</f>
        <v>0</v>
      </c>
      <c r="K121" s="141"/>
      <c r="L121" s="32"/>
      <c r="M121" s="142" t="s">
        <v>1</v>
      </c>
      <c r="N121" s="143" t="s">
        <v>38</v>
      </c>
      <c r="P121" s="144">
        <f t="shared" ref="P121:P162" si="1">O121*H121</f>
        <v>0</v>
      </c>
      <c r="Q121" s="144">
        <v>0</v>
      </c>
      <c r="R121" s="144">
        <f t="shared" ref="R121:R162" si="2">Q121*H121</f>
        <v>0</v>
      </c>
      <c r="S121" s="144">
        <v>0</v>
      </c>
      <c r="T121" s="145">
        <f t="shared" ref="T121:T162" si="3">S121*H121</f>
        <v>0</v>
      </c>
      <c r="AR121" s="146" t="s">
        <v>145</v>
      </c>
      <c r="AT121" s="146" t="s">
        <v>141</v>
      </c>
      <c r="AU121" s="146" t="s">
        <v>81</v>
      </c>
      <c r="AY121" s="17" t="s">
        <v>139</v>
      </c>
      <c r="BE121" s="147">
        <f t="shared" ref="BE121:BE162" si="4">IF(N121="základní",J121,0)</f>
        <v>0</v>
      </c>
      <c r="BF121" s="147">
        <f t="shared" ref="BF121:BF162" si="5">IF(N121="snížená",J121,0)</f>
        <v>0</v>
      </c>
      <c r="BG121" s="147">
        <f t="shared" ref="BG121:BG162" si="6">IF(N121="zákl. přenesená",J121,0)</f>
        <v>0</v>
      </c>
      <c r="BH121" s="147">
        <f t="shared" ref="BH121:BH162" si="7">IF(N121="sníž. přenesená",J121,0)</f>
        <v>0</v>
      </c>
      <c r="BI121" s="147">
        <f t="shared" ref="BI121:BI162" si="8">IF(N121="nulová",J121,0)</f>
        <v>0</v>
      </c>
      <c r="BJ121" s="17" t="s">
        <v>81</v>
      </c>
      <c r="BK121" s="147">
        <f t="shared" ref="BK121:BK162" si="9">ROUND(I121*H121,2)</f>
        <v>0</v>
      </c>
      <c r="BL121" s="17" t="s">
        <v>145</v>
      </c>
      <c r="BM121" s="146" t="s">
        <v>83</v>
      </c>
    </row>
    <row r="122" spans="2:65" s="1" customFormat="1" ht="16.5" customHeight="1">
      <c r="B122" s="133"/>
      <c r="C122" s="134" t="s">
        <v>83</v>
      </c>
      <c r="D122" s="134" t="s">
        <v>141</v>
      </c>
      <c r="E122" s="135" t="s">
        <v>1682</v>
      </c>
      <c r="F122" s="136" t="s">
        <v>1683</v>
      </c>
      <c r="G122" s="137" t="s">
        <v>1524</v>
      </c>
      <c r="H122" s="138">
        <v>1</v>
      </c>
      <c r="I122" s="139"/>
      <c r="J122" s="140">
        <f t="shared" si="0"/>
        <v>0</v>
      </c>
      <c r="K122" s="141"/>
      <c r="L122" s="32"/>
      <c r="M122" s="142" t="s">
        <v>1</v>
      </c>
      <c r="N122" s="143" t="s">
        <v>38</v>
      </c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5">
        <f t="shared" si="3"/>
        <v>0</v>
      </c>
      <c r="AR122" s="146" t="s">
        <v>145</v>
      </c>
      <c r="AT122" s="146" t="s">
        <v>141</v>
      </c>
      <c r="AU122" s="146" t="s">
        <v>81</v>
      </c>
      <c r="AY122" s="17" t="s">
        <v>139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7" t="s">
        <v>81</v>
      </c>
      <c r="BK122" s="147">
        <f t="shared" si="9"/>
        <v>0</v>
      </c>
      <c r="BL122" s="17" t="s">
        <v>145</v>
      </c>
      <c r="BM122" s="146" t="s">
        <v>145</v>
      </c>
    </row>
    <row r="123" spans="2:65" s="1" customFormat="1" ht="16.5" customHeight="1">
      <c r="B123" s="133"/>
      <c r="C123" s="134" t="s">
        <v>153</v>
      </c>
      <c r="D123" s="134" t="s">
        <v>141</v>
      </c>
      <c r="E123" s="135" t="s">
        <v>1684</v>
      </c>
      <c r="F123" s="136" t="s">
        <v>1685</v>
      </c>
      <c r="G123" s="137" t="s">
        <v>1524</v>
      </c>
      <c r="H123" s="138">
        <v>9</v>
      </c>
      <c r="I123" s="139"/>
      <c r="J123" s="140">
        <f t="shared" si="0"/>
        <v>0</v>
      </c>
      <c r="K123" s="141"/>
      <c r="L123" s="32"/>
      <c r="M123" s="142" t="s">
        <v>1</v>
      </c>
      <c r="N123" s="143" t="s">
        <v>38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145</v>
      </c>
      <c r="AT123" s="146" t="s">
        <v>141</v>
      </c>
      <c r="AU123" s="146" t="s">
        <v>81</v>
      </c>
      <c r="AY123" s="17" t="s">
        <v>139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7" t="s">
        <v>81</v>
      </c>
      <c r="BK123" s="147">
        <f t="shared" si="9"/>
        <v>0</v>
      </c>
      <c r="BL123" s="17" t="s">
        <v>145</v>
      </c>
      <c r="BM123" s="146" t="s">
        <v>159</v>
      </c>
    </row>
    <row r="124" spans="2:65" s="1" customFormat="1" ht="21.75" customHeight="1">
      <c r="B124" s="133"/>
      <c r="C124" s="134" t="s">
        <v>145</v>
      </c>
      <c r="D124" s="134" t="s">
        <v>141</v>
      </c>
      <c r="E124" s="135" t="s">
        <v>1686</v>
      </c>
      <c r="F124" s="136" t="s">
        <v>1687</v>
      </c>
      <c r="G124" s="137" t="s">
        <v>1524</v>
      </c>
      <c r="H124" s="138">
        <v>1</v>
      </c>
      <c r="I124" s="139"/>
      <c r="J124" s="140">
        <f t="shared" si="0"/>
        <v>0</v>
      </c>
      <c r="K124" s="141"/>
      <c r="L124" s="32"/>
      <c r="M124" s="142" t="s">
        <v>1</v>
      </c>
      <c r="N124" s="143" t="s">
        <v>38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145</v>
      </c>
      <c r="AT124" s="146" t="s">
        <v>141</v>
      </c>
      <c r="AU124" s="146" t="s">
        <v>81</v>
      </c>
      <c r="AY124" s="17" t="s">
        <v>139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7" t="s">
        <v>81</v>
      </c>
      <c r="BK124" s="147">
        <f t="shared" si="9"/>
        <v>0</v>
      </c>
      <c r="BL124" s="17" t="s">
        <v>145</v>
      </c>
      <c r="BM124" s="146" t="s">
        <v>163</v>
      </c>
    </row>
    <row r="125" spans="2:65" s="1" customFormat="1" ht="21.75" customHeight="1">
      <c r="B125" s="133"/>
      <c r="C125" s="134" t="s">
        <v>160</v>
      </c>
      <c r="D125" s="134" t="s">
        <v>141</v>
      </c>
      <c r="E125" s="135" t="s">
        <v>1688</v>
      </c>
      <c r="F125" s="136" t="s">
        <v>1689</v>
      </c>
      <c r="G125" s="137" t="s">
        <v>1524</v>
      </c>
      <c r="H125" s="138">
        <v>5</v>
      </c>
      <c r="I125" s="139"/>
      <c r="J125" s="140">
        <f t="shared" si="0"/>
        <v>0</v>
      </c>
      <c r="K125" s="141"/>
      <c r="L125" s="32"/>
      <c r="M125" s="142" t="s">
        <v>1</v>
      </c>
      <c r="N125" s="143" t="s">
        <v>38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145</v>
      </c>
      <c r="AT125" s="146" t="s">
        <v>141</v>
      </c>
      <c r="AU125" s="146" t="s">
        <v>81</v>
      </c>
      <c r="AY125" s="17" t="s">
        <v>139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7" t="s">
        <v>81</v>
      </c>
      <c r="BK125" s="147">
        <f t="shared" si="9"/>
        <v>0</v>
      </c>
      <c r="BL125" s="17" t="s">
        <v>145</v>
      </c>
      <c r="BM125" s="146" t="s">
        <v>180</v>
      </c>
    </row>
    <row r="126" spans="2:65" s="1" customFormat="1" ht="16.5" customHeight="1">
      <c r="B126" s="133"/>
      <c r="C126" s="134" t="s">
        <v>159</v>
      </c>
      <c r="D126" s="134" t="s">
        <v>141</v>
      </c>
      <c r="E126" s="135" t="s">
        <v>1690</v>
      </c>
      <c r="F126" s="136" t="s">
        <v>1691</v>
      </c>
      <c r="G126" s="137" t="s">
        <v>1524</v>
      </c>
      <c r="H126" s="138">
        <v>1</v>
      </c>
      <c r="I126" s="139"/>
      <c r="J126" s="140">
        <f t="shared" si="0"/>
        <v>0</v>
      </c>
      <c r="K126" s="141"/>
      <c r="L126" s="32"/>
      <c r="M126" s="142" t="s">
        <v>1</v>
      </c>
      <c r="N126" s="143" t="s">
        <v>38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145</v>
      </c>
      <c r="AT126" s="146" t="s">
        <v>141</v>
      </c>
      <c r="AU126" s="146" t="s">
        <v>81</v>
      </c>
      <c r="AY126" s="17" t="s">
        <v>139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7" t="s">
        <v>81</v>
      </c>
      <c r="BK126" s="147">
        <f t="shared" si="9"/>
        <v>0</v>
      </c>
      <c r="BL126" s="17" t="s">
        <v>145</v>
      </c>
      <c r="BM126" s="146" t="s">
        <v>8</v>
      </c>
    </row>
    <row r="127" spans="2:65" s="1" customFormat="1" ht="16.5" customHeight="1">
      <c r="B127" s="133"/>
      <c r="C127" s="134" t="s">
        <v>167</v>
      </c>
      <c r="D127" s="134" t="s">
        <v>141</v>
      </c>
      <c r="E127" s="135" t="s">
        <v>1692</v>
      </c>
      <c r="F127" s="136" t="s">
        <v>1693</v>
      </c>
      <c r="G127" s="137" t="s">
        <v>1524</v>
      </c>
      <c r="H127" s="138">
        <v>3</v>
      </c>
      <c r="I127" s="139"/>
      <c r="J127" s="140">
        <f t="shared" si="0"/>
        <v>0</v>
      </c>
      <c r="K127" s="141"/>
      <c r="L127" s="32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145</v>
      </c>
      <c r="AT127" s="146" t="s">
        <v>141</v>
      </c>
      <c r="AU127" s="146" t="s">
        <v>81</v>
      </c>
      <c r="AY127" s="17" t="s">
        <v>139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7" t="s">
        <v>81</v>
      </c>
      <c r="BK127" s="147">
        <f t="shared" si="9"/>
        <v>0</v>
      </c>
      <c r="BL127" s="17" t="s">
        <v>145</v>
      </c>
      <c r="BM127" s="146" t="s">
        <v>191</v>
      </c>
    </row>
    <row r="128" spans="2:65" s="1" customFormat="1" ht="16.5" customHeight="1">
      <c r="B128" s="133"/>
      <c r="C128" s="134" t="s">
        <v>163</v>
      </c>
      <c r="D128" s="134" t="s">
        <v>141</v>
      </c>
      <c r="E128" s="135" t="s">
        <v>1694</v>
      </c>
      <c r="F128" s="136" t="s">
        <v>1695</v>
      </c>
      <c r="G128" s="137" t="s">
        <v>1524</v>
      </c>
      <c r="H128" s="138">
        <v>1</v>
      </c>
      <c r="I128" s="139"/>
      <c r="J128" s="140">
        <f t="shared" si="0"/>
        <v>0</v>
      </c>
      <c r="K128" s="141"/>
      <c r="L128" s="32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145</v>
      </c>
      <c r="AT128" s="146" t="s">
        <v>141</v>
      </c>
      <c r="AU128" s="146" t="s">
        <v>81</v>
      </c>
      <c r="AY128" s="17" t="s">
        <v>139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7" t="s">
        <v>81</v>
      </c>
      <c r="BK128" s="147">
        <f t="shared" si="9"/>
        <v>0</v>
      </c>
      <c r="BL128" s="17" t="s">
        <v>145</v>
      </c>
      <c r="BM128" s="146" t="s">
        <v>197</v>
      </c>
    </row>
    <row r="129" spans="2:65" s="1" customFormat="1" ht="16.5" customHeight="1">
      <c r="B129" s="133"/>
      <c r="C129" s="134" t="s">
        <v>175</v>
      </c>
      <c r="D129" s="134" t="s">
        <v>141</v>
      </c>
      <c r="E129" s="135" t="s">
        <v>1696</v>
      </c>
      <c r="F129" s="136" t="s">
        <v>1697</v>
      </c>
      <c r="G129" s="137" t="s">
        <v>1524</v>
      </c>
      <c r="H129" s="138">
        <v>1</v>
      </c>
      <c r="I129" s="139"/>
      <c r="J129" s="140">
        <f t="shared" si="0"/>
        <v>0</v>
      </c>
      <c r="K129" s="141"/>
      <c r="L129" s="32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145</v>
      </c>
      <c r="AT129" s="146" t="s">
        <v>141</v>
      </c>
      <c r="AU129" s="146" t="s">
        <v>81</v>
      </c>
      <c r="AY129" s="17" t="s">
        <v>139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7" t="s">
        <v>81</v>
      </c>
      <c r="BK129" s="147">
        <f t="shared" si="9"/>
        <v>0</v>
      </c>
      <c r="BL129" s="17" t="s">
        <v>145</v>
      </c>
      <c r="BM129" s="146" t="s">
        <v>202</v>
      </c>
    </row>
    <row r="130" spans="2:65" s="1" customFormat="1" ht="21.75" customHeight="1">
      <c r="B130" s="133"/>
      <c r="C130" s="134" t="s">
        <v>180</v>
      </c>
      <c r="D130" s="134" t="s">
        <v>141</v>
      </c>
      <c r="E130" s="135" t="s">
        <v>1698</v>
      </c>
      <c r="F130" s="136" t="s">
        <v>1699</v>
      </c>
      <c r="G130" s="137" t="s">
        <v>1524</v>
      </c>
      <c r="H130" s="138">
        <v>2</v>
      </c>
      <c r="I130" s="139"/>
      <c r="J130" s="140">
        <f t="shared" si="0"/>
        <v>0</v>
      </c>
      <c r="K130" s="141"/>
      <c r="L130" s="32"/>
      <c r="M130" s="142" t="s">
        <v>1</v>
      </c>
      <c r="N130" s="143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145</v>
      </c>
      <c r="AT130" s="146" t="s">
        <v>141</v>
      </c>
      <c r="AU130" s="146" t="s">
        <v>81</v>
      </c>
      <c r="AY130" s="17" t="s">
        <v>139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7" t="s">
        <v>81</v>
      </c>
      <c r="BK130" s="147">
        <f t="shared" si="9"/>
        <v>0</v>
      </c>
      <c r="BL130" s="17" t="s">
        <v>145</v>
      </c>
      <c r="BM130" s="146" t="s">
        <v>207</v>
      </c>
    </row>
    <row r="131" spans="2:65" s="1" customFormat="1" ht="16.5" customHeight="1">
      <c r="B131" s="133"/>
      <c r="C131" s="134" t="s">
        <v>185</v>
      </c>
      <c r="D131" s="134" t="s">
        <v>141</v>
      </c>
      <c r="E131" s="135" t="s">
        <v>1700</v>
      </c>
      <c r="F131" s="136" t="s">
        <v>1701</v>
      </c>
      <c r="G131" s="137" t="s">
        <v>1524</v>
      </c>
      <c r="H131" s="138">
        <v>2</v>
      </c>
      <c r="I131" s="139"/>
      <c r="J131" s="140">
        <f t="shared" si="0"/>
        <v>0</v>
      </c>
      <c r="K131" s="141"/>
      <c r="L131" s="32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145</v>
      </c>
      <c r="AT131" s="146" t="s">
        <v>141</v>
      </c>
      <c r="AU131" s="146" t="s">
        <v>81</v>
      </c>
      <c r="AY131" s="17" t="s">
        <v>139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7" t="s">
        <v>81</v>
      </c>
      <c r="BK131" s="147">
        <f t="shared" si="9"/>
        <v>0</v>
      </c>
      <c r="BL131" s="17" t="s">
        <v>145</v>
      </c>
      <c r="BM131" s="146" t="s">
        <v>211</v>
      </c>
    </row>
    <row r="132" spans="2:65" s="1" customFormat="1" ht="16.5" customHeight="1">
      <c r="B132" s="133"/>
      <c r="C132" s="134" t="s">
        <v>8</v>
      </c>
      <c r="D132" s="134" t="s">
        <v>141</v>
      </c>
      <c r="E132" s="135" t="s">
        <v>1702</v>
      </c>
      <c r="F132" s="136" t="s">
        <v>1703</v>
      </c>
      <c r="G132" s="137" t="s">
        <v>1524</v>
      </c>
      <c r="H132" s="138">
        <v>1</v>
      </c>
      <c r="I132" s="139"/>
      <c r="J132" s="140">
        <f t="shared" si="0"/>
        <v>0</v>
      </c>
      <c r="K132" s="141"/>
      <c r="L132" s="32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145</v>
      </c>
      <c r="AT132" s="146" t="s">
        <v>141</v>
      </c>
      <c r="AU132" s="146" t="s">
        <v>81</v>
      </c>
      <c r="AY132" s="17" t="s">
        <v>139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7" t="s">
        <v>81</v>
      </c>
      <c r="BK132" s="147">
        <f t="shared" si="9"/>
        <v>0</v>
      </c>
      <c r="BL132" s="17" t="s">
        <v>145</v>
      </c>
      <c r="BM132" s="146" t="s">
        <v>222</v>
      </c>
    </row>
    <row r="133" spans="2:65" s="1" customFormat="1" ht="16.5" customHeight="1">
      <c r="B133" s="133"/>
      <c r="C133" s="134" t="s">
        <v>193</v>
      </c>
      <c r="D133" s="134" t="s">
        <v>141</v>
      </c>
      <c r="E133" s="135" t="s">
        <v>1704</v>
      </c>
      <c r="F133" s="136" t="s">
        <v>1705</v>
      </c>
      <c r="G133" s="137" t="s">
        <v>1524</v>
      </c>
      <c r="H133" s="138">
        <v>2</v>
      </c>
      <c r="I133" s="139"/>
      <c r="J133" s="140">
        <f t="shared" si="0"/>
        <v>0</v>
      </c>
      <c r="K133" s="141"/>
      <c r="L133" s="32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145</v>
      </c>
      <c r="AT133" s="146" t="s">
        <v>141</v>
      </c>
      <c r="AU133" s="146" t="s">
        <v>81</v>
      </c>
      <c r="AY133" s="17" t="s">
        <v>139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7" t="s">
        <v>81</v>
      </c>
      <c r="BK133" s="147">
        <f t="shared" si="9"/>
        <v>0</v>
      </c>
      <c r="BL133" s="17" t="s">
        <v>145</v>
      </c>
      <c r="BM133" s="146" t="s">
        <v>226</v>
      </c>
    </row>
    <row r="134" spans="2:65" s="1" customFormat="1" ht="16.5" customHeight="1">
      <c r="B134" s="133"/>
      <c r="C134" s="134" t="s">
        <v>191</v>
      </c>
      <c r="D134" s="134" t="s">
        <v>141</v>
      </c>
      <c r="E134" s="135" t="s">
        <v>1706</v>
      </c>
      <c r="F134" s="136" t="s">
        <v>1707</v>
      </c>
      <c r="G134" s="137" t="s">
        <v>1524</v>
      </c>
      <c r="H134" s="138">
        <v>2</v>
      </c>
      <c r="I134" s="139"/>
      <c r="J134" s="140">
        <f t="shared" si="0"/>
        <v>0</v>
      </c>
      <c r="K134" s="141"/>
      <c r="L134" s="32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145</v>
      </c>
      <c r="AT134" s="146" t="s">
        <v>141</v>
      </c>
      <c r="AU134" s="146" t="s">
        <v>81</v>
      </c>
      <c r="AY134" s="17" t="s">
        <v>139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7" t="s">
        <v>81</v>
      </c>
      <c r="BK134" s="147">
        <f t="shared" si="9"/>
        <v>0</v>
      </c>
      <c r="BL134" s="17" t="s">
        <v>145</v>
      </c>
      <c r="BM134" s="146" t="s">
        <v>231</v>
      </c>
    </row>
    <row r="135" spans="2:65" s="1" customFormat="1" ht="16.5" customHeight="1">
      <c r="B135" s="133"/>
      <c r="C135" s="134" t="s">
        <v>204</v>
      </c>
      <c r="D135" s="134" t="s">
        <v>141</v>
      </c>
      <c r="E135" s="135" t="s">
        <v>1708</v>
      </c>
      <c r="F135" s="136" t="s">
        <v>1709</v>
      </c>
      <c r="G135" s="137" t="s">
        <v>1524</v>
      </c>
      <c r="H135" s="138">
        <v>2</v>
      </c>
      <c r="I135" s="139"/>
      <c r="J135" s="140">
        <f t="shared" si="0"/>
        <v>0</v>
      </c>
      <c r="K135" s="141"/>
      <c r="L135" s="32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145</v>
      </c>
      <c r="AT135" s="146" t="s">
        <v>141</v>
      </c>
      <c r="AU135" s="146" t="s">
        <v>81</v>
      </c>
      <c r="AY135" s="17" t="s">
        <v>139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7" t="s">
        <v>81</v>
      </c>
      <c r="BK135" s="147">
        <f t="shared" si="9"/>
        <v>0</v>
      </c>
      <c r="BL135" s="17" t="s">
        <v>145</v>
      </c>
      <c r="BM135" s="146" t="s">
        <v>236</v>
      </c>
    </row>
    <row r="136" spans="2:65" s="1" customFormat="1" ht="16.5" customHeight="1">
      <c r="B136" s="133"/>
      <c r="C136" s="134" t="s">
        <v>197</v>
      </c>
      <c r="D136" s="134" t="s">
        <v>141</v>
      </c>
      <c r="E136" s="135" t="s">
        <v>1710</v>
      </c>
      <c r="F136" s="136" t="s">
        <v>1711</v>
      </c>
      <c r="G136" s="137" t="s">
        <v>1524</v>
      </c>
      <c r="H136" s="138">
        <v>2</v>
      </c>
      <c r="I136" s="139"/>
      <c r="J136" s="140">
        <f t="shared" si="0"/>
        <v>0</v>
      </c>
      <c r="K136" s="141"/>
      <c r="L136" s="32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145</v>
      </c>
      <c r="AT136" s="146" t="s">
        <v>141</v>
      </c>
      <c r="AU136" s="146" t="s">
        <v>81</v>
      </c>
      <c r="AY136" s="17" t="s">
        <v>139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7" t="s">
        <v>81</v>
      </c>
      <c r="BK136" s="147">
        <f t="shared" si="9"/>
        <v>0</v>
      </c>
      <c r="BL136" s="17" t="s">
        <v>145</v>
      </c>
      <c r="BM136" s="146" t="s">
        <v>240</v>
      </c>
    </row>
    <row r="137" spans="2:65" s="1" customFormat="1" ht="16.5" customHeight="1">
      <c r="B137" s="133"/>
      <c r="C137" s="134" t="s">
        <v>219</v>
      </c>
      <c r="D137" s="134" t="s">
        <v>141</v>
      </c>
      <c r="E137" s="135" t="s">
        <v>1712</v>
      </c>
      <c r="F137" s="136" t="s">
        <v>1713</v>
      </c>
      <c r="G137" s="137" t="s">
        <v>1524</v>
      </c>
      <c r="H137" s="138">
        <v>60</v>
      </c>
      <c r="I137" s="139"/>
      <c r="J137" s="140">
        <f t="shared" si="0"/>
        <v>0</v>
      </c>
      <c r="K137" s="141"/>
      <c r="L137" s="32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145</v>
      </c>
      <c r="AT137" s="146" t="s">
        <v>141</v>
      </c>
      <c r="AU137" s="146" t="s">
        <v>81</v>
      </c>
      <c r="AY137" s="17" t="s">
        <v>139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7" t="s">
        <v>81</v>
      </c>
      <c r="BK137" s="147">
        <f t="shared" si="9"/>
        <v>0</v>
      </c>
      <c r="BL137" s="17" t="s">
        <v>145</v>
      </c>
      <c r="BM137" s="146" t="s">
        <v>244</v>
      </c>
    </row>
    <row r="138" spans="2:65" s="1" customFormat="1" ht="16.5" customHeight="1">
      <c r="B138" s="133"/>
      <c r="C138" s="134" t="s">
        <v>202</v>
      </c>
      <c r="D138" s="134" t="s">
        <v>141</v>
      </c>
      <c r="E138" s="135" t="s">
        <v>1714</v>
      </c>
      <c r="F138" s="136" t="s">
        <v>1715</v>
      </c>
      <c r="G138" s="137" t="s">
        <v>1524</v>
      </c>
      <c r="H138" s="138">
        <v>1</v>
      </c>
      <c r="I138" s="139"/>
      <c r="J138" s="140">
        <f t="shared" si="0"/>
        <v>0</v>
      </c>
      <c r="K138" s="141"/>
      <c r="L138" s="32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145</v>
      </c>
      <c r="AT138" s="146" t="s">
        <v>141</v>
      </c>
      <c r="AU138" s="146" t="s">
        <v>81</v>
      </c>
      <c r="AY138" s="17" t="s">
        <v>139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7" t="s">
        <v>81</v>
      </c>
      <c r="BK138" s="147">
        <f t="shared" si="9"/>
        <v>0</v>
      </c>
      <c r="BL138" s="17" t="s">
        <v>145</v>
      </c>
      <c r="BM138" s="146" t="s">
        <v>250</v>
      </c>
    </row>
    <row r="139" spans="2:65" s="1" customFormat="1" ht="16.5" customHeight="1">
      <c r="B139" s="133"/>
      <c r="C139" s="134" t="s">
        <v>228</v>
      </c>
      <c r="D139" s="134" t="s">
        <v>141</v>
      </c>
      <c r="E139" s="135" t="s">
        <v>1716</v>
      </c>
      <c r="F139" s="136" t="s">
        <v>1717</v>
      </c>
      <c r="G139" s="137" t="s">
        <v>1524</v>
      </c>
      <c r="H139" s="138">
        <v>1</v>
      </c>
      <c r="I139" s="139"/>
      <c r="J139" s="140">
        <f t="shared" si="0"/>
        <v>0</v>
      </c>
      <c r="K139" s="141"/>
      <c r="L139" s="32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145</v>
      </c>
      <c r="AT139" s="146" t="s">
        <v>141</v>
      </c>
      <c r="AU139" s="146" t="s">
        <v>81</v>
      </c>
      <c r="AY139" s="17" t="s">
        <v>139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7" t="s">
        <v>81</v>
      </c>
      <c r="BK139" s="147">
        <f t="shared" si="9"/>
        <v>0</v>
      </c>
      <c r="BL139" s="17" t="s">
        <v>145</v>
      </c>
      <c r="BM139" s="146" t="s">
        <v>254</v>
      </c>
    </row>
    <row r="140" spans="2:65" s="1" customFormat="1" ht="16.5" customHeight="1">
      <c r="B140" s="133"/>
      <c r="C140" s="134" t="s">
        <v>207</v>
      </c>
      <c r="D140" s="134" t="s">
        <v>141</v>
      </c>
      <c r="E140" s="135" t="s">
        <v>1718</v>
      </c>
      <c r="F140" s="136" t="s">
        <v>1719</v>
      </c>
      <c r="G140" s="137" t="s">
        <v>1524</v>
      </c>
      <c r="H140" s="138">
        <v>1</v>
      </c>
      <c r="I140" s="139"/>
      <c r="J140" s="140">
        <f t="shared" si="0"/>
        <v>0</v>
      </c>
      <c r="K140" s="141"/>
      <c r="L140" s="32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145</v>
      </c>
      <c r="AT140" s="146" t="s">
        <v>141</v>
      </c>
      <c r="AU140" s="146" t="s">
        <v>81</v>
      </c>
      <c r="AY140" s="17" t="s">
        <v>139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7" t="s">
        <v>81</v>
      </c>
      <c r="BK140" s="147">
        <f t="shared" si="9"/>
        <v>0</v>
      </c>
      <c r="BL140" s="17" t="s">
        <v>145</v>
      </c>
      <c r="BM140" s="146" t="s">
        <v>260</v>
      </c>
    </row>
    <row r="141" spans="2:65" s="1" customFormat="1" ht="16.5" customHeight="1">
      <c r="B141" s="133"/>
      <c r="C141" s="134" t="s">
        <v>7</v>
      </c>
      <c r="D141" s="134" t="s">
        <v>141</v>
      </c>
      <c r="E141" s="135" t="s">
        <v>1720</v>
      </c>
      <c r="F141" s="136" t="s">
        <v>1721</v>
      </c>
      <c r="G141" s="137" t="s">
        <v>1524</v>
      </c>
      <c r="H141" s="138">
        <v>1</v>
      </c>
      <c r="I141" s="139"/>
      <c r="J141" s="140">
        <f t="shared" si="0"/>
        <v>0</v>
      </c>
      <c r="K141" s="141"/>
      <c r="L141" s="32"/>
      <c r="M141" s="142" t="s">
        <v>1</v>
      </c>
      <c r="N141" s="143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145</v>
      </c>
      <c r="AT141" s="146" t="s">
        <v>141</v>
      </c>
      <c r="AU141" s="146" t="s">
        <v>81</v>
      </c>
      <c r="AY141" s="17" t="s">
        <v>139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7" t="s">
        <v>81</v>
      </c>
      <c r="BK141" s="147">
        <f t="shared" si="9"/>
        <v>0</v>
      </c>
      <c r="BL141" s="17" t="s">
        <v>145</v>
      </c>
      <c r="BM141" s="146" t="s">
        <v>264</v>
      </c>
    </row>
    <row r="142" spans="2:65" s="1" customFormat="1" ht="21.75" customHeight="1">
      <c r="B142" s="133"/>
      <c r="C142" s="134" t="s">
        <v>211</v>
      </c>
      <c r="D142" s="134" t="s">
        <v>141</v>
      </c>
      <c r="E142" s="135" t="s">
        <v>1722</v>
      </c>
      <c r="F142" s="136" t="s">
        <v>1723</v>
      </c>
      <c r="G142" s="137" t="s">
        <v>1524</v>
      </c>
      <c r="H142" s="138">
        <v>1</v>
      </c>
      <c r="I142" s="139"/>
      <c r="J142" s="140">
        <f t="shared" si="0"/>
        <v>0</v>
      </c>
      <c r="K142" s="141"/>
      <c r="L142" s="32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145</v>
      </c>
      <c r="AT142" s="146" t="s">
        <v>141</v>
      </c>
      <c r="AU142" s="146" t="s">
        <v>81</v>
      </c>
      <c r="AY142" s="17" t="s">
        <v>139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7" t="s">
        <v>81</v>
      </c>
      <c r="BK142" s="147">
        <f t="shared" si="9"/>
        <v>0</v>
      </c>
      <c r="BL142" s="17" t="s">
        <v>145</v>
      </c>
      <c r="BM142" s="146" t="s">
        <v>269</v>
      </c>
    </row>
    <row r="143" spans="2:65" s="1" customFormat="1" ht="16.5" customHeight="1">
      <c r="B143" s="133"/>
      <c r="C143" s="134" t="s">
        <v>246</v>
      </c>
      <c r="D143" s="134" t="s">
        <v>141</v>
      </c>
      <c r="E143" s="135" t="s">
        <v>1724</v>
      </c>
      <c r="F143" s="136" t="s">
        <v>1725</v>
      </c>
      <c r="G143" s="137" t="s">
        <v>1524</v>
      </c>
      <c r="H143" s="138">
        <v>1</v>
      </c>
      <c r="I143" s="139"/>
      <c r="J143" s="140">
        <f t="shared" si="0"/>
        <v>0</v>
      </c>
      <c r="K143" s="141"/>
      <c r="L143" s="32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145</v>
      </c>
      <c r="AT143" s="146" t="s">
        <v>141</v>
      </c>
      <c r="AU143" s="146" t="s">
        <v>81</v>
      </c>
      <c r="AY143" s="17" t="s">
        <v>139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7" t="s">
        <v>81</v>
      </c>
      <c r="BK143" s="147">
        <f t="shared" si="9"/>
        <v>0</v>
      </c>
      <c r="BL143" s="17" t="s">
        <v>145</v>
      </c>
      <c r="BM143" s="146" t="s">
        <v>274</v>
      </c>
    </row>
    <row r="144" spans="2:65" s="1" customFormat="1" ht="16.5" customHeight="1">
      <c r="B144" s="133"/>
      <c r="C144" s="134" t="s">
        <v>222</v>
      </c>
      <c r="D144" s="134" t="s">
        <v>141</v>
      </c>
      <c r="E144" s="135" t="s">
        <v>1726</v>
      </c>
      <c r="F144" s="136" t="s">
        <v>1727</v>
      </c>
      <c r="G144" s="137" t="s">
        <v>1524</v>
      </c>
      <c r="H144" s="138">
        <v>1</v>
      </c>
      <c r="I144" s="139"/>
      <c r="J144" s="140">
        <f t="shared" si="0"/>
        <v>0</v>
      </c>
      <c r="K144" s="141"/>
      <c r="L144" s="32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145</v>
      </c>
      <c r="AT144" s="146" t="s">
        <v>141</v>
      </c>
      <c r="AU144" s="146" t="s">
        <v>81</v>
      </c>
      <c r="AY144" s="17" t="s">
        <v>139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7" t="s">
        <v>81</v>
      </c>
      <c r="BK144" s="147">
        <f t="shared" si="9"/>
        <v>0</v>
      </c>
      <c r="BL144" s="17" t="s">
        <v>145</v>
      </c>
      <c r="BM144" s="146" t="s">
        <v>279</v>
      </c>
    </row>
    <row r="145" spans="2:65" s="1" customFormat="1" ht="16.5" customHeight="1">
      <c r="B145" s="133"/>
      <c r="C145" s="134" t="s">
        <v>256</v>
      </c>
      <c r="D145" s="134" t="s">
        <v>141</v>
      </c>
      <c r="E145" s="135" t="s">
        <v>1728</v>
      </c>
      <c r="F145" s="136" t="s">
        <v>1729</v>
      </c>
      <c r="G145" s="137" t="s">
        <v>1524</v>
      </c>
      <c r="H145" s="138">
        <v>10</v>
      </c>
      <c r="I145" s="139"/>
      <c r="J145" s="140">
        <f t="shared" si="0"/>
        <v>0</v>
      </c>
      <c r="K145" s="141"/>
      <c r="L145" s="32"/>
      <c r="M145" s="142" t="s">
        <v>1</v>
      </c>
      <c r="N145" s="143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145</v>
      </c>
      <c r="AT145" s="146" t="s">
        <v>141</v>
      </c>
      <c r="AU145" s="146" t="s">
        <v>81</v>
      </c>
      <c r="AY145" s="17" t="s">
        <v>139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7" t="s">
        <v>81</v>
      </c>
      <c r="BK145" s="147">
        <f t="shared" si="9"/>
        <v>0</v>
      </c>
      <c r="BL145" s="17" t="s">
        <v>145</v>
      </c>
      <c r="BM145" s="146" t="s">
        <v>283</v>
      </c>
    </row>
    <row r="146" spans="2:65" s="1" customFormat="1" ht="16.5" customHeight="1">
      <c r="B146" s="133"/>
      <c r="C146" s="134" t="s">
        <v>226</v>
      </c>
      <c r="D146" s="134" t="s">
        <v>141</v>
      </c>
      <c r="E146" s="135" t="s">
        <v>1730</v>
      </c>
      <c r="F146" s="136" t="s">
        <v>1731</v>
      </c>
      <c r="G146" s="137" t="s">
        <v>1524</v>
      </c>
      <c r="H146" s="138">
        <v>2</v>
      </c>
      <c r="I146" s="139"/>
      <c r="J146" s="140">
        <f t="shared" si="0"/>
        <v>0</v>
      </c>
      <c r="K146" s="141"/>
      <c r="L146" s="32"/>
      <c r="M146" s="142" t="s">
        <v>1</v>
      </c>
      <c r="N146" s="143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145</v>
      </c>
      <c r="AT146" s="146" t="s">
        <v>141</v>
      </c>
      <c r="AU146" s="146" t="s">
        <v>81</v>
      </c>
      <c r="AY146" s="17" t="s">
        <v>139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7" t="s">
        <v>81</v>
      </c>
      <c r="BK146" s="147">
        <f t="shared" si="9"/>
        <v>0</v>
      </c>
      <c r="BL146" s="17" t="s">
        <v>145</v>
      </c>
      <c r="BM146" s="146" t="s">
        <v>288</v>
      </c>
    </row>
    <row r="147" spans="2:65" s="1" customFormat="1" ht="16.5" customHeight="1">
      <c r="B147" s="133"/>
      <c r="C147" s="134" t="s">
        <v>266</v>
      </c>
      <c r="D147" s="134" t="s">
        <v>141</v>
      </c>
      <c r="E147" s="135" t="s">
        <v>1732</v>
      </c>
      <c r="F147" s="136" t="s">
        <v>1733</v>
      </c>
      <c r="G147" s="137" t="s">
        <v>1524</v>
      </c>
      <c r="H147" s="138">
        <v>1</v>
      </c>
      <c r="I147" s="139"/>
      <c r="J147" s="140">
        <f t="shared" si="0"/>
        <v>0</v>
      </c>
      <c r="K147" s="141"/>
      <c r="L147" s="32"/>
      <c r="M147" s="142" t="s">
        <v>1</v>
      </c>
      <c r="N147" s="143" t="s">
        <v>38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145</v>
      </c>
      <c r="AT147" s="146" t="s">
        <v>141</v>
      </c>
      <c r="AU147" s="146" t="s">
        <v>81</v>
      </c>
      <c r="AY147" s="17" t="s">
        <v>139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7" t="s">
        <v>81</v>
      </c>
      <c r="BK147" s="147">
        <f t="shared" si="9"/>
        <v>0</v>
      </c>
      <c r="BL147" s="17" t="s">
        <v>145</v>
      </c>
      <c r="BM147" s="146" t="s">
        <v>293</v>
      </c>
    </row>
    <row r="148" spans="2:65" s="1" customFormat="1" ht="16.5" customHeight="1">
      <c r="B148" s="133"/>
      <c r="C148" s="134" t="s">
        <v>231</v>
      </c>
      <c r="D148" s="134" t="s">
        <v>141</v>
      </c>
      <c r="E148" s="135" t="s">
        <v>1734</v>
      </c>
      <c r="F148" s="136" t="s">
        <v>1735</v>
      </c>
      <c r="G148" s="137" t="s">
        <v>1524</v>
      </c>
      <c r="H148" s="138">
        <v>1</v>
      </c>
      <c r="I148" s="139"/>
      <c r="J148" s="140">
        <f t="shared" si="0"/>
        <v>0</v>
      </c>
      <c r="K148" s="141"/>
      <c r="L148" s="32"/>
      <c r="M148" s="142" t="s">
        <v>1</v>
      </c>
      <c r="N148" s="143" t="s">
        <v>38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145</v>
      </c>
      <c r="AT148" s="146" t="s">
        <v>141</v>
      </c>
      <c r="AU148" s="146" t="s">
        <v>81</v>
      </c>
      <c r="AY148" s="17" t="s">
        <v>139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7" t="s">
        <v>81</v>
      </c>
      <c r="BK148" s="147">
        <f t="shared" si="9"/>
        <v>0</v>
      </c>
      <c r="BL148" s="17" t="s">
        <v>145</v>
      </c>
      <c r="BM148" s="146" t="s">
        <v>298</v>
      </c>
    </row>
    <row r="149" spans="2:65" s="1" customFormat="1" ht="24.2" customHeight="1">
      <c r="B149" s="133"/>
      <c r="C149" s="134" t="s">
        <v>276</v>
      </c>
      <c r="D149" s="134" t="s">
        <v>141</v>
      </c>
      <c r="E149" s="135" t="s">
        <v>1736</v>
      </c>
      <c r="F149" s="136" t="s">
        <v>1737</v>
      </c>
      <c r="G149" s="137" t="s">
        <v>1524</v>
      </c>
      <c r="H149" s="138">
        <v>1</v>
      </c>
      <c r="I149" s="139"/>
      <c r="J149" s="140">
        <f t="shared" si="0"/>
        <v>0</v>
      </c>
      <c r="K149" s="141"/>
      <c r="L149" s="32"/>
      <c r="M149" s="142" t="s">
        <v>1</v>
      </c>
      <c r="N149" s="143" t="s">
        <v>38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145</v>
      </c>
      <c r="AT149" s="146" t="s">
        <v>141</v>
      </c>
      <c r="AU149" s="146" t="s">
        <v>81</v>
      </c>
      <c r="AY149" s="17" t="s">
        <v>139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7" t="s">
        <v>81</v>
      </c>
      <c r="BK149" s="147">
        <f t="shared" si="9"/>
        <v>0</v>
      </c>
      <c r="BL149" s="17" t="s">
        <v>145</v>
      </c>
      <c r="BM149" s="146" t="s">
        <v>302</v>
      </c>
    </row>
    <row r="150" spans="2:65" s="1" customFormat="1" ht="44.25" customHeight="1">
      <c r="B150" s="133"/>
      <c r="C150" s="134" t="s">
        <v>236</v>
      </c>
      <c r="D150" s="134" t="s">
        <v>141</v>
      </c>
      <c r="E150" s="135" t="s">
        <v>1738</v>
      </c>
      <c r="F150" s="136" t="s">
        <v>1739</v>
      </c>
      <c r="G150" s="137" t="s">
        <v>1524</v>
      </c>
      <c r="H150" s="138">
        <v>1</v>
      </c>
      <c r="I150" s="139"/>
      <c r="J150" s="140">
        <f t="shared" si="0"/>
        <v>0</v>
      </c>
      <c r="K150" s="141"/>
      <c r="L150" s="32"/>
      <c r="M150" s="142" t="s">
        <v>1</v>
      </c>
      <c r="N150" s="143" t="s">
        <v>38</v>
      </c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AR150" s="146" t="s">
        <v>145</v>
      </c>
      <c r="AT150" s="146" t="s">
        <v>141</v>
      </c>
      <c r="AU150" s="146" t="s">
        <v>81</v>
      </c>
      <c r="AY150" s="17" t="s">
        <v>139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7" t="s">
        <v>81</v>
      </c>
      <c r="BK150" s="147">
        <f t="shared" si="9"/>
        <v>0</v>
      </c>
      <c r="BL150" s="17" t="s">
        <v>145</v>
      </c>
      <c r="BM150" s="146" t="s">
        <v>308</v>
      </c>
    </row>
    <row r="151" spans="2:65" s="1" customFormat="1" ht="16.5" customHeight="1">
      <c r="B151" s="133"/>
      <c r="C151" s="134" t="s">
        <v>285</v>
      </c>
      <c r="D151" s="134" t="s">
        <v>141</v>
      </c>
      <c r="E151" s="135" t="s">
        <v>1740</v>
      </c>
      <c r="F151" s="136" t="s">
        <v>1741</v>
      </c>
      <c r="G151" s="137" t="s">
        <v>1524</v>
      </c>
      <c r="H151" s="138">
        <v>1</v>
      </c>
      <c r="I151" s="139"/>
      <c r="J151" s="140">
        <f t="shared" si="0"/>
        <v>0</v>
      </c>
      <c r="K151" s="141"/>
      <c r="L151" s="32"/>
      <c r="M151" s="142" t="s">
        <v>1</v>
      </c>
      <c r="N151" s="143" t="s">
        <v>38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145</v>
      </c>
      <c r="AT151" s="146" t="s">
        <v>141</v>
      </c>
      <c r="AU151" s="146" t="s">
        <v>81</v>
      </c>
      <c r="AY151" s="17" t="s">
        <v>139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7" t="s">
        <v>81</v>
      </c>
      <c r="BK151" s="147">
        <f t="shared" si="9"/>
        <v>0</v>
      </c>
      <c r="BL151" s="17" t="s">
        <v>145</v>
      </c>
      <c r="BM151" s="146" t="s">
        <v>313</v>
      </c>
    </row>
    <row r="152" spans="2:65" s="1" customFormat="1" ht="16.5" customHeight="1">
      <c r="B152" s="133"/>
      <c r="C152" s="134" t="s">
        <v>240</v>
      </c>
      <c r="D152" s="134" t="s">
        <v>141</v>
      </c>
      <c r="E152" s="135" t="s">
        <v>1742</v>
      </c>
      <c r="F152" s="136" t="s">
        <v>1743</v>
      </c>
      <c r="G152" s="137" t="s">
        <v>1524</v>
      </c>
      <c r="H152" s="138">
        <v>1</v>
      </c>
      <c r="I152" s="139"/>
      <c r="J152" s="140">
        <f t="shared" si="0"/>
        <v>0</v>
      </c>
      <c r="K152" s="141"/>
      <c r="L152" s="32"/>
      <c r="M152" s="142" t="s">
        <v>1</v>
      </c>
      <c r="N152" s="143" t="s">
        <v>38</v>
      </c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AR152" s="146" t="s">
        <v>145</v>
      </c>
      <c r="AT152" s="146" t="s">
        <v>141</v>
      </c>
      <c r="AU152" s="146" t="s">
        <v>81</v>
      </c>
      <c r="AY152" s="17" t="s">
        <v>139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7" t="s">
        <v>81</v>
      </c>
      <c r="BK152" s="147">
        <f t="shared" si="9"/>
        <v>0</v>
      </c>
      <c r="BL152" s="17" t="s">
        <v>145</v>
      </c>
      <c r="BM152" s="146" t="s">
        <v>319</v>
      </c>
    </row>
    <row r="153" spans="2:65" s="1" customFormat="1" ht="16.5" customHeight="1">
      <c r="B153" s="133"/>
      <c r="C153" s="134" t="s">
        <v>295</v>
      </c>
      <c r="D153" s="134" t="s">
        <v>141</v>
      </c>
      <c r="E153" s="135" t="s">
        <v>1744</v>
      </c>
      <c r="F153" s="136" t="s">
        <v>1745</v>
      </c>
      <c r="G153" s="137" t="s">
        <v>1524</v>
      </c>
      <c r="H153" s="138">
        <v>1</v>
      </c>
      <c r="I153" s="139"/>
      <c r="J153" s="140">
        <f t="shared" si="0"/>
        <v>0</v>
      </c>
      <c r="K153" s="141"/>
      <c r="L153" s="32"/>
      <c r="M153" s="142" t="s">
        <v>1</v>
      </c>
      <c r="N153" s="143" t="s">
        <v>38</v>
      </c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AR153" s="146" t="s">
        <v>145</v>
      </c>
      <c r="AT153" s="146" t="s">
        <v>141</v>
      </c>
      <c r="AU153" s="146" t="s">
        <v>81</v>
      </c>
      <c r="AY153" s="17" t="s">
        <v>139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7" t="s">
        <v>81</v>
      </c>
      <c r="BK153" s="147">
        <f t="shared" si="9"/>
        <v>0</v>
      </c>
      <c r="BL153" s="17" t="s">
        <v>145</v>
      </c>
      <c r="BM153" s="146" t="s">
        <v>324</v>
      </c>
    </row>
    <row r="154" spans="2:65" s="1" customFormat="1" ht="16.5" customHeight="1">
      <c r="B154" s="133"/>
      <c r="C154" s="134" t="s">
        <v>244</v>
      </c>
      <c r="D154" s="134" t="s">
        <v>141</v>
      </c>
      <c r="E154" s="135" t="s">
        <v>1746</v>
      </c>
      <c r="F154" s="136" t="s">
        <v>1747</v>
      </c>
      <c r="G154" s="137" t="s">
        <v>1524</v>
      </c>
      <c r="H154" s="138">
        <v>2</v>
      </c>
      <c r="I154" s="139"/>
      <c r="J154" s="140">
        <f t="shared" si="0"/>
        <v>0</v>
      </c>
      <c r="K154" s="141"/>
      <c r="L154" s="32"/>
      <c r="M154" s="142" t="s">
        <v>1</v>
      </c>
      <c r="N154" s="143" t="s">
        <v>38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145</v>
      </c>
      <c r="AT154" s="146" t="s">
        <v>141</v>
      </c>
      <c r="AU154" s="146" t="s">
        <v>81</v>
      </c>
      <c r="AY154" s="17" t="s">
        <v>139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7" t="s">
        <v>81</v>
      </c>
      <c r="BK154" s="147">
        <f t="shared" si="9"/>
        <v>0</v>
      </c>
      <c r="BL154" s="17" t="s">
        <v>145</v>
      </c>
      <c r="BM154" s="146" t="s">
        <v>330</v>
      </c>
    </row>
    <row r="155" spans="2:65" s="1" customFormat="1" ht="16.5" customHeight="1">
      <c r="B155" s="133"/>
      <c r="C155" s="134" t="s">
        <v>305</v>
      </c>
      <c r="D155" s="134" t="s">
        <v>141</v>
      </c>
      <c r="E155" s="135" t="s">
        <v>1748</v>
      </c>
      <c r="F155" s="136" t="s">
        <v>1749</v>
      </c>
      <c r="G155" s="137" t="s">
        <v>1524</v>
      </c>
      <c r="H155" s="138">
        <v>1</v>
      </c>
      <c r="I155" s="139"/>
      <c r="J155" s="140">
        <f t="shared" si="0"/>
        <v>0</v>
      </c>
      <c r="K155" s="141"/>
      <c r="L155" s="32"/>
      <c r="M155" s="142" t="s">
        <v>1</v>
      </c>
      <c r="N155" s="143" t="s">
        <v>38</v>
      </c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AR155" s="146" t="s">
        <v>145</v>
      </c>
      <c r="AT155" s="146" t="s">
        <v>141</v>
      </c>
      <c r="AU155" s="146" t="s">
        <v>81</v>
      </c>
      <c r="AY155" s="17" t="s">
        <v>139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7" t="s">
        <v>81</v>
      </c>
      <c r="BK155" s="147">
        <f t="shared" si="9"/>
        <v>0</v>
      </c>
      <c r="BL155" s="17" t="s">
        <v>145</v>
      </c>
      <c r="BM155" s="146" t="s">
        <v>334</v>
      </c>
    </row>
    <row r="156" spans="2:65" s="1" customFormat="1" ht="16.5" customHeight="1">
      <c r="B156" s="133"/>
      <c r="C156" s="134" t="s">
        <v>250</v>
      </c>
      <c r="D156" s="134" t="s">
        <v>141</v>
      </c>
      <c r="E156" s="135" t="s">
        <v>1750</v>
      </c>
      <c r="F156" s="136" t="s">
        <v>1751</v>
      </c>
      <c r="G156" s="137" t="s">
        <v>1524</v>
      </c>
      <c r="H156" s="138">
        <v>1</v>
      </c>
      <c r="I156" s="139"/>
      <c r="J156" s="140">
        <f t="shared" si="0"/>
        <v>0</v>
      </c>
      <c r="K156" s="141"/>
      <c r="L156" s="32"/>
      <c r="M156" s="142" t="s">
        <v>1</v>
      </c>
      <c r="N156" s="143" t="s">
        <v>38</v>
      </c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AR156" s="146" t="s">
        <v>145</v>
      </c>
      <c r="AT156" s="146" t="s">
        <v>141</v>
      </c>
      <c r="AU156" s="146" t="s">
        <v>81</v>
      </c>
      <c r="AY156" s="17" t="s">
        <v>139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7" t="s">
        <v>81</v>
      </c>
      <c r="BK156" s="147">
        <f t="shared" si="9"/>
        <v>0</v>
      </c>
      <c r="BL156" s="17" t="s">
        <v>145</v>
      </c>
      <c r="BM156" s="146" t="s">
        <v>340</v>
      </c>
    </row>
    <row r="157" spans="2:65" s="1" customFormat="1" ht="16.5" customHeight="1">
      <c r="B157" s="133"/>
      <c r="C157" s="134" t="s">
        <v>316</v>
      </c>
      <c r="D157" s="134" t="s">
        <v>141</v>
      </c>
      <c r="E157" s="135" t="s">
        <v>1752</v>
      </c>
      <c r="F157" s="136" t="s">
        <v>1753</v>
      </c>
      <c r="G157" s="137" t="s">
        <v>1524</v>
      </c>
      <c r="H157" s="138">
        <v>2</v>
      </c>
      <c r="I157" s="139"/>
      <c r="J157" s="140">
        <f t="shared" si="0"/>
        <v>0</v>
      </c>
      <c r="K157" s="141"/>
      <c r="L157" s="32"/>
      <c r="M157" s="142" t="s">
        <v>1</v>
      </c>
      <c r="N157" s="143" t="s">
        <v>38</v>
      </c>
      <c r="P157" s="144">
        <f t="shared" si="1"/>
        <v>0</v>
      </c>
      <c r="Q157" s="144">
        <v>0</v>
      </c>
      <c r="R157" s="144">
        <f t="shared" si="2"/>
        <v>0</v>
      </c>
      <c r="S157" s="144">
        <v>0</v>
      </c>
      <c r="T157" s="145">
        <f t="shared" si="3"/>
        <v>0</v>
      </c>
      <c r="AR157" s="146" t="s">
        <v>145</v>
      </c>
      <c r="AT157" s="146" t="s">
        <v>141</v>
      </c>
      <c r="AU157" s="146" t="s">
        <v>81</v>
      </c>
      <c r="AY157" s="17" t="s">
        <v>139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7" t="s">
        <v>81</v>
      </c>
      <c r="BK157" s="147">
        <f t="shared" si="9"/>
        <v>0</v>
      </c>
      <c r="BL157" s="17" t="s">
        <v>145</v>
      </c>
      <c r="BM157" s="146" t="s">
        <v>344</v>
      </c>
    </row>
    <row r="158" spans="2:65" s="1" customFormat="1" ht="21.75" customHeight="1">
      <c r="B158" s="133"/>
      <c r="C158" s="134" t="s">
        <v>254</v>
      </c>
      <c r="D158" s="134" t="s">
        <v>141</v>
      </c>
      <c r="E158" s="135" t="s">
        <v>1754</v>
      </c>
      <c r="F158" s="136" t="s">
        <v>1755</v>
      </c>
      <c r="G158" s="137" t="s">
        <v>1524</v>
      </c>
      <c r="H158" s="138">
        <v>2</v>
      </c>
      <c r="I158" s="139"/>
      <c r="J158" s="140">
        <f t="shared" si="0"/>
        <v>0</v>
      </c>
      <c r="K158" s="141"/>
      <c r="L158" s="32"/>
      <c r="M158" s="142" t="s">
        <v>1</v>
      </c>
      <c r="N158" s="143" t="s">
        <v>38</v>
      </c>
      <c r="P158" s="144">
        <f t="shared" si="1"/>
        <v>0</v>
      </c>
      <c r="Q158" s="144">
        <v>0</v>
      </c>
      <c r="R158" s="144">
        <f t="shared" si="2"/>
        <v>0</v>
      </c>
      <c r="S158" s="144">
        <v>0</v>
      </c>
      <c r="T158" s="145">
        <f t="shared" si="3"/>
        <v>0</v>
      </c>
      <c r="AR158" s="146" t="s">
        <v>145</v>
      </c>
      <c r="AT158" s="146" t="s">
        <v>141</v>
      </c>
      <c r="AU158" s="146" t="s">
        <v>81</v>
      </c>
      <c r="AY158" s="17" t="s">
        <v>139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7" t="s">
        <v>81</v>
      </c>
      <c r="BK158" s="147">
        <f t="shared" si="9"/>
        <v>0</v>
      </c>
      <c r="BL158" s="17" t="s">
        <v>145</v>
      </c>
      <c r="BM158" s="146" t="s">
        <v>350</v>
      </c>
    </row>
    <row r="159" spans="2:65" s="1" customFormat="1" ht="16.5" customHeight="1">
      <c r="B159" s="133"/>
      <c r="C159" s="134" t="s">
        <v>329</v>
      </c>
      <c r="D159" s="134" t="s">
        <v>141</v>
      </c>
      <c r="E159" s="135" t="s">
        <v>1756</v>
      </c>
      <c r="F159" s="136" t="s">
        <v>1757</v>
      </c>
      <c r="G159" s="137" t="s">
        <v>1524</v>
      </c>
      <c r="H159" s="138">
        <v>1</v>
      </c>
      <c r="I159" s="139"/>
      <c r="J159" s="140">
        <f t="shared" si="0"/>
        <v>0</v>
      </c>
      <c r="K159" s="141"/>
      <c r="L159" s="32"/>
      <c r="M159" s="142" t="s">
        <v>1</v>
      </c>
      <c r="N159" s="143" t="s">
        <v>38</v>
      </c>
      <c r="P159" s="144">
        <f t="shared" si="1"/>
        <v>0</v>
      </c>
      <c r="Q159" s="144">
        <v>0</v>
      </c>
      <c r="R159" s="144">
        <f t="shared" si="2"/>
        <v>0</v>
      </c>
      <c r="S159" s="144">
        <v>0</v>
      </c>
      <c r="T159" s="145">
        <f t="shared" si="3"/>
        <v>0</v>
      </c>
      <c r="AR159" s="146" t="s">
        <v>145</v>
      </c>
      <c r="AT159" s="146" t="s">
        <v>141</v>
      </c>
      <c r="AU159" s="146" t="s">
        <v>81</v>
      </c>
      <c r="AY159" s="17" t="s">
        <v>139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7" t="s">
        <v>81</v>
      </c>
      <c r="BK159" s="147">
        <f t="shared" si="9"/>
        <v>0</v>
      </c>
      <c r="BL159" s="17" t="s">
        <v>145</v>
      </c>
      <c r="BM159" s="146" t="s">
        <v>354</v>
      </c>
    </row>
    <row r="160" spans="2:65" s="1" customFormat="1" ht="16.5" customHeight="1">
      <c r="B160" s="133"/>
      <c r="C160" s="134" t="s">
        <v>260</v>
      </c>
      <c r="D160" s="134" t="s">
        <v>141</v>
      </c>
      <c r="E160" s="135" t="s">
        <v>1758</v>
      </c>
      <c r="F160" s="136" t="s">
        <v>1759</v>
      </c>
      <c r="G160" s="137" t="s">
        <v>1524</v>
      </c>
      <c r="H160" s="138">
        <v>1</v>
      </c>
      <c r="I160" s="139"/>
      <c r="J160" s="140">
        <f t="shared" si="0"/>
        <v>0</v>
      </c>
      <c r="K160" s="141"/>
      <c r="L160" s="32"/>
      <c r="M160" s="142" t="s">
        <v>1</v>
      </c>
      <c r="N160" s="143" t="s">
        <v>38</v>
      </c>
      <c r="P160" s="144">
        <f t="shared" si="1"/>
        <v>0</v>
      </c>
      <c r="Q160" s="144">
        <v>0</v>
      </c>
      <c r="R160" s="144">
        <f t="shared" si="2"/>
        <v>0</v>
      </c>
      <c r="S160" s="144">
        <v>0</v>
      </c>
      <c r="T160" s="145">
        <f t="shared" si="3"/>
        <v>0</v>
      </c>
      <c r="AR160" s="146" t="s">
        <v>145</v>
      </c>
      <c r="AT160" s="146" t="s">
        <v>141</v>
      </c>
      <c r="AU160" s="146" t="s">
        <v>81</v>
      </c>
      <c r="AY160" s="17" t="s">
        <v>139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7" t="s">
        <v>81</v>
      </c>
      <c r="BK160" s="147">
        <f t="shared" si="9"/>
        <v>0</v>
      </c>
      <c r="BL160" s="17" t="s">
        <v>145</v>
      </c>
      <c r="BM160" s="146" t="s">
        <v>360</v>
      </c>
    </row>
    <row r="161" spans="2:65" s="1" customFormat="1" ht="16.5" customHeight="1">
      <c r="B161" s="133"/>
      <c r="C161" s="134" t="s">
        <v>337</v>
      </c>
      <c r="D161" s="134" t="s">
        <v>141</v>
      </c>
      <c r="E161" s="135" t="s">
        <v>1760</v>
      </c>
      <c r="F161" s="136" t="s">
        <v>1761</v>
      </c>
      <c r="G161" s="137" t="s">
        <v>1524</v>
      </c>
      <c r="H161" s="138">
        <v>1</v>
      </c>
      <c r="I161" s="139"/>
      <c r="J161" s="140">
        <f t="shared" si="0"/>
        <v>0</v>
      </c>
      <c r="K161" s="141"/>
      <c r="L161" s="32"/>
      <c r="M161" s="142" t="s">
        <v>1</v>
      </c>
      <c r="N161" s="143" t="s">
        <v>38</v>
      </c>
      <c r="P161" s="144">
        <f t="shared" si="1"/>
        <v>0</v>
      </c>
      <c r="Q161" s="144">
        <v>0</v>
      </c>
      <c r="R161" s="144">
        <f t="shared" si="2"/>
        <v>0</v>
      </c>
      <c r="S161" s="144">
        <v>0</v>
      </c>
      <c r="T161" s="145">
        <f t="shared" si="3"/>
        <v>0</v>
      </c>
      <c r="AR161" s="146" t="s">
        <v>145</v>
      </c>
      <c r="AT161" s="146" t="s">
        <v>141</v>
      </c>
      <c r="AU161" s="146" t="s">
        <v>81</v>
      </c>
      <c r="AY161" s="17" t="s">
        <v>139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7" t="s">
        <v>81</v>
      </c>
      <c r="BK161" s="147">
        <f t="shared" si="9"/>
        <v>0</v>
      </c>
      <c r="BL161" s="17" t="s">
        <v>145</v>
      </c>
      <c r="BM161" s="146" t="s">
        <v>365</v>
      </c>
    </row>
    <row r="162" spans="2:65" s="1" customFormat="1" ht="16.5" customHeight="1">
      <c r="B162" s="133"/>
      <c r="C162" s="134" t="s">
        <v>264</v>
      </c>
      <c r="D162" s="134" t="s">
        <v>141</v>
      </c>
      <c r="E162" s="135" t="s">
        <v>1762</v>
      </c>
      <c r="F162" s="136" t="s">
        <v>1763</v>
      </c>
      <c r="G162" s="137" t="s">
        <v>1524</v>
      </c>
      <c r="H162" s="138">
        <v>1</v>
      </c>
      <c r="I162" s="139"/>
      <c r="J162" s="140">
        <f t="shared" si="0"/>
        <v>0</v>
      </c>
      <c r="K162" s="141"/>
      <c r="L162" s="32"/>
      <c r="M162" s="142" t="s">
        <v>1</v>
      </c>
      <c r="N162" s="143" t="s">
        <v>38</v>
      </c>
      <c r="P162" s="144">
        <f t="shared" si="1"/>
        <v>0</v>
      </c>
      <c r="Q162" s="144">
        <v>0</v>
      </c>
      <c r="R162" s="144">
        <f t="shared" si="2"/>
        <v>0</v>
      </c>
      <c r="S162" s="144">
        <v>0</v>
      </c>
      <c r="T162" s="145">
        <f t="shared" si="3"/>
        <v>0</v>
      </c>
      <c r="AR162" s="146" t="s">
        <v>145</v>
      </c>
      <c r="AT162" s="146" t="s">
        <v>141</v>
      </c>
      <c r="AU162" s="146" t="s">
        <v>81</v>
      </c>
      <c r="AY162" s="17" t="s">
        <v>139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7" t="s">
        <v>81</v>
      </c>
      <c r="BK162" s="147">
        <f t="shared" si="9"/>
        <v>0</v>
      </c>
      <c r="BL162" s="17" t="s">
        <v>145</v>
      </c>
      <c r="BM162" s="146" t="s">
        <v>371</v>
      </c>
    </row>
    <row r="163" spans="2:65" s="11" customFormat="1" ht="25.9" customHeight="1">
      <c r="B163" s="121"/>
      <c r="D163" s="122" t="s">
        <v>72</v>
      </c>
      <c r="E163" s="123" t="s">
        <v>1764</v>
      </c>
      <c r="F163" s="123" t="s">
        <v>1765</v>
      </c>
      <c r="I163" s="124"/>
      <c r="J163" s="125">
        <f>BK163</f>
        <v>0</v>
      </c>
      <c r="L163" s="121"/>
      <c r="M163" s="126"/>
      <c r="P163" s="127">
        <f>SUM(P164:P173)</f>
        <v>0</v>
      </c>
      <c r="R163" s="127">
        <f>SUM(R164:R173)</f>
        <v>0</v>
      </c>
      <c r="T163" s="128">
        <f>SUM(T164:T173)</f>
        <v>0</v>
      </c>
      <c r="AR163" s="122" t="s">
        <v>81</v>
      </c>
      <c r="AT163" s="129" t="s">
        <v>72</v>
      </c>
      <c r="AU163" s="129" t="s">
        <v>73</v>
      </c>
      <c r="AY163" s="122" t="s">
        <v>139</v>
      </c>
      <c r="BK163" s="130">
        <f>SUM(BK164:BK173)</f>
        <v>0</v>
      </c>
    </row>
    <row r="164" spans="2:65" s="1" customFormat="1" ht="16.5" customHeight="1">
      <c r="B164" s="133"/>
      <c r="C164" s="134" t="s">
        <v>347</v>
      </c>
      <c r="D164" s="134" t="s">
        <v>141</v>
      </c>
      <c r="E164" s="135" t="s">
        <v>1766</v>
      </c>
      <c r="F164" s="136" t="s">
        <v>1767</v>
      </c>
      <c r="G164" s="137" t="s">
        <v>183</v>
      </c>
      <c r="H164" s="138">
        <v>30</v>
      </c>
      <c r="I164" s="139"/>
      <c r="J164" s="140">
        <f t="shared" ref="J164:J173" si="10">ROUND(I164*H164,2)</f>
        <v>0</v>
      </c>
      <c r="K164" s="141"/>
      <c r="L164" s="32"/>
      <c r="M164" s="142" t="s">
        <v>1</v>
      </c>
      <c r="N164" s="143" t="s">
        <v>38</v>
      </c>
      <c r="P164" s="144">
        <f t="shared" ref="P164:P173" si="11">O164*H164</f>
        <v>0</v>
      </c>
      <c r="Q164" s="144">
        <v>0</v>
      </c>
      <c r="R164" s="144">
        <f t="shared" ref="R164:R173" si="12">Q164*H164</f>
        <v>0</v>
      </c>
      <c r="S164" s="144">
        <v>0</v>
      </c>
      <c r="T164" s="145">
        <f t="shared" ref="T164:T173" si="13">S164*H164</f>
        <v>0</v>
      </c>
      <c r="AR164" s="146" t="s">
        <v>145</v>
      </c>
      <c r="AT164" s="146" t="s">
        <v>141</v>
      </c>
      <c r="AU164" s="146" t="s">
        <v>81</v>
      </c>
      <c r="AY164" s="17" t="s">
        <v>139</v>
      </c>
      <c r="BE164" s="147">
        <f t="shared" ref="BE164:BE173" si="14">IF(N164="základní",J164,0)</f>
        <v>0</v>
      </c>
      <c r="BF164" s="147">
        <f t="shared" ref="BF164:BF173" si="15">IF(N164="snížená",J164,0)</f>
        <v>0</v>
      </c>
      <c r="BG164" s="147">
        <f t="shared" ref="BG164:BG173" si="16">IF(N164="zákl. přenesená",J164,0)</f>
        <v>0</v>
      </c>
      <c r="BH164" s="147">
        <f t="shared" ref="BH164:BH173" si="17">IF(N164="sníž. přenesená",J164,0)</f>
        <v>0</v>
      </c>
      <c r="BI164" s="147">
        <f t="shared" ref="BI164:BI173" si="18">IF(N164="nulová",J164,0)</f>
        <v>0</v>
      </c>
      <c r="BJ164" s="17" t="s">
        <v>81</v>
      </c>
      <c r="BK164" s="147">
        <f t="shared" ref="BK164:BK173" si="19">ROUND(I164*H164,2)</f>
        <v>0</v>
      </c>
      <c r="BL164" s="17" t="s">
        <v>145</v>
      </c>
      <c r="BM164" s="146" t="s">
        <v>376</v>
      </c>
    </row>
    <row r="165" spans="2:65" s="1" customFormat="1" ht="16.5" customHeight="1">
      <c r="B165" s="133"/>
      <c r="C165" s="134" t="s">
        <v>269</v>
      </c>
      <c r="D165" s="134" t="s">
        <v>141</v>
      </c>
      <c r="E165" s="135" t="s">
        <v>1768</v>
      </c>
      <c r="F165" s="136" t="s">
        <v>1769</v>
      </c>
      <c r="G165" s="137" t="s">
        <v>183</v>
      </c>
      <c r="H165" s="138">
        <v>30</v>
      </c>
      <c r="I165" s="139"/>
      <c r="J165" s="140">
        <f t="shared" si="10"/>
        <v>0</v>
      </c>
      <c r="K165" s="141"/>
      <c r="L165" s="32"/>
      <c r="M165" s="142" t="s">
        <v>1</v>
      </c>
      <c r="N165" s="143" t="s">
        <v>38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145</v>
      </c>
      <c r="AT165" s="146" t="s">
        <v>141</v>
      </c>
      <c r="AU165" s="146" t="s">
        <v>81</v>
      </c>
      <c r="AY165" s="17" t="s">
        <v>139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7" t="s">
        <v>81</v>
      </c>
      <c r="BK165" s="147">
        <f t="shared" si="19"/>
        <v>0</v>
      </c>
      <c r="BL165" s="17" t="s">
        <v>145</v>
      </c>
      <c r="BM165" s="146" t="s">
        <v>381</v>
      </c>
    </row>
    <row r="166" spans="2:65" s="1" customFormat="1" ht="16.5" customHeight="1">
      <c r="B166" s="133"/>
      <c r="C166" s="134" t="s">
        <v>357</v>
      </c>
      <c r="D166" s="134" t="s">
        <v>141</v>
      </c>
      <c r="E166" s="135" t="s">
        <v>1770</v>
      </c>
      <c r="F166" s="136" t="s">
        <v>1771</v>
      </c>
      <c r="G166" s="137" t="s">
        <v>183</v>
      </c>
      <c r="H166" s="138">
        <v>30</v>
      </c>
      <c r="I166" s="139"/>
      <c r="J166" s="140">
        <f t="shared" si="10"/>
        <v>0</v>
      </c>
      <c r="K166" s="141"/>
      <c r="L166" s="32"/>
      <c r="M166" s="142" t="s">
        <v>1</v>
      </c>
      <c r="N166" s="143" t="s">
        <v>38</v>
      </c>
      <c r="P166" s="144">
        <f t="shared" si="11"/>
        <v>0</v>
      </c>
      <c r="Q166" s="144">
        <v>0</v>
      </c>
      <c r="R166" s="144">
        <f t="shared" si="12"/>
        <v>0</v>
      </c>
      <c r="S166" s="144">
        <v>0</v>
      </c>
      <c r="T166" s="145">
        <f t="shared" si="13"/>
        <v>0</v>
      </c>
      <c r="AR166" s="146" t="s">
        <v>145</v>
      </c>
      <c r="AT166" s="146" t="s">
        <v>141</v>
      </c>
      <c r="AU166" s="146" t="s">
        <v>81</v>
      </c>
      <c r="AY166" s="17" t="s">
        <v>139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7" t="s">
        <v>81</v>
      </c>
      <c r="BK166" s="147">
        <f t="shared" si="19"/>
        <v>0</v>
      </c>
      <c r="BL166" s="17" t="s">
        <v>145</v>
      </c>
      <c r="BM166" s="146" t="s">
        <v>385</v>
      </c>
    </row>
    <row r="167" spans="2:65" s="1" customFormat="1" ht="16.5" customHeight="1">
      <c r="B167" s="133"/>
      <c r="C167" s="134" t="s">
        <v>274</v>
      </c>
      <c r="D167" s="134" t="s">
        <v>141</v>
      </c>
      <c r="E167" s="135" t="s">
        <v>1772</v>
      </c>
      <c r="F167" s="136" t="s">
        <v>1773</v>
      </c>
      <c r="G167" s="137" t="s">
        <v>183</v>
      </c>
      <c r="H167" s="138">
        <v>50</v>
      </c>
      <c r="I167" s="139"/>
      <c r="J167" s="140">
        <f t="shared" si="10"/>
        <v>0</v>
      </c>
      <c r="K167" s="141"/>
      <c r="L167" s="32"/>
      <c r="M167" s="142" t="s">
        <v>1</v>
      </c>
      <c r="N167" s="143" t="s">
        <v>38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AR167" s="146" t="s">
        <v>145</v>
      </c>
      <c r="AT167" s="146" t="s">
        <v>141</v>
      </c>
      <c r="AU167" s="146" t="s">
        <v>81</v>
      </c>
      <c r="AY167" s="17" t="s">
        <v>139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7" t="s">
        <v>81</v>
      </c>
      <c r="BK167" s="147">
        <f t="shared" si="19"/>
        <v>0</v>
      </c>
      <c r="BL167" s="17" t="s">
        <v>145</v>
      </c>
      <c r="BM167" s="146" t="s">
        <v>391</v>
      </c>
    </row>
    <row r="168" spans="2:65" s="1" customFormat="1" ht="16.5" customHeight="1">
      <c r="B168" s="133"/>
      <c r="C168" s="134" t="s">
        <v>368</v>
      </c>
      <c r="D168" s="134" t="s">
        <v>141</v>
      </c>
      <c r="E168" s="135" t="s">
        <v>1774</v>
      </c>
      <c r="F168" s="136" t="s">
        <v>1775</v>
      </c>
      <c r="G168" s="137" t="s">
        <v>183</v>
      </c>
      <c r="H168" s="138">
        <v>15</v>
      </c>
      <c r="I168" s="139"/>
      <c r="J168" s="140">
        <f t="shared" si="10"/>
        <v>0</v>
      </c>
      <c r="K168" s="141"/>
      <c r="L168" s="32"/>
      <c r="M168" s="142" t="s">
        <v>1</v>
      </c>
      <c r="N168" s="143" t="s">
        <v>38</v>
      </c>
      <c r="P168" s="144">
        <f t="shared" si="11"/>
        <v>0</v>
      </c>
      <c r="Q168" s="144">
        <v>0</v>
      </c>
      <c r="R168" s="144">
        <f t="shared" si="12"/>
        <v>0</v>
      </c>
      <c r="S168" s="144">
        <v>0</v>
      </c>
      <c r="T168" s="145">
        <f t="shared" si="13"/>
        <v>0</v>
      </c>
      <c r="AR168" s="146" t="s">
        <v>145</v>
      </c>
      <c r="AT168" s="146" t="s">
        <v>141</v>
      </c>
      <c r="AU168" s="146" t="s">
        <v>81</v>
      </c>
      <c r="AY168" s="17" t="s">
        <v>139</v>
      </c>
      <c r="BE168" s="147">
        <f t="shared" si="14"/>
        <v>0</v>
      </c>
      <c r="BF168" s="147">
        <f t="shared" si="15"/>
        <v>0</v>
      </c>
      <c r="BG168" s="147">
        <f t="shared" si="16"/>
        <v>0</v>
      </c>
      <c r="BH168" s="147">
        <f t="shared" si="17"/>
        <v>0</v>
      </c>
      <c r="BI168" s="147">
        <f t="shared" si="18"/>
        <v>0</v>
      </c>
      <c r="BJ168" s="17" t="s">
        <v>81</v>
      </c>
      <c r="BK168" s="147">
        <f t="shared" si="19"/>
        <v>0</v>
      </c>
      <c r="BL168" s="17" t="s">
        <v>145</v>
      </c>
      <c r="BM168" s="146" t="s">
        <v>395</v>
      </c>
    </row>
    <row r="169" spans="2:65" s="1" customFormat="1" ht="16.5" customHeight="1">
      <c r="B169" s="133"/>
      <c r="C169" s="134" t="s">
        <v>279</v>
      </c>
      <c r="D169" s="134" t="s">
        <v>141</v>
      </c>
      <c r="E169" s="135" t="s">
        <v>1776</v>
      </c>
      <c r="F169" s="136" t="s">
        <v>1777</v>
      </c>
      <c r="G169" s="137" t="s">
        <v>183</v>
      </c>
      <c r="H169" s="138">
        <v>35</v>
      </c>
      <c r="I169" s="139"/>
      <c r="J169" s="140">
        <f t="shared" si="10"/>
        <v>0</v>
      </c>
      <c r="K169" s="141"/>
      <c r="L169" s="32"/>
      <c r="M169" s="142" t="s">
        <v>1</v>
      </c>
      <c r="N169" s="143" t="s">
        <v>38</v>
      </c>
      <c r="P169" s="144">
        <f t="shared" si="11"/>
        <v>0</v>
      </c>
      <c r="Q169" s="144">
        <v>0</v>
      </c>
      <c r="R169" s="144">
        <f t="shared" si="12"/>
        <v>0</v>
      </c>
      <c r="S169" s="144">
        <v>0</v>
      </c>
      <c r="T169" s="145">
        <f t="shared" si="13"/>
        <v>0</v>
      </c>
      <c r="AR169" s="146" t="s">
        <v>145</v>
      </c>
      <c r="AT169" s="146" t="s">
        <v>141</v>
      </c>
      <c r="AU169" s="146" t="s">
        <v>81</v>
      </c>
      <c r="AY169" s="17" t="s">
        <v>139</v>
      </c>
      <c r="BE169" s="147">
        <f t="shared" si="14"/>
        <v>0</v>
      </c>
      <c r="BF169" s="147">
        <f t="shared" si="15"/>
        <v>0</v>
      </c>
      <c r="BG169" s="147">
        <f t="shared" si="16"/>
        <v>0</v>
      </c>
      <c r="BH169" s="147">
        <f t="shared" si="17"/>
        <v>0</v>
      </c>
      <c r="BI169" s="147">
        <f t="shared" si="18"/>
        <v>0</v>
      </c>
      <c r="BJ169" s="17" t="s">
        <v>81</v>
      </c>
      <c r="BK169" s="147">
        <f t="shared" si="19"/>
        <v>0</v>
      </c>
      <c r="BL169" s="17" t="s">
        <v>145</v>
      </c>
      <c r="BM169" s="146" t="s">
        <v>402</v>
      </c>
    </row>
    <row r="170" spans="2:65" s="1" customFormat="1" ht="16.5" customHeight="1">
      <c r="B170" s="133"/>
      <c r="C170" s="134" t="s">
        <v>378</v>
      </c>
      <c r="D170" s="134" t="s">
        <v>141</v>
      </c>
      <c r="E170" s="135" t="s">
        <v>1778</v>
      </c>
      <c r="F170" s="136" t="s">
        <v>1779</v>
      </c>
      <c r="G170" s="137" t="s">
        <v>183</v>
      </c>
      <c r="H170" s="138">
        <v>15</v>
      </c>
      <c r="I170" s="139"/>
      <c r="J170" s="140">
        <f t="shared" si="10"/>
        <v>0</v>
      </c>
      <c r="K170" s="141"/>
      <c r="L170" s="32"/>
      <c r="M170" s="142" t="s">
        <v>1</v>
      </c>
      <c r="N170" s="143" t="s">
        <v>38</v>
      </c>
      <c r="P170" s="144">
        <f t="shared" si="11"/>
        <v>0</v>
      </c>
      <c r="Q170" s="144">
        <v>0</v>
      </c>
      <c r="R170" s="144">
        <f t="shared" si="12"/>
        <v>0</v>
      </c>
      <c r="S170" s="144">
        <v>0</v>
      </c>
      <c r="T170" s="145">
        <f t="shared" si="13"/>
        <v>0</v>
      </c>
      <c r="AR170" s="146" t="s">
        <v>145</v>
      </c>
      <c r="AT170" s="146" t="s">
        <v>141</v>
      </c>
      <c r="AU170" s="146" t="s">
        <v>81</v>
      </c>
      <c r="AY170" s="17" t="s">
        <v>139</v>
      </c>
      <c r="BE170" s="147">
        <f t="shared" si="14"/>
        <v>0</v>
      </c>
      <c r="BF170" s="147">
        <f t="shared" si="15"/>
        <v>0</v>
      </c>
      <c r="BG170" s="147">
        <f t="shared" si="16"/>
        <v>0</v>
      </c>
      <c r="BH170" s="147">
        <f t="shared" si="17"/>
        <v>0</v>
      </c>
      <c r="BI170" s="147">
        <f t="shared" si="18"/>
        <v>0</v>
      </c>
      <c r="BJ170" s="17" t="s">
        <v>81</v>
      </c>
      <c r="BK170" s="147">
        <f t="shared" si="19"/>
        <v>0</v>
      </c>
      <c r="BL170" s="17" t="s">
        <v>145</v>
      </c>
      <c r="BM170" s="146" t="s">
        <v>406</v>
      </c>
    </row>
    <row r="171" spans="2:65" s="1" customFormat="1" ht="16.5" customHeight="1">
      <c r="B171" s="133"/>
      <c r="C171" s="134" t="s">
        <v>283</v>
      </c>
      <c r="D171" s="134" t="s">
        <v>141</v>
      </c>
      <c r="E171" s="135" t="s">
        <v>1780</v>
      </c>
      <c r="F171" s="136" t="s">
        <v>1781</v>
      </c>
      <c r="G171" s="137" t="s">
        <v>183</v>
      </c>
      <c r="H171" s="138">
        <v>30</v>
      </c>
      <c r="I171" s="139"/>
      <c r="J171" s="140">
        <f t="shared" si="10"/>
        <v>0</v>
      </c>
      <c r="K171" s="141"/>
      <c r="L171" s="32"/>
      <c r="M171" s="142" t="s">
        <v>1</v>
      </c>
      <c r="N171" s="143" t="s">
        <v>38</v>
      </c>
      <c r="P171" s="144">
        <f t="shared" si="11"/>
        <v>0</v>
      </c>
      <c r="Q171" s="144">
        <v>0</v>
      </c>
      <c r="R171" s="144">
        <f t="shared" si="12"/>
        <v>0</v>
      </c>
      <c r="S171" s="144">
        <v>0</v>
      </c>
      <c r="T171" s="145">
        <f t="shared" si="13"/>
        <v>0</v>
      </c>
      <c r="AR171" s="146" t="s">
        <v>145</v>
      </c>
      <c r="AT171" s="146" t="s">
        <v>141</v>
      </c>
      <c r="AU171" s="146" t="s">
        <v>81</v>
      </c>
      <c r="AY171" s="17" t="s">
        <v>139</v>
      </c>
      <c r="BE171" s="147">
        <f t="shared" si="14"/>
        <v>0</v>
      </c>
      <c r="BF171" s="147">
        <f t="shared" si="15"/>
        <v>0</v>
      </c>
      <c r="BG171" s="147">
        <f t="shared" si="16"/>
        <v>0</v>
      </c>
      <c r="BH171" s="147">
        <f t="shared" si="17"/>
        <v>0</v>
      </c>
      <c r="BI171" s="147">
        <f t="shared" si="18"/>
        <v>0</v>
      </c>
      <c r="BJ171" s="17" t="s">
        <v>81</v>
      </c>
      <c r="BK171" s="147">
        <f t="shared" si="19"/>
        <v>0</v>
      </c>
      <c r="BL171" s="17" t="s">
        <v>145</v>
      </c>
      <c r="BM171" s="146" t="s">
        <v>413</v>
      </c>
    </row>
    <row r="172" spans="2:65" s="1" customFormat="1" ht="16.5" customHeight="1">
      <c r="B172" s="133"/>
      <c r="C172" s="134" t="s">
        <v>388</v>
      </c>
      <c r="D172" s="134" t="s">
        <v>141</v>
      </c>
      <c r="E172" s="135" t="s">
        <v>1782</v>
      </c>
      <c r="F172" s="136" t="s">
        <v>1783</v>
      </c>
      <c r="G172" s="137" t="s">
        <v>183</v>
      </c>
      <c r="H172" s="138">
        <v>15</v>
      </c>
      <c r="I172" s="139"/>
      <c r="J172" s="140">
        <f t="shared" si="10"/>
        <v>0</v>
      </c>
      <c r="K172" s="141"/>
      <c r="L172" s="32"/>
      <c r="M172" s="142" t="s">
        <v>1</v>
      </c>
      <c r="N172" s="143" t="s">
        <v>38</v>
      </c>
      <c r="P172" s="144">
        <f t="shared" si="11"/>
        <v>0</v>
      </c>
      <c r="Q172" s="144">
        <v>0</v>
      </c>
      <c r="R172" s="144">
        <f t="shared" si="12"/>
        <v>0</v>
      </c>
      <c r="S172" s="144">
        <v>0</v>
      </c>
      <c r="T172" s="145">
        <f t="shared" si="13"/>
        <v>0</v>
      </c>
      <c r="AR172" s="146" t="s">
        <v>145</v>
      </c>
      <c r="AT172" s="146" t="s">
        <v>141</v>
      </c>
      <c r="AU172" s="146" t="s">
        <v>81</v>
      </c>
      <c r="AY172" s="17" t="s">
        <v>139</v>
      </c>
      <c r="BE172" s="147">
        <f t="shared" si="14"/>
        <v>0</v>
      </c>
      <c r="BF172" s="147">
        <f t="shared" si="15"/>
        <v>0</v>
      </c>
      <c r="BG172" s="147">
        <f t="shared" si="16"/>
        <v>0</v>
      </c>
      <c r="BH172" s="147">
        <f t="shared" si="17"/>
        <v>0</v>
      </c>
      <c r="BI172" s="147">
        <f t="shared" si="18"/>
        <v>0</v>
      </c>
      <c r="BJ172" s="17" t="s">
        <v>81</v>
      </c>
      <c r="BK172" s="147">
        <f t="shared" si="19"/>
        <v>0</v>
      </c>
      <c r="BL172" s="17" t="s">
        <v>145</v>
      </c>
      <c r="BM172" s="146" t="s">
        <v>419</v>
      </c>
    </row>
    <row r="173" spans="2:65" s="1" customFormat="1" ht="16.5" customHeight="1">
      <c r="B173" s="133"/>
      <c r="C173" s="134" t="s">
        <v>288</v>
      </c>
      <c r="D173" s="134" t="s">
        <v>141</v>
      </c>
      <c r="E173" s="135" t="s">
        <v>1784</v>
      </c>
      <c r="F173" s="136" t="s">
        <v>1785</v>
      </c>
      <c r="G173" s="137" t="s">
        <v>183</v>
      </c>
      <c r="H173" s="138">
        <v>25</v>
      </c>
      <c r="I173" s="139"/>
      <c r="J173" s="140">
        <f t="shared" si="10"/>
        <v>0</v>
      </c>
      <c r="K173" s="141"/>
      <c r="L173" s="32"/>
      <c r="M173" s="142" t="s">
        <v>1</v>
      </c>
      <c r="N173" s="143" t="s">
        <v>38</v>
      </c>
      <c r="P173" s="144">
        <f t="shared" si="11"/>
        <v>0</v>
      </c>
      <c r="Q173" s="144">
        <v>0</v>
      </c>
      <c r="R173" s="144">
        <f t="shared" si="12"/>
        <v>0</v>
      </c>
      <c r="S173" s="144">
        <v>0</v>
      </c>
      <c r="T173" s="145">
        <f t="shared" si="13"/>
        <v>0</v>
      </c>
      <c r="AR173" s="146" t="s">
        <v>145</v>
      </c>
      <c r="AT173" s="146" t="s">
        <v>141</v>
      </c>
      <c r="AU173" s="146" t="s">
        <v>81</v>
      </c>
      <c r="AY173" s="17" t="s">
        <v>139</v>
      </c>
      <c r="BE173" s="147">
        <f t="shared" si="14"/>
        <v>0</v>
      </c>
      <c r="BF173" s="147">
        <f t="shared" si="15"/>
        <v>0</v>
      </c>
      <c r="BG173" s="147">
        <f t="shared" si="16"/>
        <v>0</v>
      </c>
      <c r="BH173" s="147">
        <f t="shared" si="17"/>
        <v>0</v>
      </c>
      <c r="BI173" s="147">
        <f t="shared" si="18"/>
        <v>0</v>
      </c>
      <c r="BJ173" s="17" t="s">
        <v>81</v>
      </c>
      <c r="BK173" s="147">
        <f t="shared" si="19"/>
        <v>0</v>
      </c>
      <c r="BL173" s="17" t="s">
        <v>145</v>
      </c>
      <c r="BM173" s="146" t="s">
        <v>424</v>
      </c>
    </row>
    <row r="174" spans="2:65" s="11" customFormat="1" ht="25.9" customHeight="1">
      <c r="B174" s="121"/>
      <c r="D174" s="122" t="s">
        <v>72</v>
      </c>
      <c r="E174" s="123" t="s">
        <v>1786</v>
      </c>
      <c r="F174" s="123" t="s">
        <v>1787</v>
      </c>
      <c r="I174" s="124"/>
      <c r="J174" s="125">
        <f>BK174</f>
        <v>0</v>
      </c>
      <c r="L174" s="121"/>
      <c r="M174" s="126"/>
      <c r="P174" s="127">
        <f>SUM(P175:P198)</f>
        <v>0</v>
      </c>
      <c r="R174" s="127">
        <f>SUM(R175:R198)</f>
        <v>0</v>
      </c>
      <c r="T174" s="128">
        <f>SUM(T175:T198)</f>
        <v>0</v>
      </c>
      <c r="AR174" s="122" t="s">
        <v>81</v>
      </c>
      <c r="AT174" s="129" t="s">
        <v>72</v>
      </c>
      <c r="AU174" s="129" t="s">
        <v>73</v>
      </c>
      <c r="AY174" s="122" t="s">
        <v>139</v>
      </c>
      <c r="BK174" s="130">
        <f>SUM(BK175:BK198)</f>
        <v>0</v>
      </c>
    </row>
    <row r="175" spans="2:65" s="1" customFormat="1" ht="16.5" customHeight="1">
      <c r="B175" s="133"/>
      <c r="C175" s="134" t="s">
        <v>398</v>
      </c>
      <c r="D175" s="134" t="s">
        <v>141</v>
      </c>
      <c r="E175" s="135" t="s">
        <v>1788</v>
      </c>
      <c r="F175" s="136" t="s">
        <v>1789</v>
      </c>
      <c r="G175" s="137" t="s">
        <v>1524</v>
      </c>
      <c r="H175" s="138">
        <v>4</v>
      </c>
      <c r="I175" s="139"/>
      <c r="J175" s="140">
        <f t="shared" ref="J175:J198" si="20">ROUND(I175*H175,2)</f>
        <v>0</v>
      </c>
      <c r="K175" s="141"/>
      <c r="L175" s="32"/>
      <c r="M175" s="142" t="s">
        <v>1</v>
      </c>
      <c r="N175" s="143" t="s">
        <v>38</v>
      </c>
      <c r="P175" s="144">
        <f t="shared" ref="P175:P198" si="21">O175*H175</f>
        <v>0</v>
      </c>
      <c r="Q175" s="144">
        <v>0</v>
      </c>
      <c r="R175" s="144">
        <f t="shared" ref="R175:R198" si="22">Q175*H175</f>
        <v>0</v>
      </c>
      <c r="S175" s="144">
        <v>0</v>
      </c>
      <c r="T175" s="145">
        <f t="shared" ref="T175:T198" si="23">S175*H175</f>
        <v>0</v>
      </c>
      <c r="AR175" s="146" t="s">
        <v>145</v>
      </c>
      <c r="AT175" s="146" t="s">
        <v>141</v>
      </c>
      <c r="AU175" s="146" t="s">
        <v>81</v>
      </c>
      <c r="AY175" s="17" t="s">
        <v>139</v>
      </c>
      <c r="BE175" s="147">
        <f t="shared" ref="BE175:BE198" si="24">IF(N175="základní",J175,0)</f>
        <v>0</v>
      </c>
      <c r="BF175" s="147">
        <f t="shared" ref="BF175:BF198" si="25">IF(N175="snížená",J175,0)</f>
        <v>0</v>
      </c>
      <c r="BG175" s="147">
        <f t="shared" ref="BG175:BG198" si="26">IF(N175="zákl. přenesená",J175,0)</f>
        <v>0</v>
      </c>
      <c r="BH175" s="147">
        <f t="shared" ref="BH175:BH198" si="27">IF(N175="sníž. přenesená",J175,0)</f>
        <v>0</v>
      </c>
      <c r="BI175" s="147">
        <f t="shared" ref="BI175:BI198" si="28">IF(N175="nulová",J175,0)</f>
        <v>0</v>
      </c>
      <c r="BJ175" s="17" t="s">
        <v>81</v>
      </c>
      <c r="BK175" s="147">
        <f t="shared" ref="BK175:BK198" si="29">ROUND(I175*H175,2)</f>
        <v>0</v>
      </c>
      <c r="BL175" s="17" t="s">
        <v>145</v>
      </c>
      <c r="BM175" s="146" t="s">
        <v>428</v>
      </c>
    </row>
    <row r="176" spans="2:65" s="1" customFormat="1" ht="16.5" customHeight="1">
      <c r="B176" s="133"/>
      <c r="C176" s="134" t="s">
        <v>293</v>
      </c>
      <c r="D176" s="134" t="s">
        <v>141</v>
      </c>
      <c r="E176" s="135" t="s">
        <v>1790</v>
      </c>
      <c r="F176" s="136" t="s">
        <v>1791</v>
      </c>
      <c r="G176" s="137" t="s">
        <v>183</v>
      </c>
      <c r="H176" s="138">
        <v>30</v>
      </c>
      <c r="I176" s="139"/>
      <c r="J176" s="140">
        <f t="shared" si="20"/>
        <v>0</v>
      </c>
      <c r="K176" s="141"/>
      <c r="L176" s="32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145</v>
      </c>
      <c r="AT176" s="146" t="s">
        <v>141</v>
      </c>
      <c r="AU176" s="146" t="s">
        <v>81</v>
      </c>
      <c r="AY176" s="17" t="s">
        <v>139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7" t="s">
        <v>81</v>
      </c>
      <c r="BK176" s="147">
        <f t="shared" si="29"/>
        <v>0</v>
      </c>
      <c r="BL176" s="17" t="s">
        <v>145</v>
      </c>
      <c r="BM176" s="146" t="s">
        <v>433</v>
      </c>
    </row>
    <row r="177" spans="2:65" s="1" customFormat="1" ht="16.5" customHeight="1">
      <c r="B177" s="133"/>
      <c r="C177" s="134" t="s">
        <v>410</v>
      </c>
      <c r="D177" s="134" t="s">
        <v>141</v>
      </c>
      <c r="E177" s="135" t="s">
        <v>1792</v>
      </c>
      <c r="F177" s="136" t="s">
        <v>1793</v>
      </c>
      <c r="G177" s="137" t="s">
        <v>1524</v>
      </c>
      <c r="H177" s="138">
        <v>1</v>
      </c>
      <c r="I177" s="139"/>
      <c r="J177" s="140">
        <f t="shared" si="20"/>
        <v>0</v>
      </c>
      <c r="K177" s="141"/>
      <c r="L177" s="32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145</v>
      </c>
      <c r="AT177" s="146" t="s">
        <v>141</v>
      </c>
      <c r="AU177" s="146" t="s">
        <v>81</v>
      </c>
      <c r="AY177" s="17" t="s">
        <v>139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7" t="s">
        <v>81</v>
      </c>
      <c r="BK177" s="147">
        <f t="shared" si="29"/>
        <v>0</v>
      </c>
      <c r="BL177" s="17" t="s">
        <v>145</v>
      </c>
      <c r="BM177" s="146" t="s">
        <v>437</v>
      </c>
    </row>
    <row r="178" spans="2:65" s="1" customFormat="1" ht="16.5" customHeight="1">
      <c r="B178" s="133"/>
      <c r="C178" s="134" t="s">
        <v>298</v>
      </c>
      <c r="D178" s="134" t="s">
        <v>141</v>
      </c>
      <c r="E178" s="135" t="s">
        <v>1794</v>
      </c>
      <c r="F178" s="136" t="s">
        <v>1627</v>
      </c>
      <c r="G178" s="137" t="s">
        <v>1524</v>
      </c>
      <c r="H178" s="138">
        <v>1</v>
      </c>
      <c r="I178" s="139"/>
      <c r="J178" s="140">
        <f t="shared" si="20"/>
        <v>0</v>
      </c>
      <c r="K178" s="141"/>
      <c r="L178" s="32"/>
      <c r="M178" s="142" t="s">
        <v>1</v>
      </c>
      <c r="N178" s="143" t="s">
        <v>38</v>
      </c>
      <c r="P178" s="144">
        <f t="shared" si="21"/>
        <v>0</v>
      </c>
      <c r="Q178" s="144">
        <v>0</v>
      </c>
      <c r="R178" s="144">
        <f t="shared" si="22"/>
        <v>0</v>
      </c>
      <c r="S178" s="144">
        <v>0</v>
      </c>
      <c r="T178" s="145">
        <f t="shared" si="23"/>
        <v>0</v>
      </c>
      <c r="AR178" s="146" t="s">
        <v>145</v>
      </c>
      <c r="AT178" s="146" t="s">
        <v>141</v>
      </c>
      <c r="AU178" s="146" t="s">
        <v>81</v>
      </c>
      <c r="AY178" s="17" t="s">
        <v>139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7" t="s">
        <v>81</v>
      </c>
      <c r="BK178" s="147">
        <f t="shared" si="29"/>
        <v>0</v>
      </c>
      <c r="BL178" s="17" t="s">
        <v>145</v>
      </c>
      <c r="BM178" s="146" t="s">
        <v>442</v>
      </c>
    </row>
    <row r="179" spans="2:65" s="1" customFormat="1" ht="16.5" customHeight="1">
      <c r="B179" s="133"/>
      <c r="C179" s="134" t="s">
        <v>421</v>
      </c>
      <c r="D179" s="134" t="s">
        <v>141</v>
      </c>
      <c r="E179" s="135" t="s">
        <v>1795</v>
      </c>
      <c r="F179" s="136" t="s">
        <v>1796</v>
      </c>
      <c r="G179" s="137" t="s">
        <v>1524</v>
      </c>
      <c r="H179" s="138">
        <v>1</v>
      </c>
      <c r="I179" s="139"/>
      <c r="J179" s="140">
        <f t="shared" si="20"/>
        <v>0</v>
      </c>
      <c r="K179" s="141"/>
      <c r="L179" s="32"/>
      <c r="M179" s="142" t="s">
        <v>1</v>
      </c>
      <c r="N179" s="143" t="s">
        <v>38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0</v>
      </c>
      <c r="T179" s="145">
        <f t="shared" si="23"/>
        <v>0</v>
      </c>
      <c r="AR179" s="146" t="s">
        <v>145</v>
      </c>
      <c r="AT179" s="146" t="s">
        <v>141</v>
      </c>
      <c r="AU179" s="146" t="s">
        <v>81</v>
      </c>
      <c r="AY179" s="17" t="s">
        <v>139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7" t="s">
        <v>81</v>
      </c>
      <c r="BK179" s="147">
        <f t="shared" si="29"/>
        <v>0</v>
      </c>
      <c r="BL179" s="17" t="s">
        <v>145</v>
      </c>
      <c r="BM179" s="146" t="s">
        <v>446</v>
      </c>
    </row>
    <row r="180" spans="2:65" s="1" customFormat="1" ht="16.5" customHeight="1">
      <c r="B180" s="133"/>
      <c r="C180" s="134" t="s">
        <v>302</v>
      </c>
      <c r="D180" s="134" t="s">
        <v>141</v>
      </c>
      <c r="E180" s="135" t="s">
        <v>1797</v>
      </c>
      <c r="F180" s="136" t="s">
        <v>1798</v>
      </c>
      <c r="G180" s="137" t="s">
        <v>259</v>
      </c>
      <c r="H180" s="138">
        <v>20</v>
      </c>
      <c r="I180" s="139"/>
      <c r="J180" s="140">
        <f t="shared" si="20"/>
        <v>0</v>
      </c>
      <c r="K180" s="141"/>
      <c r="L180" s="32"/>
      <c r="M180" s="142" t="s">
        <v>1</v>
      </c>
      <c r="N180" s="143" t="s">
        <v>38</v>
      </c>
      <c r="P180" s="144">
        <f t="shared" si="21"/>
        <v>0</v>
      </c>
      <c r="Q180" s="144">
        <v>0</v>
      </c>
      <c r="R180" s="144">
        <f t="shared" si="22"/>
        <v>0</v>
      </c>
      <c r="S180" s="144">
        <v>0</v>
      </c>
      <c r="T180" s="145">
        <f t="shared" si="23"/>
        <v>0</v>
      </c>
      <c r="AR180" s="146" t="s">
        <v>145</v>
      </c>
      <c r="AT180" s="146" t="s">
        <v>141</v>
      </c>
      <c r="AU180" s="146" t="s">
        <v>81</v>
      </c>
      <c r="AY180" s="17" t="s">
        <v>139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7" t="s">
        <v>81</v>
      </c>
      <c r="BK180" s="147">
        <f t="shared" si="29"/>
        <v>0</v>
      </c>
      <c r="BL180" s="17" t="s">
        <v>145</v>
      </c>
      <c r="BM180" s="146" t="s">
        <v>450</v>
      </c>
    </row>
    <row r="181" spans="2:65" s="1" customFormat="1" ht="16.5" customHeight="1">
      <c r="B181" s="133"/>
      <c r="C181" s="134" t="s">
        <v>430</v>
      </c>
      <c r="D181" s="134" t="s">
        <v>141</v>
      </c>
      <c r="E181" s="135" t="s">
        <v>1799</v>
      </c>
      <c r="F181" s="136" t="s">
        <v>1800</v>
      </c>
      <c r="G181" s="137" t="s">
        <v>183</v>
      </c>
      <c r="H181" s="138">
        <v>30</v>
      </c>
      <c r="I181" s="139"/>
      <c r="J181" s="140">
        <f t="shared" si="20"/>
        <v>0</v>
      </c>
      <c r="K181" s="141"/>
      <c r="L181" s="32"/>
      <c r="M181" s="142" t="s">
        <v>1</v>
      </c>
      <c r="N181" s="143" t="s">
        <v>38</v>
      </c>
      <c r="P181" s="144">
        <f t="shared" si="21"/>
        <v>0</v>
      </c>
      <c r="Q181" s="144">
        <v>0</v>
      </c>
      <c r="R181" s="144">
        <f t="shared" si="22"/>
        <v>0</v>
      </c>
      <c r="S181" s="144">
        <v>0</v>
      </c>
      <c r="T181" s="145">
        <f t="shared" si="23"/>
        <v>0</v>
      </c>
      <c r="AR181" s="146" t="s">
        <v>145</v>
      </c>
      <c r="AT181" s="146" t="s">
        <v>141</v>
      </c>
      <c r="AU181" s="146" t="s">
        <v>81</v>
      </c>
      <c r="AY181" s="17" t="s">
        <v>139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7" t="s">
        <v>81</v>
      </c>
      <c r="BK181" s="147">
        <f t="shared" si="29"/>
        <v>0</v>
      </c>
      <c r="BL181" s="17" t="s">
        <v>145</v>
      </c>
      <c r="BM181" s="146" t="s">
        <v>453</v>
      </c>
    </row>
    <row r="182" spans="2:65" s="1" customFormat="1" ht="16.5" customHeight="1">
      <c r="B182" s="133"/>
      <c r="C182" s="134" t="s">
        <v>308</v>
      </c>
      <c r="D182" s="134" t="s">
        <v>141</v>
      </c>
      <c r="E182" s="135" t="s">
        <v>1801</v>
      </c>
      <c r="F182" s="136" t="s">
        <v>1802</v>
      </c>
      <c r="G182" s="137" t="s">
        <v>183</v>
      </c>
      <c r="H182" s="138">
        <v>40</v>
      </c>
      <c r="I182" s="139"/>
      <c r="J182" s="140">
        <f t="shared" si="20"/>
        <v>0</v>
      </c>
      <c r="K182" s="141"/>
      <c r="L182" s="32"/>
      <c r="M182" s="142" t="s">
        <v>1</v>
      </c>
      <c r="N182" s="143" t="s">
        <v>38</v>
      </c>
      <c r="P182" s="144">
        <f t="shared" si="21"/>
        <v>0</v>
      </c>
      <c r="Q182" s="144">
        <v>0</v>
      </c>
      <c r="R182" s="144">
        <f t="shared" si="22"/>
        <v>0</v>
      </c>
      <c r="S182" s="144">
        <v>0</v>
      </c>
      <c r="T182" s="145">
        <f t="shared" si="23"/>
        <v>0</v>
      </c>
      <c r="AR182" s="146" t="s">
        <v>145</v>
      </c>
      <c r="AT182" s="146" t="s">
        <v>141</v>
      </c>
      <c r="AU182" s="146" t="s">
        <v>81</v>
      </c>
      <c r="AY182" s="17" t="s">
        <v>139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7" t="s">
        <v>81</v>
      </c>
      <c r="BK182" s="147">
        <f t="shared" si="29"/>
        <v>0</v>
      </c>
      <c r="BL182" s="17" t="s">
        <v>145</v>
      </c>
      <c r="BM182" s="146" t="s">
        <v>457</v>
      </c>
    </row>
    <row r="183" spans="2:65" s="1" customFormat="1" ht="16.5" customHeight="1">
      <c r="B183" s="133"/>
      <c r="C183" s="134" t="s">
        <v>439</v>
      </c>
      <c r="D183" s="134" t="s">
        <v>141</v>
      </c>
      <c r="E183" s="135" t="s">
        <v>1803</v>
      </c>
      <c r="F183" s="136" t="s">
        <v>1804</v>
      </c>
      <c r="G183" s="137" t="s">
        <v>1524</v>
      </c>
      <c r="H183" s="138">
        <v>2</v>
      </c>
      <c r="I183" s="139"/>
      <c r="J183" s="140">
        <f t="shared" si="20"/>
        <v>0</v>
      </c>
      <c r="K183" s="141"/>
      <c r="L183" s="32"/>
      <c r="M183" s="142" t="s">
        <v>1</v>
      </c>
      <c r="N183" s="143" t="s">
        <v>38</v>
      </c>
      <c r="P183" s="144">
        <f t="shared" si="21"/>
        <v>0</v>
      </c>
      <c r="Q183" s="144">
        <v>0</v>
      </c>
      <c r="R183" s="144">
        <f t="shared" si="22"/>
        <v>0</v>
      </c>
      <c r="S183" s="144">
        <v>0</v>
      </c>
      <c r="T183" s="145">
        <f t="shared" si="23"/>
        <v>0</v>
      </c>
      <c r="AR183" s="146" t="s">
        <v>145</v>
      </c>
      <c r="AT183" s="146" t="s">
        <v>141</v>
      </c>
      <c r="AU183" s="146" t="s">
        <v>81</v>
      </c>
      <c r="AY183" s="17" t="s">
        <v>139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7" t="s">
        <v>81</v>
      </c>
      <c r="BK183" s="147">
        <f t="shared" si="29"/>
        <v>0</v>
      </c>
      <c r="BL183" s="17" t="s">
        <v>145</v>
      </c>
      <c r="BM183" s="146" t="s">
        <v>460</v>
      </c>
    </row>
    <row r="184" spans="2:65" s="1" customFormat="1" ht="16.5" customHeight="1">
      <c r="B184" s="133"/>
      <c r="C184" s="134" t="s">
        <v>313</v>
      </c>
      <c r="D184" s="134" t="s">
        <v>141</v>
      </c>
      <c r="E184" s="135" t="s">
        <v>1805</v>
      </c>
      <c r="F184" s="136" t="s">
        <v>1806</v>
      </c>
      <c r="G184" s="137" t="s">
        <v>183</v>
      </c>
      <c r="H184" s="138">
        <v>15</v>
      </c>
      <c r="I184" s="139"/>
      <c r="J184" s="140">
        <f t="shared" si="20"/>
        <v>0</v>
      </c>
      <c r="K184" s="141"/>
      <c r="L184" s="32"/>
      <c r="M184" s="142" t="s">
        <v>1</v>
      </c>
      <c r="N184" s="143" t="s">
        <v>38</v>
      </c>
      <c r="P184" s="144">
        <f t="shared" si="21"/>
        <v>0</v>
      </c>
      <c r="Q184" s="144">
        <v>0</v>
      </c>
      <c r="R184" s="144">
        <f t="shared" si="22"/>
        <v>0</v>
      </c>
      <c r="S184" s="144">
        <v>0</v>
      </c>
      <c r="T184" s="145">
        <f t="shared" si="23"/>
        <v>0</v>
      </c>
      <c r="AR184" s="146" t="s">
        <v>145</v>
      </c>
      <c r="AT184" s="146" t="s">
        <v>141</v>
      </c>
      <c r="AU184" s="146" t="s">
        <v>81</v>
      </c>
      <c r="AY184" s="17" t="s">
        <v>139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7" t="s">
        <v>81</v>
      </c>
      <c r="BK184" s="147">
        <f t="shared" si="29"/>
        <v>0</v>
      </c>
      <c r="BL184" s="17" t="s">
        <v>145</v>
      </c>
      <c r="BM184" s="146" t="s">
        <v>465</v>
      </c>
    </row>
    <row r="185" spans="2:65" s="1" customFormat="1" ht="16.5" customHeight="1">
      <c r="B185" s="133"/>
      <c r="C185" s="134" t="s">
        <v>447</v>
      </c>
      <c r="D185" s="134" t="s">
        <v>141</v>
      </c>
      <c r="E185" s="135" t="s">
        <v>1807</v>
      </c>
      <c r="F185" s="136" t="s">
        <v>1808</v>
      </c>
      <c r="G185" s="137" t="s">
        <v>1524</v>
      </c>
      <c r="H185" s="138">
        <v>3</v>
      </c>
      <c r="I185" s="139"/>
      <c r="J185" s="140">
        <f t="shared" si="20"/>
        <v>0</v>
      </c>
      <c r="K185" s="141"/>
      <c r="L185" s="32"/>
      <c r="M185" s="142" t="s">
        <v>1</v>
      </c>
      <c r="N185" s="143" t="s">
        <v>38</v>
      </c>
      <c r="P185" s="144">
        <f t="shared" si="21"/>
        <v>0</v>
      </c>
      <c r="Q185" s="144">
        <v>0</v>
      </c>
      <c r="R185" s="144">
        <f t="shared" si="22"/>
        <v>0</v>
      </c>
      <c r="S185" s="144">
        <v>0</v>
      </c>
      <c r="T185" s="145">
        <f t="shared" si="23"/>
        <v>0</v>
      </c>
      <c r="AR185" s="146" t="s">
        <v>145</v>
      </c>
      <c r="AT185" s="146" t="s">
        <v>141</v>
      </c>
      <c r="AU185" s="146" t="s">
        <v>81</v>
      </c>
      <c r="AY185" s="17" t="s">
        <v>139</v>
      </c>
      <c r="BE185" s="147">
        <f t="shared" si="24"/>
        <v>0</v>
      </c>
      <c r="BF185" s="147">
        <f t="shared" si="25"/>
        <v>0</v>
      </c>
      <c r="BG185" s="147">
        <f t="shared" si="26"/>
        <v>0</v>
      </c>
      <c r="BH185" s="147">
        <f t="shared" si="27"/>
        <v>0</v>
      </c>
      <c r="BI185" s="147">
        <f t="shared" si="28"/>
        <v>0</v>
      </c>
      <c r="BJ185" s="17" t="s">
        <v>81</v>
      </c>
      <c r="BK185" s="147">
        <f t="shared" si="29"/>
        <v>0</v>
      </c>
      <c r="BL185" s="17" t="s">
        <v>145</v>
      </c>
      <c r="BM185" s="146" t="s">
        <v>469</v>
      </c>
    </row>
    <row r="186" spans="2:65" s="1" customFormat="1" ht="24.2" customHeight="1">
      <c r="B186" s="133"/>
      <c r="C186" s="134" t="s">
        <v>319</v>
      </c>
      <c r="D186" s="134" t="s">
        <v>141</v>
      </c>
      <c r="E186" s="135" t="s">
        <v>1809</v>
      </c>
      <c r="F186" s="136" t="s">
        <v>1810</v>
      </c>
      <c r="G186" s="137" t="s">
        <v>1524</v>
      </c>
      <c r="H186" s="138">
        <v>1</v>
      </c>
      <c r="I186" s="139"/>
      <c r="J186" s="140">
        <f t="shared" si="20"/>
        <v>0</v>
      </c>
      <c r="K186" s="141"/>
      <c r="L186" s="32"/>
      <c r="M186" s="142" t="s">
        <v>1</v>
      </c>
      <c r="N186" s="143" t="s">
        <v>38</v>
      </c>
      <c r="P186" s="144">
        <f t="shared" si="21"/>
        <v>0</v>
      </c>
      <c r="Q186" s="144">
        <v>0</v>
      </c>
      <c r="R186" s="144">
        <f t="shared" si="22"/>
        <v>0</v>
      </c>
      <c r="S186" s="144">
        <v>0</v>
      </c>
      <c r="T186" s="145">
        <f t="shared" si="23"/>
        <v>0</v>
      </c>
      <c r="AR186" s="146" t="s">
        <v>145</v>
      </c>
      <c r="AT186" s="146" t="s">
        <v>141</v>
      </c>
      <c r="AU186" s="146" t="s">
        <v>81</v>
      </c>
      <c r="AY186" s="17" t="s">
        <v>139</v>
      </c>
      <c r="BE186" s="147">
        <f t="shared" si="24"/>
        <v>0</v>
      </c>
      <c r="BF186" s="147">
        <f t="shared" si="25"/>
        <v>0</v>
      </c>
      <c r="BG186" s="147">
        <f t="shared" si="26"/>
        <v>0</v>
      </c>
      <c r="BH186" s="147">
        <f t="shared" si="27"/>
        <v>0</v>
      </c>
      <c r="BI186" s="147">
        <f t="shared" si="28"/>
        <v>0</v>
      </c>
      <c r="BJ186" s="17" t="s">
        <v>81</v>
      </c>
      <c r="BK186" s="147">
        <f t="shared" si="29"/>
        <v>0</v>
      </c>
      <c r="BL186" s="17" t="s">
        <v>145</v>
      </c>
      <c r="BM186" s="146" t="s">
        <v>475</v>
      </c>
    </row>
    <row r="187" spans="2:65" s="1" customFormat="1" ht="16.5" customHeight="1">
      <c r="B187" s="133"/>
      <c r="C187" s="134" t="s">
        <v>454</v>
      </c>
      <c r="D187" s="134" t="s">
        <v>141</v>
      </c>
      <c r="E187" s="135" t="s">
        <v>1811</v>
      </c>
      <c r="F187" s="136" t="s">
        <v>1812</v>
      </c>
      <c r="G187" s="137" t="s">
        <v>183</v>
      </c>
      <c r="H187" s="138">
        <v>20</v>
      </c>
      <c r="I187" s="139"/>
      <c r="J187" s="140">
        <f t="shared" si="20"/>
        <v>0</v>
      </c>
      <c r="K187" s="141"/>
      <c r="L187" s="32"/>
      <c r="M187" s="142" t="s">
        <v>1</v>
      </c>
      <c r="N187" s="143" t="s">
        <v>38</v>
      </c>
      <c r="P187" s="144">
        <f t="shared" si="21"/>
        <v>0</v>
      </c>
      <c r="Q187" s="144">
        <v>0</v>
      </c>
      <c r="R187" s="144">
        <f t="shared" si="22"/>
        <v>0</v>
      </c>
      <c r="S187" s="144">
        <v>0</v>
      </c>
      <c r="T187" s="145">
        <f t="shared" si="23"/>
        <v>0</v>
      </c>
      <c r="AR187" s="146" t="s">
        <v>145</v>
      </c>
      <c r="AT187" s="146" t="s">
        <v>141</v>
      </c>
      <c r="AU187" s="146" t="s">
        <v>81</v>
      </c>
      <c r="AY187" s="17" t="s">
        <v>139</v>
      </c>
      <c r="BE187" s="147">
        <f t="shared" si="24"/>
        <v>0</v>
      </c>
      <c r="BF187" s="147">
        <f t="shared" si="25"/>
        <v>0</v>
      </c>
      <c r="BG187" s="147">
        <f t="shared" si="26"/>
        <v>0</v>
      </c>
      <c r="BH187" s="147">
        <f t="shared" si="27"/>
        <v>0</v>
      </c>
      <c r="BI187" s="147">
        <f t="shared" si="28"/>
        <v>0</v>
      </c>
      <c r="BJ187" s="17" t="s">
        <v>81</v>
      </c>
      <c r="BK187" s="147">
        <f t="shared" si="29"/>
        <v>0</v>
      </c>
      <c r="BL187" s="17" t="s">
        <v>145</v>
      </c>
      <c r="BM187" s="146" t="s">
        <v>478</v>
      </c>
    </row>
    <row r="188" spans="2:65" s="1" customFormat="1" ht="16.5" customHeight="1">
      <c r="B188" s="133"/>
      <c r="C188" s="134" t="s">
        <v>324</v>
      </c>
      <c r="D188" s="134" t="s">
        <v>141</v>
      </c>
      <c r="E188" s="135" t="s">
        <v>1813</v>
      </c>
      <c r="F188" s="136" t="s">
        <v>1814</v>
      </c>
      <c r="G188" s="137" t="s">
        <v>1524</v>
      </c>
      <c r="H188" s="138">
        <v>1</v>
      </c>
      <c r="I188" s="139"/>
      <c r="J188" s="140">
        <f t="shared" si="20"/>
        <v>0</v>
      </c>
      <c r="K188" s="141"/>
      <c r="L188" s="32"/>
      <c r="M188" s="142" t="s">
        <v>1</v>
      </c>
      <c r="N188" s="143" t="s">
        <v>38</v>
      </c>
      <c r="P188" s="144">
        <f t="shared" si="21"/>
        <v>0</v>
      </c>
      <c r="Q188" s="144">
        <v>0</v>
      </c>
      <c r="R188" s="144">
        <f t="shared" si="22"/>
        <v>0</v>
      </c>
      <c r="S188" s="144">
        <v>0</v>
      </c>
      <c r="T188" s="145">
        <f t="shared" si="23"/>
        <v>0</v>
      </c>
      <c r="AR188" s="146" t="s">
        <v>145</v>
      </c>
      <c r="AT188" s="146" t="s">
        <v>141</v>
      </c>
      <c r="AU188" s="146" t="s">
        <v>81</v>
      </c>
      <c r="AY188" s="17" t="s">
        <v>139</v>
      </c>
      <c r="BE188" s="147">
        <f t="shared" si="24"/>
        <v>0</v>
      </c>
      <c r="BF188" s="147">
        <f t="shared" si="25"/>
        <v>0</v>
      </c>
      <c r="BG188" s="147">
        <f t="shared" si="26"/>
        <v>0</v>
      </c>
      <c r="BH188" s="147">
        <f t="shared" si="27"/>
        <v>0</v>
      </c>
      <c r="BI188" s="147">
        <f t="shared" si="28"/>
        <v>0</v>
      </c>
      <c r="BJ188" s="17" t="s">
        <v>81</v>
      </c>
      <c r="BK188" s="147">
        <f t="shared" si="29"/>
        <v>0</v>
      </c>
      <c r="BL188" s="17" t="s">
        <v>145</v>
      </c>
      <c r="BM188" s="146" t="s">
        <v>482</v>
      </c>
    </row>
    <row r="189" spans="2:65" s="1" customFormat="1" ht="16.5" customHeight="1">
      <c r="B189" s="133"/>
      <c r="C189" s="134" t="s">
        <v>462</v>
      </c>
      <c r="D189" s="134" t="s">
        <v>141</v>
      </c>
      <c r="E189" s="135" t="s">
        <v>1815</v>
      </c>
      <c r="F189" s="136" t="s">
        <v>1816</v>
      </c>
      <c r="G189" s="137" t="s">
        <v>183</v>
      </c>
      <c r="H189" s="138">
        <v>25</v>
      </c>
      <c r="I189" s="139"/>
      <c r="J189" s="140">
        <f t="shared" si="20"/>
        <v>0</v>
      </c>
      <c r="K189" s="141"/>
      <c r="L189" s="32"/>
      <c r="M189" s="142" t="s">
        <v>1</v>
      </c>
      <c r="N189" s="143" t="s">
        <v>38</v>
      </c>
      <c r="P189" s="144">
        <f t="shared" si="21"/>
        <v>0</v>
      </c>
      <c r="Q189" s="144">
        <v>0</v>
      </c>
      <c r="R189" s="144">
        <f t="shared" si="22"/>
        <v>0</v>
      </c>
      <c r="S189" s="144">
        <v>0</v>
      </c>
      <c r="T189" s="145">
        <f t="shared" si="23"/>
        <v>0</v>
      </c>
      <c r="AR189" s="146" t="s">
        <v>145</v>
      </c>
      <c r="AT189" s="146" t="s">
        <v>141</v>
      </c>
      <c r="AU189" s="146" t="s">
        <v>81</v>
      </c>
      <c r="AY189" s="17" t="s">
        <v>139</v>
      </c>
      <c r="BE189" s="147">
        <f t="shared" si="24"/>
        <v>0</v>
      </c>
      <c r="BF189" s="147">
        <f t="shared" si="25"/>
        <v>0</v>
      </c>
      <c r="BG189" s="147">
        <f t="shared" si="26"/>
        <v>0</v>
      </c>
      <c r="BH189" s="147">
        <f t="shared" si="27"/>
        <v>0</v>
      </c>
      <c r="BI189" s="147">
        <f t="shared" si="28"/>
        <v>0</v>
      </c>
      <c r="BJ189" s="17" t="s">
        <v>81</v>
      </c>
      <c r="BK189" s="147">
        <f t="shared" si="29"/>
        <v>0</v>
      </c>
      <c r="BL189" s="17" t="s">
        <v>145</v>
      </c>
      <c r="BM189" s="146" t="s">
        <v>485</v>
      </c>
    </row>
    <row r="190" spans="2:65" s="1" customFormat="1" ht="16.5" customHeight="1">
      <c r="B190" s="133"/>
      <c r="C190" s="134" t="s">
        <v>330</v>
      </c>
      <c r="D190" s="134" t="s">
        <v>141</v>
      </c>
      <c r="E190" s="135" t="s">
        <v>1817</v>
      </c>
      <c r="F190" s="136" t="s">
        <v>1818</v>
      </c>
      <c r="G190" s="137" t="s">
        <v>1524</v>
      </c>
      <c r="H190" s="138">
        <v>6</v>
      </c>
      <c r="I190" s="139"/>
      <c r="J190" s="140">
        <f t="shared" si="20"/>
        <v>0</v>
      </c>
      <c r="K190" s="141"/>
      <c r="L190" s="32"/>
      <c r="M190" s="142" t="s">
        <v>1</v>
      </c>
      <c r="N190" s="143" t="s">
        <v>38</v>
      </c>
      <c r="P190" s="144">
        <f t="shared" si="21"/>
        <v>0</v>
      </c>
      <c r="Q190" s="144">
        <v>0</v>
      </c>
      <c r="R190" s="144">
        <f t="shared" si="22"/>
        <v>0</v>
      </c>
      <c r="S190" s="144">
        <v>0</v>
      </c>
      <c r="T190" s="145">
        <f t="shared" si="23"/>
        <v>0</v>
      </c>
      <c r="AR190" s="146" t="s">
        <v>145</v>
      </c>
      <c r="AT190" s="146" t="s">
        <v>141</v>
      </c>
      <c r="AU190" s="146" t="s">
        <v>81</v>
      </c>
      <c r="AY190" s="17" t="s">
        <v>139</v>
      </c>
      <c r="BE190" s="147">
        <f t="shared" si="24"/>
        <v>0</v>
      </c>
      <c r="BF190" s="147">
        <f t="shared" si="25"/>
        <v>0</v>
      </c>
      <c r="BG190" s="147">
        <f t="shared" si="26"/>
        <v>0</v>
      </c>
      <c r="BH190" s="147">
        <f t="shared" si="27"/>
        <v>0</v>
      </c>
      <c r="BI190" s="147">
        <f t="shared" si="28"/>
        <v>0</v>
      </c>
      <c r="BJ190" s="17" t="s">
        <v>81</v>
      </c>
      <c r="BK190" s="147">
        <f t="shared" si="29"/>
        <v>0</v>
      </c>
      <c r="BL190" s="17" t="s">
        <v>145</v>
      </c>
      <c r="BM190" s="146" t="s">
        <v>490</v>
      </c>
    </row>
    <row r="191" spans="2:65" s="1" customFormat="1" ht="16.5" customHeight="1">
      <c r="B191" s="133"/>
      <c r="C191" s="134" t="s">
        <v>472</v>
      </c>
      <c r="D191" s="134" t="s">
        <v>141</v>
      </c>
      <c r="E191" s="135" t="s">
        <v>1819</v>
      </c>
      <c r="F191" s="136" t="s">
        <v>1820</v>
      </c>
      <c r="G191" s="137" t="s">
        <v>1524</v>
      </c>
      <c r="H191" s="138">
        <v>2</v>
      </c>
      <c r="I191" s="139"/>
      <c r="J191" s="140">
        <f t="shared" si="20"/>
        <v>0</v>
      </c>
      <c r="K191" s="141"/>
      <c r="L191" s="32"/>
      <c r="M191" s="142" t="s">
        <v>1</v>
      </c>
      <c r="N191" s="143" t="s">
        <v>38</v>
      </c>
      <c r="P191" s="144">
        <f t="shared" si="21"/>
        <v>0</v>
      </c>
      <c r="Q191" s="144">
        <v>0</v>
      </c>
      <c r="R191" s="144">
        <f t="shared" si="22"/>
        <v>0</v>
      </c>
      <c r="S191" s="144">
        <v>0</v>
      </c>
      <c r="T191" s="145">
        <f t="shared" si="23"/>
        <v>0</v>
      </c>
      <c r="AR191" s="146" t="s">
        <v>145</v>
      </c>
      <c r="AT191" s="146" t="s">
        <v>141</v>
      </c>
      <c r="AU191" s="146" t="s">
        <v>81</v>
      </c>
      <c r="AY191" s="17" t="s">
        <v>139</v>
      </c>
      <c r="BE191" s="147">
        <f t="shared" si="24"/>
        <v>0</v>
      </c>
      <c r="BF191" s="147">
        <f t="shared" si="25"/>
        <v>0</v>
      </c>
      <c r="BG191" s="147">
        <f t="shared" si="26"/>
        <v>0</v>
      </c>
      <c r="BH191" s="147">
        <f t="shared" si="27"/>
        <v>0</v>
      </c>
      <c r="BI191" s="147">
        <f t="shared" si="28"/>
        <v>0</v>
      </c>
      <c r="BJ191" s="17" t="s">
        <v>81</v>
      </c>
      <c r="BK191" s="147">
        <f t="shared" si="29"/>
        <v>0</v>
      </c>
      <c r="BL191" s="17" t="s">
        <v>145</v>
      </c>
      <c r="BM191" s="146" t="s">
        <v>494</v>
      </c>
    </row>
    <row r="192" spans="2:65" s="1" customFormat="1" ht="16.5" customHeight="1">
      <c r="B192" s="133"/>
      <c r="C192" s="134" t="s">
        <v>334</v>
      </c>
      <c r="D192" s="134" t="s">
        <v>141</v>
      </c>
      <c r="E192" s="135" t="s">
        <v>1821</v>
      </c>
      <c r="F192" s="136" t="s">
        <v>1822</v>
      </c>
      <c r="G192" s="137" t="s">
        <v>1524</v>
      </c>
      <c r="H192" s="138">
        <v>2</v>
      </c>
      <c r="I192" s="139"/>
      <c r="J192" s="140">
        <f t="shared" si="20"/>
        <v>0</v>
      </c>
      <c r="K192" s="141"/>
      <c r="L192" s="32"/>
      <c r="M192" s="142" t="s">
        <v>1</v>
      </c>
      <c r="N192" s="143" t="s">
        <v>38</v>
      </c>
      <c r="P192" s="144">
        <f t="shared" si="21"/>
        <v>0</v>
      </c>
      <c r="Q192" s="144">
        <v>0</v>
      </c>
      <c r="R192" s="144">
        <f t="shared" si="22"/>
        <v>0</v>
      </c>
      <c r="S192" s="144">
        <v>0</v>
      </c>
      <c r="T192" s="145">
        <f t="shared" si="23"/>
        <v>0</v>
      </c>
      <c r="AR192" s="146" t="s">
        <v>145</v>
      </c>
      <c r="AT192" s="146" t="s">
        <v>141</v>
      </c>
      <c r="AU192" s="146" t="s">
        <v>81</v>
      </c>
      <c r="AY192" s="17" t="s">
        <v>139</v>
      </c>
      <c r="BE192" s="147">
        <f t="shared" si="24"/>
        <v>0</v>
      </c>
      <c r="BF192" s="147">
        <f t="shared" si="25"/>
        <v>0</v>
      </c>
      <c r="BG192" s="147">
        <f t="shared" si="26"/>
        <v>0</v>
      </c>
      <c r="BH192" s="147">
        <f t="shared" si="27"/>
        <v>0</v>
      </c>
      <c r="BI192" s="147">
        <f t="shared" si="28"/>
        <v>0</v>
      </c>
      <c r="BJ192" s="17" t="s">
        <v>81</v>
      </c>
      <c r="BK192" s="147">
        <f t="shared" si="29"/>
        <v>0</v>
      </c>
      <c r="BL192" s="17" t="s">
        <v>145</v>
      </c>
      <c r="BM192" s="146" t="s">
        <v>499</v>
      </c>
    </row>
    <row r="193" spans="2:65" s="1" customFormat="1" ht="16.5" customHeight="1">
      <c r="B193" s="133"/>
      <c r="C193" s="134" t="s">
        <v>479</v>
      </c>
      <c r="D193" s="134" t="s">
        <v>141</v>
      </c>
      <c r="E193" s="135" t="s">
        <v>1823</v>
      </c>
      <c r="F193" s="136" t="s">
        <v>1824</v>
      </c>
      <c r="G193" s="137" t="s">
        <v>183</v>
      </c>
      <c r="H193" s="138">
        <v>30</v>
      </c>
      <c r="I193" s="139"/>
      <c r="J193" s="140">
        <f t="shared" si="20"/>
        <v>0</v>
      </c>
      <c r="K193" s="141"/>
      <c r="L193" s="32"/>
      <c r="M193" s="142" t="s">
        <v>1</v>
      </c>
      <c r="N193" s="143" t="s">
        <v>38</v>
      </c>
      <c r="P193" s="144">
        <f t="shared" si="21"/>
        <v>0</v>
      </c>
      <c r="Q193" s="144">
        <v>0</v>
      </c>
      <c r="R193" s="144">
        <f t="shared" si="22"/>
        <v>0</v>
      </c>
      <c r="S193" s="144">
        <v>0</v>
      </c>
      <c r="T193" s="145">
        <f t="shared" si="23"/>
        <v>0</v>
      </c>
      <c r="AR193" s="146" t="s">
        <v>145</v>
      </c>
      <c r="AT193" s="146" t="s">
        <v>141</v>
      </c>
      <c r="AU193" s="146" t="s">
        <v>81</v>
      </c>
      <c r="AY193" s="17" t="s">
        <v>139</v>
      </c>
      <c r="BE193" s="147">
        <f t="shared" si="24"/>
        <v>0</v>
      </c>
      <c r="BF193" s="147">
        <f t="shared" si="25"/>
        <v>0</v>
      </c>
      <c r="BG193" s="147">
        <f t="shared" si="26"/>
        <v>0</v>
      </c>
      <c r="BH193" s="147">
        <f t="shared" si="27"/>
        <v>0</v>
      </c>
      <c r="BI193" s="147">
        <f t="shared" si="28"/>
        <v>0</v>
      </c>
      <c r="BJ193" s="17" t="s">
        <v>81</v>
      </c>
      <c r="BK193" s="147">
        <f t="shared" si="29"/>
        <v>0</v>
      </c>
      <c r="BL193" s="17" t="s">
        <v>145</v>
      </c>
      <c r="BM193" s="146" t="s">
        <v>504</v>
      </c>
    </row>
    <row r="194" spans="2:65" s="1" customFormat="1" ht="16.5" customHeight="1">
      <c r="B194" s="133"/>
      <c r="C194" s="134" t="s">
        <v>340</v>
      </c>
      <c r="D194" s="134" t="s">
        <v>141</v>
      </c>
      <c r="E194" s="135" t="s">
        <v>1825</v>
      </c>
      <c r="F194" s="136" t="s">
        <v>1826</v>
      </c>
      <c r="G194" s="137" t="s">
        <v>1524</v>
      </c>
      <c r="H194" s="138">
        <v>20</v>
      </c>
      <c r="I194" s="139"/>
      <c r="J194" s="140">
        <f t="shared" si="20"/>
        <v>0</v>
      </c>
      <c r="K194" s="141"/>
      <c r="L194" s="32"/>
      <c r="M194" s="142" t="s">
        <v>1</v>
      </c>
      <c r="N194" s="143" t="s">
        <v>38</v>
      </c>
      <c r="P194" s="144">
        <f t="shared" si="21"/>
        <v>0</v>
      </c>
      <c r="Q194" s="144">
        <v>0</v>
      </c>
      <c r="R194" s="144">
        <f t="shared" si="22"/>
        <v>0</v>
      </c>
      <c r="S194" s="144">
        <v>0</v>
      </c>
      <c r="T194" s="145">
        <f t="shared" si="23"/>
        <v>0</v>
      </c>
      <c r="AR194" s="146" t="s">
        <v>145</v>
      </c>
      <c r="AT194" s="146" t="s">
        <v>141</v>
      </c>
      <c r="AU194" s="146" t="s">
        <v>81</v>
      </c>
      <c r="AY194" s="17" t="s">
        <v>139</v>
      </c>
      <c r="BE194" s="147">
        <f t="shared" si="24"/>
        <v>0</v>
      </c>
      <c r="BF194" s="147">
        <f t="shared" si="25"/>
        <v>0</v>
      </c>
      <c r="BG194" s="147">
        <f t="shared" si="26"/>
        <v>0</v>
      </c>
      <c r="BH194" s="147">
        <f t="shared" si="27"/>
        <v>0</v>
      </c>
      <c r="BI194" s="147">
        <f t="shared" si="28"/>
        <v>0</v>
      </c>
      <c r="BJ194" s="17" t="s">
        <v>81</v>
      </c>
      <c r="BK194" s="147">
        <f t="shared" si="29"/>
        <v>0</v>
      </c>
      <c r="BL194" s="17" t="s">
        <v>145</v>
      </c>
      <c r="BM194" s="146" t="s">
        <v>510</v>
      </c>
    </row>
    <row r="195" spans="2:65" s="1" customFormat="1" ht="16.5" customHeight="1">
      <c r="B195" s="133"/>
      <c r="C195" s="134" t="s">
        <v>487</v>
      </c>
      <c r="D195" s="134" t="s">
        <v>141</v>
      </c>
      <c r="E195" s="135" t="s">
        <v>1827</v>
      </c>
      <c r="F195" s="136" t="s">
        <v>1828</v>
      </c>
      <c r="G195" s="137" t="s">
        <v>1524</v>
      </c>
      <c r="H195" s="138">
        <v>1</v>
      </c>
      <c r="I195" s="139"/>
      <c r="J195" s="140">
        <f t="shared" si="20"/>
        <v>0</v>
      </c>
      <c r="K195" s="141"/>
      <c r="L195" s="32"/>
      <c r="M195" s="142" t="s">
        <v>1</v>
      </c>
      <c r="N195" s="143" t="s">
        <v>38</v>
      </c>
      <c r="P195" s="144">
        <f t="shared" si="21"/>
        <v>0</v>
      </c>
      <c r="Q195" s="144">
        <v>0</v>
      </c>
      <c r="R195" s="144">
        <f t="shared" si="22"/>
        <v>0</v>
      </c>
      <c r="S195" s="144">
        <v>0</v>
      </c>
      <c r="T195" s="145">
        <f t="shared" si="23"/>
        <v>0</v>
      </c>
      <c r="AR195" s="146" t="s">
        <v>145</v>
      </c>
      <c r="AT195" s="146" t="s">
        <v>141</v>
      </c>
      <c r="AU195" s="146" t="s">
        <v>81</v>
      </c>
      <c r="AY195" s="17" t="s">
        <v>139</v>
      </c>
      <c r="BE195" s="147">
        <f t="shared" si="24"/>
        <v>0</v>
      </c>
      <c r="BF195" s="147">
        <f t="shared" si="25"/>
        <v>0</v>
      </c>
      <c r="BG195" s="147">
        <f t="shared" si="26"/>
        <v>0</v>
      </c>
      <c r="BH195" s="147">
        <f t="shared" si="27"/>
        <v>0</v>
      </c>
      <c r="BI195" s="147">
        <f t="shared" si="28"/>
        <v>0</v>
      </c>
      <c r="BJ195" s="17" t="s">
        <v>81</v>
      </c>
      <c r="BK195" s="147">
        <f t="shared" si="29"/>
        <v>0</v>
      </c>
      <c r="BL195" s="17" t="s">
        <v>145</v>
      </c>
      <c r="BM195" s="146" t="s">
        <v>520</v>
      </c>
    </row>
    <row r="196" spans="2:65" s="1" customFormat="1" ht="16.5" customHeight="1">
      <c r="B196" s="133"/>
      <c r="C196" s="134" t="s">
        <v>344</v>
      </c>
      <c r="D196" s="134" t="s">
        <v>141</v>
      </c>
      <c r="E196" s="135" t="s">
        <v>1829</v>
      </c>
      <c r="F196" s="136" t="s">
        <v>1830</v>
      </c>
      <c r="G196" s="137" t="s">
        <v>1524</v>
      </c>
      <c r="H196" s="138">
        <v>1</v>
      </c>
      <c r="I196" s="139"/>
      <c r="J196" s="140">
        <f t="shared" si="20"/>
        <v>0</v>
      </c>
      <c r="K196" s="141"/>
      <c r="L196" s="32"/>
      <c r="M196" s="142" t="s">
        <v>1</v>
      </c>
      <c r="N196" s="143" t="s">
        <v>38</v>
      </c>
      <c r="P196" s="144">
        <f t="shared" si="21"/>
        <v>0</v>
      </c>
      <c r="Q196" s="144">
        <v>0</v>
      </c>
      <c r="R196" s="144">
        <f t="shared" si="22"/>
        <v>0</v>
      </c>
      <c r="S196" s="144">
        <v>0</v>
      </c>
      <c r="T196" s="145">
        <f t="shared" si="23"/>
        <v>0</v>
      </c>
      <c r="AR196" s="146" t="s">
        <v>145</v>
      </c>
      <c r="AT196" s="146" t="s">
        <v>141</v>
      </c>
      <c r="AU196" s="146" t="s">
        <v>81</v>
      </c>
      <c r="AY196" s="17" t="s">
        <v>139</v>
      </c>
      <c r="BE196" s="147">
        <f t="shared" si="24"/>
        <v>0</v>
      </c>
      <c r="BF196" s="147">
        <f t="shared" si="25"/>
        <v>0</v>
      </c>
      <c r="BG196" s="147">
        <f t="shared" si="26"/>
        <v>0</v>
      </c>
      <c r="BH196" s="147">
        <f t="shared" si="27"/>
        <v>0</v>
      </c>
      <c r="BI196" s="147">
        <f t="shared" si="28"/>
        <v>0</v>
      </c>
      <c r="BJ196" s="17" t="s">
        <v>81</v>
      </c>
      <c r="BK196" s="147">
        <f t="shared" si="29"/>
        <v>0</v>
      </c>
      <c r="BL196" s="17" t="s">
        <v>145</v>
      </c>
      <c r="BM196" s="146" t="s">
        <v>525</v>
      </c>
    </row>
    <row r="197" spans="2:65" s="1" customFormat="1" ht="16.5" customHeight="1">
      <c r="B197" s="133"/>
      <c r="C197" s="134" t="s">
        <v>496</v>
      </c>
      <c r="D197" s="134" t="s">
        <v>141</v>
      </c>
      <c r="E197" s="135" t="s">
        <v>1831</v>
      </c>
      <c r="F197" s="136" t="s">
        <v>1832</v>
      </c>
      <c r="G197" s="137" t="s">
        <v>1524</v>
      </c>
      <c r="H197" s="138">
        <v>1</v>
      </c>
      <c r="I197" s="139"/>
      <c r="J197" s="140">
        <f t="shared" si="20"/>
        <v>0</v>
      </c>
      <c r="K197" s="141"/>
      <c r="L197" s="32"/>
      <c r="M197" s="142" t="s">
        <v>1</v>
      </c>
      <c r="N197" s="143" t="s">
        <v>38</v>
      </c>
      <c r="P197" s="144">
        <f t="shared" si="21"/>
        <v>0</v>
      </c>
      <c r="Q197" s="144">
        <v>0</v>
      </c>
      <c r="R197" s="144">
        <f t="shared" si="22"/>
        <v>0</v>
      </c>
      <c r="S197" s="144">
        <v>0</v>
      </c>
      <c r="T197" s="145">
        <f t="shared" si="23"/>
        <v>0</v>
      </c>
      <c r="AR197" s="146" t="s">
        <v>145</v>
      </c>
      <c r="AT197" s="146" t="s">
        <v>141</v>
      </c>
      <c r="AU197" s="146" t="s">
        <v>81</v>
      </c>
      <c r="AY197" s="17" t="s">
        <v>139</v>
      </c>
      <c r="BE197" s="147">
        <f t="shared" si="24"/>
        <v>0</v>
      </c>
      <c r="BF197" s="147">
        <f t="shared" si="25"/>
        <v>0</v>
      </c>
      <c r="BG197" s="147">
        <f t="shared" si="26"/>
        <v>0</v>
      </c>
      <c r="BH197" s="147">
        <f t="shared" si="27"/>
        <v>0</v>
      </c>
      <c r="BI197" s="147">
        <f t="shared" si="28"/>
        <v>0</v>
      </c>
      <c r="BJ197" s="17" t="s">
        <v>81</v>
      </c>
      <c r="BK197" s="147">
        <f t="shared" si="29"/>
        <v>0</v>
      </c>
      <c r="BL197" s="17" t="s">
        <v>145</v>
      </c>
      <c r="BM197" s="146" t="s">
        <v>529</v>
      </c>
    </row>
    <row r="198" spans="2:65" s="1" customFormat="1" ht="16.5" customHeight="1">
      <c r="B198" s="133"/>
      <c r="C198" s="134" t="s">
        <v>350</v>
      </c>
      <c r="D198" s="134" t="s">
        <v>141</v>
      </c>
      <c r="E198" s="135" t="s">
        <v>1833</v>
      </c>
      <c r="F198" s="136" t="s">
        <v>1834</v>
      </c>
      <c r="G198" s="137" t="s">
        <v>1524</v>
      </c>
      <c r="H198" s="138">
        <v>1</v>
      </c>
      <c r="I198" s="139"/>
      <c r="J198" s="140">
        <f t="shared" si="20"/>
        <v>0</v>
      </c>
      <c r="K198" s="141"/>
      <c r="L198" s="32"/>
      <c r="M198" s="180" t="s">
        <v>1</v>
      </c>
      <c r="N198" s="181" t="s">
        <v>38</v>
      </c>
      <c r="O198" s="182"/>
      <c r="P198" s="183">
        <f t="shared" si="21"/>
        <v>0</v>
      </c>
      <c r="Q198" s="183">
        <v>0</v>
      </c>
      <c r="R198" s="183">
        <f t="shared" si="22"/>
        <v>0</v>
      </c>
      <c r="S198" s="183">
        <v>0</v>
      </c>
      <c r="T198" s="184">
        <f t="shared" si="23"/>
        <v>0</v>
      </c>
      <c r="AR198" s="146" t="s">
        <v>145</v>
      </c>
      <c r="AT198" s="146" t="s">
        <v>141</v>
      </c>
      <c r="AU198" s="146" t="s">
        <v>81</v>
      </c>
      <c r="AY198" s="17" t="s">
        <v>139</v>
      </c>
      <c r="BE198" s="147">
        <f t="shared" si="24"/>
        <v>0</v>
      </c>
      <c r="BF198" s="147">
        <f t="shared" si="25"/>
        <v>0</v>
      </c>
      <c r="BG198" s="147">
        <f t="shared" si="26"/>
        <v>0</v>
      </c>
      <c r="BH198" s="147">
        <f t="shared" si="27"/>
        <v>0</v>
      </c>
      <c r="BI198" s="147">
        <f t="shared" si="28"/>
        <v>0</v>
      </c>
      <c r="BJ198" s="17" t="s">
        <v>81</v>
      </c>
      <c r="BK198" s="147">
        <f t="shared" si="29"/>
        <v>0</v>
      </c>
      <c r="BL198" s="17" t="s">
        <v>145</v>
      </c>
      <c r="BM198" s="146" t="s">
        <v>536</v>
      </c>
    </row>
    <row r="199" spans="2:65" s="1" customFormat="1" ht="6.95" customHeight="1">
      <c r="B199" s="44"/>
      <c r="C199" s="45"/>
      <c r="D199" s="45"/>
      <c r="E199" s="45"/>
      <c r="F199" s="45"/>
      <c r="G199" s="45"/>
      <c r="H199" s="45"/>
      <c r="I199" s="45"/>
      <c r="J199" s="45"/>
      <c r="K199" s="45"/>
      <c r="L199" s="32"/>
    </row>
  </sheetData>
  <autoFilter ref="C118:K198" xr:uid="{00000000-0009-0000-0000-000008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109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Králův Dvůr - Průmyslova zóna západ -Technicka vybavenost</v>
      </c>
      <c r="F7" s="236"/>
      <c r="G7" s="236"/>
      <c r="H7" s="236"/>
      <c r="L7" s="20"/>
    </row>
    <row r="8" spans="2:46" s="1" customFormat="1" ht="12" customHeight="1">
      <c r="B8" s="32"/>
      <c r="D8" s="27" t="s">
        <v>110</v>
      </c>
      <c r="L8" s="32"/>
    </row>
    <row r="9" spans="2:46" s="1" customFormat="1" ht="16.5" customHeight="1">
      <c r="B9" s="32"/>
      <c r="E9" s="225" t="s">
        <v>1835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14. 2. 2025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11" t="s">
        <v>1</v>
      </c>
      <c r="F27" s="211"/>
      <c r="G27" s="211"/>
      <c r="H27" s="21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ROUND((SUM(BE117:BE126)),  2)</f>
        <v>0</v>
      </c>
      <c r="I33" s="92">
        <v>0.21</v>
      </c>
      <c r="J33" s="91">
        <f>ROUND(((SUM(BE117:BE126))*I33),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ROUND((SUM(BF117:BF126)),  2)</f>
        <v>0</v>
      </c>
      <c r="I34" s="92">
        <v>0.12</v>
      </c>
      <c r="J34" s="91">
        <f>ROUND(((SUM(BF117:BF126))*I34),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ROUND((SUM(BG117:BG126)),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ROUND((SUM(BH117:BH126)),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ROUND((SUM(BI117:BI126)),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Králův Dvůr - Průmyslova zóna západ -Technicka vybavenost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110</v>
      </c>
      <c r="L86" s="32"/>
    </row>
    <row r="87" spans="2:47" s="1" customFormat="1" ht="16.5" customHeight="1">
      <c r="B87" s="32"/>
      <c r="E87" s="225" t="str">
        <f>E9</f>
        <v>901 - VON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14. 2. 2025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113</v>
      </c>
      <c r="D94" s="93"/>
      <c r="E94" s="93"/>
      <c r="F94" s="93"/>
      <c r="G94" s="93"/>
      <c r="H94" s="93"/>
      <c r="I94" s="93"/>
      <c r="J94" s="102" t="s">
        <v>114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115</v>
      </c>
      <c r="J96" s="66">
        <f>J117</f>
        <v>0</v>
      </c>
      <c r="L96" s="32"/>
      <c r="AU96" s="17" t="s">
        <v>116</v>
      </c>
    </row>
    <row r="97" spans="2:12" s="8" customFormat="1" ht="24.95" customHeight="1">
      <c r="B97" s="104"/>
      <c r="D97" s="105" t="s">
        <v>1836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124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5" t="str">
        <f>E7</f>
        <v>Králův Dvůr - Průmyslova zóna západ -Technicka vybavenost</v>
      </c>
      <c r="F107" s="236"/>
      <c r="G107" s="236"/>
      <c r="H107" s="236"/>
      <c r="L107" s="32"/>
    </row>
    <row r="108" spans="2:12" s="1" customFormat="1" ht="12" customHeight="1">
      <c r="B108" s="32"/>
      <c r="C108" s="27" t="s">
        <v>110</v>
      </c>
      <c r="L108" s="32"/>
    </row>
    <row r="109" spans="2:12" s="1" customFormat="1" ht="16.5" customHeight="1">
      <c r="B109" s="32"/>
      <c r="E109" s="225" t="str">
        <f>E9</f>
        <v>901 - VON</v>
      </c>
      <c r="F109" s="234"/>
      <c r="G109" s="234"/>
      <c r="H109" s="234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 t="str">
        <f>IF(J12="","",J12)</f>
        <v>14. 2. 2025</v>
      </c>
      <c r="L111" s="32"/>
    </row>
    <row r="112" spans="2:12" s="1" customFormat="1" ht="6.95" customHeight="1">
      <c r="B112" s="32"/>
      <c r="L112" s="32"/>
    </row>
    <row r="113" spans="2:65" s="1" customFormat="1" ht="15.2" customHeight="1">
      <c r="B113" s="32"/>
      <c r="C113" s="27" t="s">
        <v>24</v>
      </c>
      <c r="F113" s="25" t="str">
        <f>E15</f>
        <v xml:space="preserve"> </v>
      </c>
      <c r="I113" s="27" t="s">
        <v>29</v>
      </c>
      <c r="J113" s="30" t="str">
        <f>E21</f>
        <v xml:space="preserve"> </v>
      </c>
      <c r="L113" s="32"/>
    </row>
    <row r="114" spans="2:65" s="1" customFormat="1" ht="15.2" customHeight="1">
      <c r="B114" s="32"/>
      <c r="C114" s="27" t="s">
        <v>27</v>
      </c>
      <c r="F114" s="25" t="str">
        <f>IF(E18="","",E18)</f>
        <v>Vyplň údaj</v>
      </c>
      <c r="I114" s="27" t="s">
        <v>31</v>
      </c>
      <c r="J114" s="30" t="str">
        <f>E24</f>
        <v xml:space="preserve"> 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2"/>
      <c r="C116" s="113" t="s">
        <v>125</v>
      </c>
      <c r="D116" s="114" t="s">
        <v>58</v>
      </c>
      <c r="E116" s="114" t="s">
        <v>54</v>
      </c>
      <c r="F116" s="114" t="s">
        <v>55</v>
      </c>
      <c r="G116" s="114" t="s">
        <v>126</v>
      </c>
      <c r="H116" s="114" t="s">
        <v>127</v>
      </c>
      <c r="I116" s="114" t="s">
        <v>128</v>
      </c>
      <c r="J116" s="115" t="s">
        <v>114</v>
      </c>
      <c r="K116" s="116" t="s">
        <v>129</v>
      </c>
      <c r="L116" s="112"/>
      <c r="M116" s="59" t="s">
        <v>1</v>
      </c>
      <c r="N116" s="60" t="s">
        <v>37</v>
      </c>
      <c r="O116" s="60" t="s">
        <v>130</v>
      </c>
      <c r="P116" s="60" t="s">
        <v>131</v>
      </c>
      <c r="Q116" s="60" t="s">
        <v>132</v>
      </c>
      <c r="R116" s="60" t="s">
        <v>133</v>
      </c>
      <c r="S116" s="60" t="s">
        <v>134</v>
      </c>
      <c r="T116" s="61" t="s">
        <v>135</v>
      </c>
    </row>
    <row r="117" spans="2:65" s="1" customFormat="1" ht="22.9" customHeight="1">
      <c r="B117" s="32"/>
      <c r="C117" s="64" t="s">
        <v>136</v>
      </c>
      <c r="J117" s="117">
        <f>BK117</f>
        <v>0</v>
      </c>
      <c r="L117" s="32"/>
      <c r="M117" s="62"/>
      <c r="N117" s="53"/>
      <c r="O117" s="53"/>
      <c r="P117" s="118">
        <f>P118</f>
        <v>0</v>
      </c>
      <c r="Q117" s="53"/>
      <c r="R117" s="118">
        <f>R118</f>
        <v>0</v>
      </c>
      <c r="S117" s="53"/>
      <c r="T117" s="119">
        <f>T118</f>
        <v>0</v>
      </c>
      <c r="AT117" s="17" t="s">
        <v>72</v>
      </c>
      <c r="AU117" s="17" t="s">
        <v>116</v>
      </c>
      <c r="BK117" s="120">
        <f>BK118</f>
        <v>0</v>
      </c>
    </row>
    <row r="118" spans="2:65" s="11" customFormat="1" ht="25.9" customHeight="1">
      <c r="B118" s="121"/>
      <c r="D118" s="122" t="s">
        <v>72</v>
      </c>
      <c r="E118" s="123" t="s">
        <v>1837</v>
      </c>
      <c r="F118" s="123" t="s">
        <v>1838</v>
      </c>
      <c r="I118" s="124"/>
      <c r="J118" s="125">
        <f>BK118</f>
        <v>0</v>
      </c>
      <c r="L118" s="121"/>
      <c r="M118" s="126"/>
      <c r="P118" s="127">
        <f>SUM(P119:P126)</f>
        <v>0</v>
      </c>
      <c r="R118" s="127">
        <f>SUM(R119:R126)</f>
        <v>0</v>
      </c>
      <c r="T118" s="128">
        <f>SUM(T119:T126)</f>
        <v>0</v>
      </c>
      <c r="AR118" s="122" t="s">
        <v>160</v>
      </c>
      <c r="AT118" s="129" t="s">
        <v>72</v>
      </c>
      <c r="AU118" s="129" t="s">
        <v>73</v>
      </c>
      <c r="AY118" s="122" t="s">
        <v>139</v>
      </c>
      <c r="BK118" s="130">
        <f>SUM(BK119:BK126)</f>
        <v>0</v>
      </c>
    </row>
    <row r="119" spans="2:65" s="1" customFormat="1" ht="16.5" customHeight="1">
      <c r="B119" s="133"/>
      <c r="C119" s="134" t="s">
        <v>81</v>
      </c>
      <c r="D119" s="134" t="s">
        <v>141</v>
      </c>
      <c r="E119" s="135" t="s">
        <v>1839</v>
      </c>
      <c r="F119" s="136" t="s">
        <v>1840</v>
      </c>
      <c r="G119" s="137" t="s">
        <v>1173</v>
      </c>
      <c r="H119" s="138">
        <v>1</v>
      </c>
      <c r="I119" s="139"/>
      <c r="J119" s="140">
        <f t="shared" ref="J119:J126" si="0">ROUND(I119*H119,2)</f>
        <v>0</v>
      </c>
      <c r="K119" s="141"/>
      <c r="L119" s="32"/>
      <c r="M119" s="142" t="s">
        <v>1</v>
      </c>
      <c r="N119" s="143" t="s">
        <v>38</v>
      </c>
      <c r="P119" s="144">
        <f t="shared" ref="P119:P126" si="1">O119*H119</f>
        <v>0</v>
      </c>
      <c r="Q119" s="144">
        <v>0</v>
      </c>
      <c r="R119" s="144">
        <f t="shared" ref="R119:R126" si="2">Q119*H119</f>
        <v>0</v>
      </c>
      <c r="S119" s="144">
        <v>0</v>
      </c>
      <c r="T119" s="145">
        <f t="shared" ref="T119:T126" si="3">S119*H119</f>
        <v>0</v>
      </c>
      <c r="AR119" s="146" t="s">
        <v>145</v>
      </c>
      <c r="AT119" s="146" t="s">
        <v>141</v>
      </c>
      <c r="AU119" s="146" t="s">
        <v>81</v>
      </c>
      <c r="AY119" s="17" t="s">
        <v>139</v>
      </c>
      <c r="BE119" s="147">
        <f t="shared" ref="BE119:BE126" si="4">IF(N119="základní",J119,0)</f>
        <v>0</v>
      </c>
      <c r="BF119" s="147">
        <f t="shared" ref="BF119:BF126" si="5">IF(N119="snížená",J119,0)</f>
        <v>0</v>
      </c>
      <c r="BG119" s="147">
        <f t="shared" ref="BG119:BG126" si="6">IF(N119="zákl. přenesená",J119,0)</f>
        <v>0</v>
      </c>
      <c r="BH119" s="147">
        <f t="shared" ref="BH119:BH126" si="7">IF(N119="sníž. přenesená",J119,0)</f>
        <v>0</v>
      </c>
      <c r="BI119" s="147">
        <f t="shared" ref="BI119:BI126" si="8">IF(N119="nulová",J119,0)</f>
        <v>0</v>
      </c>
      <c r="BJ119" s="17" t="s">
        <v>81</v>
      </c>
      <c r="BK119" s="147">
        <f t="shared" ref="BK119:BK126" si="9">ROUND(I119*H119,2)</f>
        <v>0</v>
      </c>
      <c r="BL119" s="17" t="s">
        <v>145</v>
      </c>
      <c r="BM119" s="146" t="s">
        <v>83</v>
      </c>
    </row>
    <row r="120" spans="2:65" s="1" customFormat="1" ht="24.2" customHeight="1">
      <c r="B120" s="133"/>
      <c r="C120" s="134" t="s">
        <v>83</v>
      </c>
      <c r="D120" s="134" t="s">
        <v>141</v>
      </c>
      <c r="E120" s="135" t="s">
        <v>1841</v>
      </c>
      <c r="F120" s="136" t="s">
        <v>1842</v>
      </c>
      <c r="G120" s="137" t="s">
        <v>1173</v>
      </c>
      <c r="H120" s="138">
        <v>1</v>
      </c>
      <c r="I120" s="139"/>
      <c r="J120" s="140">
        <f t="shared" si="0"/>
        <v>0</v>
      </c>
      <c r="K120" s="141"/>
      <c r="L120" s="32"/>
      <c r="M120" s="142" t="s">
        <v>1</v>
      </c>
      <c r="N120" s="143" t="s">
        <v>38</v>
      </c>
      <c r="P120" s="144">
        <f t="shared" si="1"/>
        <v>0</v>
      </c>
      <c r="Q120" s="144">
        <v>0</v>
      </c>
      <c r="R120" s="144">
        <f t="shared" si="2"/>
        <v>0</v>
      </c>
      <c r="S120" s="144">
        <v>0</v>
      </c>
      <c r="T120" s="145">
        <f t="shared" si="3"/>
        <v>0</v>
      </c>
      <c r="AR120" s="146" t="s">
        <v>145</v>
      </c>
      <c r="AT120" s="146" t="s">
        <v>141</v>
      </c>
      <c r="AU120" s="146" t="s">
        <v>81</v>
      </c>
      <c r="AY120" s="17" t="s">
        <v>139</v>
      </c>
      <c r="BE120" s="147">
        <f t="shared" si="4"/>
        <v>0</v>
      </c>
      <c r="BF120" s="147">
        <f t="shared" si="5"/>
        <v>0</v>
      </c>
      <c r="BG120" s="147">
        <f t="shared" si="6"/>
        <v>0</v>
      </c>
      <c r="BH120" s="147">
        <f t="shared" si="7"/>
        <v>0</v>
      </c>
      <c r="BI120" s="147">
        <f t="shared" si="8"/>
        <v>0</v>
      </c>
      <c r="BJ120" s="17" t="s">
        <v>81</v>
      </c>
      <c r="BK120" s="147">
        <f t="shared" si="9"/>
        <v>0</v>
      </c>
      <c r="BL120" s="17" t="s">
        <v>145</v>
      </c>
      <c r="BM120" s="146" t="s">
        <v>145</v>
      </c>
    </row>
    <row r="121" spans="2:65" s="1" customFormat="1" ht="16.5" customHeight="1">
      <c r="B121" s="133"/>
      <c r="C121" s="134" t="s">
        <v>153</v>
      </c>
      <c r="D121" s="134" t="s">
        <v>141</v>
      </c>
      <c r="E121" s="135" t="s">
        <v>1843</v>
      </c>
      <c r="F121" s="136" t="s">
        <v>1844</v>
      </c>
      <c r="G121" s="137" t="s">
        <v>1173</v>
      </c>
      <c r="H121" s="138">
        <v>1</v>
      </c>
      <c r="I121" s="139"/>
      <c r="J121" s="140">
        <f t="shared" si="0"/>
        <v>0</v>
      </c>
      <c r="K121" s="141"/>
      <c r="L121" s="32"/>
      <c r="M121" s="142" t="s">
        <v>1</v>
      </c>
      <c r="N121" s="143" t="s">
        <v>38</v>
      </c>
      <c r="P121" s="144">
        <f t="shared" si="1"/>
        <v>0</v>
      </c>
      <c r="Q121" s="144">
        <v>0</v>
      </c>
      <c r="R121" s="144">
        <f t="shared" si="2"/>
        <v>0</v>
      </c>
      <c r="S121" s="144">
        <v>0</v>
      </c>
      <c r="T121" s="145">
        <f t="shared" si="3"/>
        <v>0</v>
      </c>
      <c r="AR121" s="146" t="s">
        <v>145</v>
      </c>
      <c r="AT121" s="146" t="s">
        <v>141</v>
      </c>
      <c r="AU121" s="146" t="s">
        <v>81</v>
      </c>
      <c r="AY121" s="17" t="s">
        <v>139</v>
      </c>
      <c r="BE121" s="147">
        <f t="shared" si="4"/>
        <v>0</v>
      </c>
      <c r="BF121" s="147">
        <f t="shared" si="5"/>
        <v>0</v>
      </c>
      <c r="BG121" s="147">
        <f t="shared" si="6"/>
        <v>0</v>
      </c>
      <c r="BH121" s="147">
        <f t="shared" si="7"/>
        <v>0</v>
      </c>
      <c r="BI121" s="147">
        <f t="shared" si="8"/>
        <v>0</v>
      </c>
      <c r="BJ121" s="17" t="s">
        <v>81</v>
      </c>
      <c r="BK121" s="147">
        <f t="shared" si="9"/>
        <v>0</v>
      </c>
      <c r="BL121" s="17" t="s">
        <v>145</v>
      </c>
      <c r="BM121" s="146" t="s">
        <v>159</v>
      </c>
    </row>
    <row r="122" spans="2:65" s="1" customFormat="1" ht="16.5" customHeight="1">
      <c r="B122" s="133"/>
      <c r="C122" s="134" t="s">
        <v>145</v>
      </c>
      <c r="D122" s="134" t="s">
        <v>141</v>
      </c>
      <c r="E122" s="135" t="s">
        <v>1845</v>
      </c>
      <c r="F122" s="136" t="s">
        <v>1846</v>
      </c>
      <c r="G122" s="137" t="s">
        <v>1173</v>
      </c>
      <c r="H122" s="138">
        <v>1</v>
      </c>
      <c r="I122" s="139"/>
      <c r="J122" s="140">
        <f t="shared" si="0"/>
        <v>0</v>
      </c>
      <c r="K122" s="141"/>
      <c r="L122" s="32"/>
      <c r="M122" s="142" t="s">
        <v>1</v>
      </c>
      <c r="N122" s="143" t="s">
        <v>38</v>
      </c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5">
        <f t="shared" si="3"/>
        <v>0</v>
      </c>
      <c r="AR122" s="146" t="s">
        <v>145</v>
      </c>
      <c r="AT122" s="146" t="s">
        <v>141</v>
      </c>
      <c r="AU122" s="146" t="s">
        <v>81</v>
      </c>
      <c r="AY122" s="17" t="s">
        <v>139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7" t="s">
        <v>81</v>
      </c>
      <c r="BK122" s="147">
        <f t="shared" si="9"/>
        <v>0</v>
      </c>
      <c r="BL122" s="17" t="s">
        <v>145</v>
      </c>
      <c r="BM122" s="146" t="s">
        <v>163</v>
      </c>
    </row>
    <row r="123" spans="2:65" s="1" customFormat="1" ht="16.5" customHeight="1">
      <c r="B123" s="133"/>
      <c r="C123" s="134" t="s">
        <v>160</v>
      </c>
      <c r="D123" s="134" t="s">
        <v>141</v>
      </c>
      <c r="E123" s="135" t="s">
        <v>1847</v>
      </c>
      <c r="F123" s="136" t="s">
        <v>1848</v>
      </c>
      <c r="G123" s="137" t="s">
        <v>1173</v>
      </c>
      <c r="H123" s="138">
        <v>1</v>
      </c>
      <c r="I123" s="139"/>
      <c r="J123" s="140">
        <f t="shared" si="0"/>
        <v>0</v>
      </c>
      <c r="K123" s="141"/>
      <c r="L123" s="32"/>
      <c r="M123" s="142" t="s">
        <v>1</v>
      </c>
      <c r="N123" s="143" t="s">
        <v>38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145</v>
      </c>
      <c r="AT123" s="146" t="s">
        <v>141</v>
      </c>
      <c r="AU123" s="146" t="s">
        <v>81</v>
      </c>
      <c r="AY123" s="17" t="s">
        <v>139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7" t="s">
        <v>81</v>
      </c>
      <c r="BK123" s="147">
        <f t="shared" si="9"/>
        <v>0</v>
      </c>
      <c r="BL123" s="17" t="s">
        <v>145</v>
      </c>
      <c r="BM123" s="146" t="s">
        <v>180</v>
      </c>
    </row>
    <row r="124" spans="2:65" s="1" customFormat="1" ht="16.5" customHeight="1">
      <c r="B124" s="133"/>
      <c r="C124" s="134" t="s">
        <v>159</v>
      </c>
      <c r="D124" s="134" t="s">
        <v>141</v>
      </c>
      <c r="E124" s="135" t="s">
        <v>1849</v>
      </c>
      <c r="F124" s="136" t="s">
        <v>1850</v>
      </c>
      <c r="G124" s="137" t="s">
        <v>1173</v>
      </c>
      <c r="H124" s="138">
        <v>1</v>
      </c>
      <c r="I124" s="139"/>
      <c r="J124" s="140">
        <f t="shared" si="0"/>
        <v>0</v>
      </c>
      <c r="K124" s="141"/>
      <c r="L124" s="32"/>
      <c r="M124" s="142" t="s">
        <v>1</v>
      </c>
      <c r="N124" s="143" t="s">
        <v>38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145</v>
      </c>
      <c r="AT124" s="146" t="s">
        <v>141</v>
      </c>
      <c r="AU124" s="146" t="s">
        <v>81</v>
      </c>
      <c r="AY124" s="17" t="s">
        <v>139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7" t="s">
        <v>81</v>
      </c>
      <c r="BK124" s="147">
        <f t="shared" si="9"/>
        <v>0</v>
      </c>
      <c r="BL124" s="17" t="s">
        <v>145</v>
      </c>
      <c r="BM124" s="146" t="s">
        <v>8</v>
      </c>
    </row>
    <row r="125" spans="2:65" s="1" customFormat="1" ht="16.5" customHeight="1">
      <c r="B125" s="133"/>
      <c r="C125" s="134" t="s">
        <v>167</v>
      </c>
      <c r="D125" s="134" t="s">
        <v>141</v>
      </c>
      <c r="E125" s="135" t="s">
        <v>1851</v>
      </c>
      <c r="F125" s="136" t="s">
        <v>1852</v>
      </c>
      <c r="G125" s="137" t="s">
        <v>1173</v>
      </c>
      <c r="H125" s="138">
        <v>1</v>
      </c>
      <c r="I125" s="139"/>
      <c r="J125" s="140">
        <f t="shared" si="0"/>
        <v>0</v>
      </c>
      <c r="K125" s="141"/>
      <c r="L125" s="32"/>
      <c r="M125" s="142" t="s">
        <v>1</v>
      </c>
      <c r="N125" s="143" t="s">
        <v>38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145</v>
      </c>
      <c r="AT125" s="146" t="s">
        <v>141</v>
      </c>
      <c r="AU125" s="146" t="s">
        <v>81</v>
      </c>
      <c r="AY125" s="17" t="s">
        <v>139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7" t="s">
        <v>81</v>
      </c>
      <c r="BK125" s="147">
        <f t="shared" si="9"/>
        <v>0</v>
      </c>
      <c r="BL125" s="17" t="s">
        <v>145</v>
      </c>
      <c r="BM125" s="146" t="s">
        <v>191</v>
      </c>
    </row>
    <row r="126" spans="2:65" s="1" customFormat="1" ht="16.5" customHeight="1">
      <c r="B126" s="133"/>
      <c r="C126" s="134" t="s">
        <v>163</v>
      </c>
      <c r="D126" s="134" t="s">
        <v>141</v>
      </c>
      <c r="E126" s="135" t="s">
        <v>1853</v>
      </c>
      <c r="F126" s="136" t="s">
        <v>1854</v>
      </c>
      <c r="G126" s="137" t="s">
        <v>1173</v>
      </c>
      <c r="H126" s="138">
        <v>1</v>
      </c>
      <c r="I126" s="139"/>
      <c r="J126" s="140">
        <f t="shared" si="0"/>
        <v>0</v>
      </c>
      <c r="K126" s="141"/>
      <c r="L126" s="32"/>
      <c r="M126" s="180" t="s">
        <v>1</v>
      </c>
      <c r="N126" s="181" t="s">
        <v>38</v>
      </c>
      <c r="O126" s="182"/>
      <c r="P126" s="183">
        <f t="shared" si="1"/>
        <v>0</v>
      </c>
      <c r="Q126" s="183">
        <v>0</v>
      </c>
      <c r="R126" s="183">
        <f t="shared" si="2"/>
        <v>0</v>
      </c>
      <c r="S126" s="183">
        <v>0</v>
      </c>
      <c r="T126" s="184">
        <f t="shared" si="3"/>
        <v>0</v>
      </c>
      <c r="AR126" s="146" t="s">
        <v>145</v>
      </c>
      <c r="AT126" s="146" t="s">
        <v>141</v>
      </c>
      <c r="AU126" s="146" t="s">
        <v>81</v>
      </c>
      <c r="AY126" s="17" t="s">
        <v>139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7" t="s">
        <v>81</v>
      </c>
      <c r="BK126" s="147">
        <f t="shared" si="9"/>
        <v>0</v>
      </c>
      <c r="BL126" s="17" t="s">
        <v>145</v>
      </c>
      <c r="BM126" s="146" t="s">
        <v>197</v>
      </c>
    </row>
    <row r="127" spans="2:65" s="1" customFormat="1" ht="6.95" customHeight="1"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32"/>
    </row>
  </sheetData>
  <autoFilter ref="C116:K126" xr:uid="{00000000-0009-0000-0000-000009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101 - SO 101 Komunikace</vt:lpstr>
      <vt:lpstr>301 - SO 301 Vodovod</vt:lpstr>
      <vt:lpstr>302 - SO 302 Dešťová kana...</vt:lpstr>
      <vt:lpstr>303 - SO 303 Splašková Ka...</vt:lpstr>
      <vt:lpstr>401 - SO 401 Veřejné osvě...</vt:lpstr>
      <vt:lpstr>402 - SO 402 Rozvody NN</vt:lpstr>
      <vt:lpstr>501 - PS 001 ČSOV Strojně...</vt:lpstr>
      <vt:lpstr>502 - PS 002 ČSOV Elektro...</vt:lpstr>
      <vt:lpstr>901 - VON</vt:lpstr>
      <vt:lpstr>'101 - SO 101 Komunikace'!Názvy_tisku</vt:lpstr>
      <vt:lpstr>'301 - SO 301 Vodovod'!Názvy_tisku</vt:lpstr>
      <vt:lpstr>'302 - SO 302 Dešťová kana...'!Názvy_tisku</vt:lpstr>
      <vt:lpstr>'303 - SO 303 Splašková Ka...'!Názvy_tisku</vt:lpstr>
      <vt:lpstr>'401 - SO 401 Veřejné osvě...'!Názvy_tisku</vt:lpstr>
      <vt:lpstr>'402 - SO 402 Rozvody NN'!Názvy_tisku</vt:lpstr>
      <vt:lpstr>'501 - PS 001 ČSOV Strojně...'!Názvy_tisku</vt:lpstr>
      <vt:lpstr>'502 - PS 002 ČSOV Elektro...'!Názvy_tisku</vt:lpstr>
      <vt:lpstr>'901 - VON'!Názvy_tisku</vt:lpstr>
      <vt:lpstr>'Rekapitulace stavby'!Názvy_tisku</vt:lpstr>
      <vt:lpstr>'101 - SO 101 Komunikace'!Oblast_tisku</vt:lpstr>
      <vt:lpstr>'301 - SO 301 Vodovod'!Oblast_tisku</vt:lpstr>
      <vt:lpstr>'302 - SO 302 Dešťová kana...'!Oblast_tisku</vt:lpstr>
      <vt:lpstr>'303 - SO 303 Splašková Ka...'!Oblast_tisku</vt:lpstr>
      <vt:lpstr>'401 - SO 401 Veřejné osvě...'!Oblast_tisku</vt:lpstr>
      <vt:lpstr>'402 - SO 402 Rozvody NN'!Oblast_tisku</vt:lpstr>
      <vt:lpstr>'501 - PS 001 ČSOV Strojně...'!Oblast_tisku</vt:lpstr>
      <vt:lpstr>'502 - PS 002 ČSOV Elektro...'!Oblast_tisku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DESKTOP-VCEHUTE\uzivatel</dc:creator>
  <cp:lastModifiedBy>cerny85@volny.cz</cp:lastModifiedBy>
  <dcterms:created xsi:type="dcterms:W3CDTF">2025-02-14T10:09:36Z</dcterms:created>
  <dcterms:modified xsi:type="dcterms:W3CDTF">2025-02-14T12:37:48Z</dcterms:modified>
</cp:coreProperties>
</file>