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J:\AKCE\Hřiště Křižatky, Zahořany\Křižatky\podklady pro VŘP\"/>
    </mc:Choice>
  </mc:AlternateContent>
  <xr:revisionPtr revIDLastSave="0" documentId="13_ncr:1_{3B103B77-F06F-4166-A705-3BB7B397C511}" xr6:coauthVersionLast="46" xr6:coauthVersionMax="46" xr10:uidLastSave="{00000000-0000-0000-0000-000000000000}"/>
  <workbookProtection workbookAlgorithmName="SHA-512" workbookHashValue="Z3M1zl0Jr5Mq9i756aC8G7uWoTC+FjFPfwoxl31o6JA+QWC6/ImUnhHHCLf/A93i2ygRaGGFPQusORuP3HHubA==" workbookSaltValue="x+dfNnVDjnzHrexgfMYgAA==" workbookSpinCount="100000" lockStructure="1"/>
  <bookViews>
    <workbookView xWindow="-120" yWindow="-120" windowWidth="25440" windowHeight="15390" activeTab="3" xr2:uid="{00000000-000D-0000-FFFF-FFFF00000000}"/>
  </bookViews>
  <sheets>
    <sheet name="Pokyny pro vyplnění" sheetId="11" r:id="rId1"/>
    <sheet name="Stavba" sheetId="1" r:id="rId2"/>
    <sheet name="VzorPolozky" sheetId="10" state="hidden" r:id="rId3"/>
    <sheet name="SO 01 082020 Pol" sheetId="12" r:id="rId4"/>
    <sheet name="SO 02 082020 Pol" sheetId="13" state="hidden" r:id="rId5"/>
    <sheet name="SO 03A,B 082020 Pol" sheetId="14" state="hidden" r:id="rId6"/>
    <sheet name="SO 04 082020 Pol" sheetId="15" state="hidden" r:id="rId7"/>
    <sheet name="SO 05 082020 Pol" sheetId="16" state="hidden" r:id="rId8"/>
    <sheet name="SO 06 082020 Pol" sheetId="17" state="hidden" r:id="rId9"/>
    <sheet name="SO 07 082020 Pol" sheetId="18" state="hidden" r:id="rId10"/>
    <sheet name="SO 08 082020 Pol" sheetId="19" state="hidden" r:id="rId11"/>
    <sheet name="SO 09 082020 Pol" sheetId="20" state="hidden" r:id="rId12"/>
    <sheet name="SO 10 082020 Pol" sheetId="21" state="hidden" r:id="rId13"/>
    <sheet name="SO 11 082020 Pol" sheetId="22" state="hidden" r:id="rId14"/>
    <sheet name="VO  082020 Pol" sheetId="23" state="hidden" r:id="rId15"/>
  </sheets>
  <externalReferences>
    <externalReference r:id="rId16"/>
  </externalReferences>
  <definedNames>
    <definedName name="CelkemDPHVypocet" localSheetId="1">Stavba!$H$64</definedName>
    <definedName name="CenaCelkem">Stavba!$G$29</definedName>
    <definedName name="CenaCelkemBezDPH">Stavba!$G$28</definedName>
    <definedName name="CenaCelkemVypocet" localSheetId="1">Stavba!$I$64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082020 Pol'!$1:$7</definedName>
    <definedName name="_xlnm.Print_Titles" localSheetId="4">'SO 02 082020 Pol'!$1:$7</definedName>
    <definedName name="_xlnm.Print_Titles" localSheetId="5">'SO 03A,B 082020 Pol'!$1:$7</definedName>
    <definedName name="_xlnm.Print_Titles" localSheetId="6">'SO 04 082020 Pol'!$1:$7</definedName>
    <definedName name="_xlnm.Print_Titles" localSheetId="7">'SO 05 082020 Pol'!$1:$7</definedName>
    <definedName name="_xlnm.Print_Titles" localSheetId="8">'SO 06 082020 Pol'!$1:$7</definedName>
    <definedName name="_xlnm.Print_Titles" localSheetId="9">'SO 07 082020 Pol'!$1:$7</definedName>
    <definedName name="_xlnm.Print_Titles" localSheetId="10">'SO 08 082020 Pol'!$1:$7</definedName>
    <definedName name="_xlnm.Print_Titles" localSheetId="11">'SO 09 082020 Pol'!$1:$7</definedName>
    <definedName name="_xlnm.Print_Titles" localSheetId="12">'SO 10 082020 Pol'!$1:$7</definedName>
    <definedName name="_xlnm.Print_Titles" localSheetId="13">'SO 11 082020 Pol'!$1:$7</definedName>
    <definedName name="_xlnm.Print_Titles" localSheetId="14">'VO  082020 Pol'!$1:$7</definedName>
    <definedName name="oadresa">Stavba!$D$6</definedName>
    <definedName name="Objednatel" localSheetId="1">Stavba!$D$5</definedName>
    <definedName name="Objekt" localSheetId="1">Stavba!$B$38</definedName>
    <definedName name="_xlnm.Print_Area" localSheetId="3">'SO 01 082020 Pol'!$A$1:$X$97</definedName>
    <definedName name="_xlnm.Print_Area" localSheetId="4">'SO 02 082020 Pol'!$A$1:$X$244</definedName>
    <definedName name="_xlnm.Print_Area" localSheetId="5">'SO 03A,B 082020 Pol'!$A$1:$X$219</definedName>
    <definedName name="_xlnm.Print_Area" localSheetId="6">'SO 04 082020 Pol'!$A$1:$X$49</definedName>
    <definedName name="_xlnm.Print_Area" localSheetId="7">'SO 05 082020 Pol'!$A$1:$X$173</definedName>
    <definedName name="_xlnm.Print_Area" localSheetId="8">'SO 06 082020 Pol'!$A$1:$X$54</definedName>
    <definedName name="_xlnm.Print_Area" localSheetId="9">'SO 07 082020 Pol'!$A$1:$X$45</definedName>
    <definedName name="_xlnm.Print_Area" localSheetId="10">'SO 08 082020 Pol'!$A$1:$X$83</definedName>
    <definedName name="_xlnm.Print_Area" localSheetId="11">'SO 09 082020 Pol'!$A$1:$X$43</definedName>
    <definedName name="_xlnm.Print_Area" localSheetId="12">'SO 10 082020 Pol'!$A$1:$X$186</definedName>
    <definedName name="_xlnm.Print_Area" localSheetId="13">'SO 11 082020 Pol'!$A$1:$X$70</definedName>
    <definedName name="_xlnm.Print_Area" localSheetId="1">Stavba!$A$1:$J$114</definedName>
    <definedName name="_xlnm.Print_Area" localSheetId="14">'VO  082020 Pol'!$A$1:$X$43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Stavba!$F$64</definedName>
    <definedName name="ZakladDPHZakl">Stavba!$G$25</definedName>
    <definedName name="ZakladDPHZaklVypocet" localSheetId="1">Stavba!$G$64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57" i="1" l="1"/>
  <c r="G56" i="1"/>
  <c r="BA31" i="23"/>
  <c r="BA29" i="23"/>
  <c r="BA27" i="23"/>
  <c r="BA25" i="23"/>
  <c r="BA23" i="23"/>
  <c r="BA21" i="23"/>
  <c r="BA13" i="23"/>
  <c r="BA11" i="23"/>
  <c r="G9" i="23"/>
  <c r="M9" i="23" s="1"/>
  <c r="I9" i="23"/>
  <c r="I8" i="23" s="1"/>
  <c r="K9" i="23"/>
  <c r="O9" i="23"/>
  <c r="Q9" i="23"/>
  <c r="V9" i="23"/>
  <c r="G12" i="23"/>
  <c r="I12" i="23"/>
  <c r="K12" i="23"/>
  <c r="M12" i="23"/>
  <c r="O12" i="23"/>
  <c r="Q12" i="23"/>
  <c r="V12" i="23"/>
  <c r="G14" i="23"/>
  <c r="G8" i="23" s="1"/>
  <c r="I112" i="1" s="1"/>
  <c r="I14" i="23"/>
  <c r="K14" i="23"/>
  <c r="M14" i="23"/>
  <c r="O14" i="23"/>
  <c r="Q14" i="23"/>
  <c r="V14" i="23"/>
  <c r="G16" i="23"/>
  <c r="M16" i="23" s="1"/>
  <c r="I16" i="23"/>
  <c r="K16" i="23"/>
  <c r="O16" i="23"/>
  <c r="Q16" i="23"/>
  <c r="V16" i="23"/>
  <c r="G19" i="23"/>
  <c r="I19" i="23"/>
  <c r="K19" i="23"/>
  <c r="M19" i="23"/>
  <c r="O19" i="23"/>
  <c r="Q19" i="23"/>
  <c r="V19" i="23"/>
  <c r="G20" i="23"/>
  <c r="I20" i="23"/>
  <c r="K20" i="23"/>
  <c r="O20" i="23"/>
  <c r="Q20" i="23"/>
  <c r="V20" i="23"/>
  <c r="G22" i="23"/>
  <c r="M22" i="23" s="1"/>
  <c r="I22" i="23"/>
  <c r="K22" i="23"/>
  <c r="O22" i="23"/>
  <c r="Q22" i="23"/>
  <c r="V22" i="23"/>
  <c r="G24" i="23"/>
  <c r="M24" i="23" s="1"/>
  <c r="I24" i="23"/>
  <c r="K24" i="23"/>
  <c r="O24" i="23"/>
  <c r="Q24" i="23"/>
  <c r="V24" i="23"/>
  <c r="G26" i="23"/>
  <c r="I26" i="23"/>
  <c r="K26" i="23"/>
  <c r="M26" i="23"/>
  <c r="O26" i="23"/>
  <c r="Q26" i="23"/>
  <c r="V26" i="23"/>
  <c r="G28" i="23"/>
  <c r="I28" i="23"/>
  <c r="K28" i="23"/>
  <c r="O28" i="23"/>
  <c r="Q28" i="23"/>
  <c r="V28" i="23"/>
  <c r="G30" i="23"/>
  <c r="M30" i="23" s="1"/>
  <c r="I30" i="23"/>
  <c r="K30" i="23"/>
  <c r="O30" i="23"/>
  <c r="Q30" i="23"/>
  <c r="V30" i="23"/>
  <c r="AE33" i="23"/>
  <c r="F63" i="1" s="1"/>
  <c r="G9" i="22"/>
  <c r="I9" i="22"/>
  <c r="K9" i="22"/>
  <c r="O9" i="22"/>
  <c r="Q9" i="22"/>
  <c r="V9" i="22"/>
  <c r="V8" i="22" s="1"/>
  <c r="G14" i="22"/>
  <c r="M14" i="22" s="1"/>
  <c r="I14" i="22"/>
  <c r="K14" i="22"/>
  <c r="O14" i="22"/>
  <c r="Q14" i="22"/>
  <c r="V14" i="22"/>
  <c r="G19" i="22"/>
  <c r="I19" i="22"/>
  <c r="K19" i="22"/>
  <c r="M19" i="22"/>
  <c r="O19" i="22"/>
  <c r="Q19" i="22"/>
  <c r="V19" i="22"/>
  <c r="G24" i="22"/>
  <c r="I24" i="22"/>
  <c r="K24" i="22"/>
  <c r="O24" i="22"/>
  <c r="Q24" i="22"/>
  <c r="V24" i="22"/>
  <c r="G30" i="22"/>
  <c r="M30" i="22" s="1"/>
  <c r="I30" i="22"/>
  <c r="K30" i="22"/>
  <c r="K29" i="22" s="1"/>
  <c r="O30" i="22"/>
  <c r="O29" i="22" s="1"/>
  <c r="Q30" i="22"/>
  <c r="V30" i="22"/>
  <c r="V29" i="22" s="1"/>
  <c r="G35" i="22"/>
  <c r="I35" i="22"/>
  <c r="I29" i="22" s="1"/>
  <c r="K35" i="22"/>
  <c r="M35" i="22"/>
  <c r="O35" i="22"/>
  <c r="Q35" i="22"/>
  <c r="Q29" i="22" s="1"/>
  <c r="V35" i="22"/>
  <c r="G45" i="22"/>
  <c r="M45" i="22" s="1"/>
  <c r="I45" i="22"/>
  <c r="K45" i="22"/>
  <c r="O45" i="22"/>
  <c r="Q45" i="22"/>
  <c r="Q44" i="22" s="1"/>
  <c r="V45" i="22"/>
  <c r="G47" i="22"/>
  <c r="M47" i="22" s="1"/>
  <c r="I47" i="22"/>
  <c r="K47" i="22"/>
  <c r="O47" i="22"/>
  <c r="Q47" i="22"/>
  <c r="V47" i="22"/>
  <c r="G49" i="22"/>
  <c r="I49" i="22"/>
  <c r="K49" i="22"/>
  <c r="M49" i="22"/>
  <c r="O49" i="22"/>
  <c r="Q49" i="22"/>
  <c r="V49" i="22"/>
  <c r="G51" i="22"/>
  <c r="G44" i="22" s="1"/>
  <c r="I51" i="22"/>
  <c r="K51" i="22"/>
  <c r="O51" i="22"/>
  <c r="Q51" i="22"/>
  <c r="V51" i="22"/>
  <c r="G53" i="22"/>
  <c r="M53" i="22" s="1"/>
  <c r="I53" i="22"/>
  <c r="K53" i="22"/>
  <c r="O53" i="22"/>
  <c r="Q53" i="22"/>
  <c r="V53" i="22"/>
  <c r="G55" i="22"/>
  <c r="M55" i="22" s="1"/>
  <c r="I55" i="22"/>
  <c r="K55" i="22"/>
  <c r="O55" i="22"/>
  <c r="Q55" i="22"/>
  <c r="V55" i="22"/>
  <c r="K57" i="22"/>
  <c r="G58" i="22"/>
  <c r="G57" i="22" s="1"/>
  <c r="I58" i="22"/>
  <c r="I57" i="22" s="1"/>
  <c r="K58" i="22"/>
  <c r="O58" i="22"/>
  <c r="O57" i="22" s="1"/>
  <c r="Q58" i="22"/>
  <c r="Q57" i="22" s="1"/>
  <c r="V58" i="22"/>
  <c r="V57" i="22" s="1"/>
  <c r="AE60" i="22"/>
  <c r="F60" i="1" s="1"/>
  <c r="G9" i="21"/>
  <c r="I9" i="21"/>
  <c r="I8" i="21" s="1"/>
  <c r="K9" i="21"/>
  <c r="K8" i="21" s="1"/>
  <c r="O9" i="21"/>
  <c r="O8" i="21" s="1"/>
  <c r="Q9" i="21"/>
  <c r="Q8" i="21" s="1"/>
  <c r="V9" i="21"/>
  <c r="V8" i="21" s="1"/>
  <c r="G12" i="21"/>
  <c r="M12" i="21" s="1"/>
  <c r="I12" i="21"/>
  <c r="K12" i="21"/>
  <c r="O12" i="21"/>
  <c r="Q12" i="21"/>
  <c r="V12" i="21"/>
  <c r="G14" i="21"/>
  <c r="M14" i="21" s="1"/>
  <c r="I14" i="21"/>
  <c r="K14" i="21"/>
  <c r="O14" i="21"/>
  <c r="Q14" i="21"/>
  <c r="V14" i="21"/>
  <c r="G16" i="21"/>
  <c r="I16" i="21"/>
  <c r="K16" i="21"/>
  <c r="M16" i="21"/>
  <c r="O16" i="21"/>
  <c r="Q16" i="21"/>
  <c r="V16" i="21"/>
  <c r="G18" i="21"/>
  <c r="M18" i="21" s="1"/>
  <c r="I18" i="21"/>
  <c r="K18" i="21"/>
  <c r="O18" i="21"/>
  <c r="Q18" i="21"/>
  <c r="V18" i="21"/>
  <c r="G22" i="21"/>
  <c r="I22" i="21"/>
  <c r="K22" i="21"/>
  <c r="M22" i="21"/>
  <c r="O22" i="21"/>
  <c r="Q22" i="21"/>
  <c r="V22" i="21"/>
  <c r="G24" i="21"/>
  <c r="M24" i="21" s="1"/>
  <c r="I24" i="21"/>
  <c r="K24" i="21"/>
  <c r="O24" i="21"/>
  <c r="Q24" i="21"/>
  <c r="V24" i="21"/>
  <c r="G26" i="21"/>
  <c r="M26" i="21" s="1"/>
  <c r="I26" i="21"/>
  <c r="K26" i="21"/>
  <c r="O26" i="21"/>
  <c r="Q26" i="21"/>
  <c r="V26" i="21"/>
  <c r="G28" i="21"/>
  <c r="M28" i="21" s="1"/>
  <c r="I28" i="21"/>
  <c r="K28" i="21"/>
  <c r="O28" i="21"/>
  <c r="Q28" i="21"/>
  <c r="V28" i="21"/>
  <c r="G30" i="21"/>
  <c r="I30" i="21"/>
  <c r="K30" i="21"/>
  <c r="M30" i="21"/>
  <c r="O30" i="21"/>
  <c r="Q30" i="21"/>
  <c r="V30" i="21"/>
  <c r="G32" i="21"/>
  <c r="M32" i="21" s="1"/>
  <c r="I32" i="21"/>
  <c r="K32" i="21"/>
  <c r="O32" i="21"/>
  <c r="Q32" i="21"/>
  <c r="V32" i="21"/>
  <c r="G34" i="21"/>
  <c r="M34" i="21" s="1"/>
  <c r="I34" i="21"/>
  <c r="K34" i="21"/>
  <c r="O34" i="21"/>
  <c r="Q34" i="21"/>
  <c r="V34" i="21"/>
  <c r="O36" i="21"/>
  <c r="G37" i="21"/>
  <c r="I37" i="21"/>
  <c r="I36" i="21" s="1"/>
  <c r="K37" i="21"/>
  <c r="M37" i="21"/>
  <c r="O37" i="21"/>
  <c r="Q37" i="21"/>
  <c r="V37" i="21"/>
  <c r="G39" i="21"/>
  <c r="M39" i="21" s="1"/>
  <c r="I39" i="21"/>
  <c r="K39" i="21"/>
  <c r="K36" i="21" s="1"/>
  <c r="O39" i="21"/>
  <c r="Q39" i="21"/>
  <c r="V39" i="21"/>
  <c r="G42" i="21"/>
  <c r="M42" i="21" s="1"/>
  <c r="I42" i="21"/>
  <c r="K42" i="21"/>
  <c r="O42" i="21"/>
  <c r="Q42" i="21"/>
  <c r="V42" i="21"/>
  <c r="G44" i="21"/>
  <c r="I44" i="21"/>
  <c r="K44" i="21"/>
  <c r="M44" i="21"/>
  <c r="O44" i="21"/>
  <c r="Q44" i="21"/>
  <c r="V44" i="21"/>
  <c r="G46" i="21"/>
  <c r="I46" i="21"/>
  <c r="K46" i="21"/>
  <c r="M46" i="21"/>
  <c r="O46" i="21"/>
  <c r="Q46" i="21"/>
  <c r="V46" i="21"/>
  <c r="G48" i="21"/>
  <c r="M48" i="21" s="1"/>
  <c r="I48" i="21"/>
  <c r="K48" i="21"/>
  <c r="O48" i="21"/>
  <c r="Q48" i="21"/>
  <c r="V48" i="21"/>
  <c r="G50" i="21"/>
  <c r="M50" i="21" s="1"/>
  <c r="I50" i="21"/>
  <c r="K50" i="21"/>
  <c r="O50" i="21"/>
  <c r="Q50" i="21"/>
  <c r="V50" i="21"/>
  <c r="G52" i="21"/>
  <c r="I52" i="21"/>
  <c r="K52" i="21"/>
  <c r="M52" i="21"/>
  <c r="O52" i="21"/>
  <c r="Q52" i="21"/>
  <c r="V52" i="21"/>
  <c r="G54" i="21"/>
  <c r="M54" i="21" s="1"/>
  <c r="I54" i="21"/>
  <c r="K54" i="21"/>
  <c r="O54" i="21"/>
  <c r="Q54" i="21"/>
  <c r="V54" i="21"/>
  <c r="G56" i="21"/>
  <c r="M56" i="21" s="1"/>
  <c r="I56" i="21"/>
  <c r="K56" i="21"/>
  <c r="O56" i="21"/>
  <c r="Q56" i="21"/>
  <c r="V56" i="21"/>
  <c r="G58" i="21"/>
  <c r="M58" i="21" s="1"/>
  <c r="I58" i="21"/>
  <c r="K58" i="21"/>
  <c r="O58" i="21"/>
  <c r="Q58" i="21"/>
  <c r="V58" i="21"/>
  <c r="G60" i="21"/>
  <c r="I60" i="21"/>
  <c r="K60" i="21"/>
  <c r="M60" i="21"/>
  <c r="O60" i="21"/>
  <c r="Q60" i="21"/>
  <c r="V60" i="21"/>
  <c r="G62" i="21"/>
  <c r="M62" i="21" s="1"/>
  <c r="I62" i="21"/>
  <c r="K62" i="21"/>
  <c r="O62" i="21"/>
  <c r="Q62" i="21"/>
  <c r="V62" i="21"/>
  <c r="G64" i="21"/>
  <c r="M64" i="21" s="1"/>
  <c r="I64" i="21"/>
  <c r="K64" i="21"/>
  <c r="O64" i="21"/>
  <c r="Q64" i="21"/>
  <c r="V64" i="21"/>
  <c r="G66" i="21"/>
  <c r="M66" i="21" s="1"/>
  <c r="I66" i="21"/>
  <c r="K66" i="21"/>
  <c r="O66" i="21"/>
  <c r="Q66" i="21"/>
  <c r="V66" i="21"/>
  <c r="G68" i="21"/>
  <c r="I68" i="21"/>
  <c r="K68" i="21"/>
  <c r="M68" i="21"/>
  <c r="O68" i="21"/>
  <c r="Q68" i="21"/>
  <c r="V68" i="21"/>
  <c r="G70" i="21"/>
  <c r="M70" i="21" s="1"/>
  <c r="I70" i="21"/>
  <c r="K70" i="21"/>
  <c r="O70" i="21"/>
  <c r="Q70" i="21"/>
  <c r="V70" i="21"/>
  <c r="G72" i="21"/>
  <c r="M72" i="21" s="1"/>
  <c r="I72" i="21"/>
  <c r="K72" i="21"/>
  <c r="O72" i="21"/>
  <c r="Q72" i="21"/>
  <c r="V72" i="21"/>
  <c r="G74" i="21"/>
  <c r="M74" i="21" s="1"/>
  <c r="I74" i="21"/>
  <c r="K74" i="21"/>
  <c r="O74" i="21"/>
  <c r="Q74" i="21"/>
  <c r="V74" i="21"/>
  <c r="G76" i="21"/>
  <c r="I76" i="21"/>
  <c r="K76" i="21"/>
  <c r="M76" i="21"/>
  <c r="O76" i="21"/>
  <c r="Q76" i="21"/>
  <c r="V76" i="21"/>
  <c r="G78" i="21"/>
  <c r="I78" i="21"/>
  <c r="K78" i="21"/>
  <c r="M78" i="21"/>
  <c r="O78" i="21"/>
  <c r="Q78" i="21"/>
  <c r="V78" i="21"/>
  <c r="G80" i="21"/>
  <c r="M80" i="21" s="1"/>
  <c r="I80" i="21"/>
  <c r="K80" i="21"/>
  <c r="O80" i="21"/>
  <c r="Q80" i="21"/>
  <c r="V80" i="21"/>
  <c r="G82" i="21"/>
  <c r="I84" i="1" s="1"/>
  <c r="O82" i="21"/>
  <c r="G83" i="21"/>
  <c r="I83" i="21"/>
  <c r="I82" i="21" s="1"/>
  <c r="K83" i="21"/>
  <c r="K82" i="21" s="1"/>
  <c r="M83" i="21"/>
  <c r="M82" i="21" s="1"/>
  <c r="O83" i="21"/>
  <c r="Q83" i="21"/>
  <c r="Q82" i="21" s="1"/>
  <c r="V83" i="21"/>
  <c r="V82" i="21" s="1"/>
  <c r="G86" i="21"/>
  <c r="M86" i="21" s="1"/>
  <c r="I86" i="21"/>
  <c r="K86" i="21"/>
  <c r="O86" i="21"/>
  <c r="Q86" i="21"/>
  <c r="V86" i="21"/>
  <c r="G88" i="21"/>
  <c r="I88" i="21"/>
  <c r="K88" i="21"/>
  <c r="O88" i="21"/>
  <c r="Q88" i="21"/>
  <c r="V88" i="21"/>
  <c r="G90" i="21"/>
  <c r="I90" i="21"/>
  <c r="K90" i="21"/>
  <c r="M90" i="21"/>
  <c r="O90" i="21"/>
  <c r="Q90" i="21"/>
  <c r="V90" i="21"/>
  <c r="G92" i="21"/>
  <c r="M92" i="21" s="1"/>
  <c r="I92" i="21"/>
  <c r="K92" i="21"/>
  <c r="O92" i="21"/>
  <c r="Q92" i="21"/>
  <c r="V92" i="21"/>
  <c r="G94" i="21"/>
  <c r="I94" i="21"/>
  <c r="K94" i="21"/>
  <c r="M94" i="21"/>
  <c r="O94" i="21"/>
  <c r="Q94" i="21"/>
  <c r="V94" i="21"/>
  <c r="G96" i="21"/>
  <c r="M96" i="21" s="1"/>
  <c r="I96" i="21"/>
  <c r="K96" i="21"/>
  <c r="O96" i="21"/>
  <c r="Q96" i="21"/>
  <c r="V96" i="21"/>
  <c r="G98" i="21"/>
  <c r="I98" i="21"/>
  <c r="K98" i="21"/>
  <c r="M98" i="21"/>
  <c r="O98" i="21"/>
  <c r="Q98" i="21"/>
  <c r="V98" i="21"/>
  <c r="G100" i="21"/>
  <c r="M100" i="21" s="1"/>
  <c r="I100" i="21"/>
  <c r="K100" i="21"/>
  <c r="O100" i="21"/>
  <c r="Q100" i="21"/>
  <c r="V100" i="21"/>
  <c r="G102" i="21"/>
  <c r="M102" i="21" s="1"/>
  <c r="I102" i="21"/>
  <c r="K102" i="21"/>
  <c r="O102" i="21"/>
  <c r="Q102" i="21"/>
  <c r="V102" i="21"/>
  <c r="G104" i="21"/>
  <c r="M104" i="21" s="1"/>
  <c r="I104" i="21"/>
  <c r="K104" i="21"/>
  <c r="O104" i="21"/>
  <c r="Q104" i="21"/>
  <c r="V104" i="21"/>
  <c r="G106" i="21"/>
  <c r="I106" i="21"/>
  <c r="K106" i="21"/>
  <c r="M106" i="21"/>
  <c r="O106" i="21"/>
  <c r="Q106" i="21"/>
  <c r="V106" i="21"/>
  <c r="G108" i="21"/>
  <c r="M108" i="21" s="1"/>
  <c r="I108" i="21"/>
  <c r="K108" i="21"/>
  <c r="O108" i="21"/>
  <c r="Q108" i="21"/>
  <c r="V108" i="21"/>
  <c r="G110" i="21"/>
  <c r="M110" i="21" s="1"/>
  <c r="I110" i="21"/>
  <c r="K110" i="21"/>
  <c r="O110" i="21"/>
  <c r="Q110" i="21"/>
  <c r="V110" i="21"/>
  <c r="G112" i="21"/>
  <c r="M112" i="21" s="1"/>
  <c r="I112" i="21"/>
  <c r="K112" i="21"/>
  <c r="O112" i="21"/>
  <c r="Q112" i="21"/>
  <c r="V112" i="21"/>
  <c r="G114" i="21"/>
  <c r="I114" i="21"/>
  <c r="K114" i="21"/>
  <c r="M114" i="21"/>
  <c r="O114" i="21"/>
  <c r="Q114" i="21"/>
  <c r="V114" i="21"/>
  <c r="G116" i="21"/>
  <c r="M116" i="21" s="1"/>
  <c r="I116" i="21"/>
  <c r="K116" i="21"/>
  <c r="O116" i="21"/>
  <c r="Q116" i="21"/>
  <c r="V116" i="21"/>
  <c r="G118" i="21"/>
  <c r="M118" i="21" s="1"/>
  <c r="I118" i="21"/>
  <c r="K118" i="21"/>
  <c r="O118" i="21"/>
  <c r="Q118" i="21"/>
  <c r="V118" i="21"/>
  <c r="G120" i="21"/>
  <c r="I120" i="21"/>
  <c r="K120" i="21"/>
  <c r="M120" i="21"/>
  <c r="O120" i="21"/>
  <c r="Q120" i="21"/>
  <c r="V120" i="21"/>
  <c r="G122" i="21"/>
  <c r="M122" i="21" s="1"/>
  <c r="I122" i="21"/>
  <c r="K122" i="21"/>
  <c r="O122" i="21"/>
  <c r="Q122" i="21"/>
  <c r="V122" i="21"/>
  <c r="G124" i="21"/>
  <c r="M124" i="21" s="1"/>
  <c r="I124" i="21"/>
  <c r="K124" i="21"/>
  <c r="O124" i="21"/>
  <c r="Q124" i="21"/>
  <c r="V124" i="21"/>
  <c r="G126" i="21"/>
  <c r="I126" i="21"/>
  <c r="K126" i="21"/>
  <c r="M126" i="21"/>
  <c r="O126" i="21"/>
  <c r="Q126" i="21"/>
  <c r="V126" i="21"/>
  <c r="G128" i="21"/>
  <c r="M128" i="21" s="1"/>
  <c r="I128" i="21"/>
  <c r="K128" i="21"/>
  <c r="O128" i="21"/>
  <c r="Q128" i="21"/>
  <c r="V128" i="21"/>
  <c r="G130" i="21"/>
  <c r="M130" i="21" s="1"/>
  <c r="I130" i="21"/>
  <c r="K130" i="21"/>
  <c r="O130" i="21"/>
  <c r="Q130" i="21"/>
  <c r="V130" i="21"/>
  <c r="G132" i="21"/>
  <c r="M132" i="21" s="1"/>
  <c r="I132" i="21"/>
  <c r="K132" i="21"/>
  <c r="O132" i="21"/>
  <c r="Q132" i="21"/>
  <c r="V132" i="21"/>
  <c r="G134" i="21"/>
  <c r="I134" i="21"/>
  <c r="K134" i="21"/>
  <c r="M134" i="21"/>
  <c r="O134" i="21"/>
  <c r="Q134" i="21"/>
  <c r="V134" i="21"/>
  <c r="G136" i="21"/>
  <c r="M136" i="21" s="1"/>
  <c r="I136" i="21"/>
  <c r="K136" i="21"/>
  <c r="O136" i="21"/>
  <c r="Q136" i="21"/>
  <c r="V136" i="21"/>
  <c r="G138" i="21"/>
  <c r="M138" i="21" s="1"/>
  <c r="I138" i="21"/>
  <c r="K138" i="21"/>
  <c r="O138" i="21"/>
  <c r="Q138" i="21"/>
  <c r="V138" i="21"/>
  <c r="G140" i="21"/>
  <c r="I140" i="21"/>
  <c r="K140" i="21"/>
  <c r="M140" i="21"/>
  <c r="O140" i="21"/>
  <c r="Q140" i="21"/>
  <c r="V140" i="21"/>
  <c r="G143" i="21"/>
  <c r="M143" i="21" s="1"/>
  <c r="I143" i="21"/>
  <c r="K143" i="21"/>
  <c r="O143" i="21"/>
  <c r="Q143" i="21"/>
  <c r="V143" i="21"/>
  <c r="G145" i="21"/>
  <c r="M145" i="21" s="1"/>
  <c r="I145" i="21"/>
  <c r="K145" i="21"/>
  <c r="O145" i="21"/>
  <c r="Q145" i="21"/>
  <c r="V145" i="21"/>
  <c r="G147" i="21"/>
  <c r="M147" i="21" s="1"/>
  <c r="I147" i="21"/>
  <c r="K147" i="21"/>
  <c r="O147" i="21"/>
  <c r="Q147" i="21"/>
  <c r="V147" i="21"/>
  <c r="G149" i="21"/>
  <c r="M149" i="21" s="1"/>
  <c r="I149" i="21"/>
  <c r="K149" i="21"/>
  <c r="O149" i="21"/>
  <c r="Q149" i="21"/>
  <c r="V149" i="21"/>
  <c r="G151" i="21"/>
  <c r="I151" i="21"/>
  <c r="K151" i="21"/>
  <c r="M151" i="21"/>
  <c r="O151" i="21"/>
  <c r="Q151" i="21"/>
  <c r="V151" i="21"/>
  <c r="G153" i="21"/>
  <c r="M153" i="21" s="1"/>
  <c r="I153" i="21"/>
  <c r="K153" i="21"/>
  <c r="O153" i="21"/>
  <c r="Q153" i="21"/>
  <c r="V153" i="21"/>
  <c r="G155" i="21"/>
  <c r="M155" i="21" s="1"/>
  <c r="I155" i="21"/>
  <c r="K155" i="21"/>
  <c r="O155" i="21"/>
  <c r="Q155" i="21"/>
  <c r="V155" i="21"/>
  <c r="G157" i="21"/>
  <c r="M157" i="21" s="1"/>
  <c r="I157" i="21"/>
  <c r="K157" i="21"/>
  <c r="O157" i="21"/>
  <c r="Q157" i="21"/>
  <c r="V157" i="21"/>
  <c r="G160" i="21"/>
  <c r="I160" i="21"/>
  <c r="K160" i="21"/>
  <c r="M160" i="21"/>
  <c r="O160" i="21"/>
  <c r="Q160" i="21"/>
  <c r="Q159" i="21" s="1"/>
  <c r="V160" i="21"/>
  <c r="G162" i="21"/>
  <c r="I162" i="21"/>
  <c r="K162" i="21"/>
  <c r="M162" i="21"/>
  <c r="O162" i="21"/>
  <c r="Q162" i="21"/>
  <c r="V162" i="21"/>
  <c r="G164" i="21"/>
  <c r="I164" i="21"/>
  <c r="K164" i="21"/>
  <c r="M164" i="21"/>
  <c r="O164" i="21"/>
  <c r="Q164" i="21"/>
  <c r="V164" i="21"/>
  <c r="G166" i="21"/>
  <c r="M166" i="21" s="1"/>
  <c r="I166" i="21"/>
  <c r="K166" i="21"/>
  <c r="O166" i="21"/>
  <c r="Q166" i="21"/>
  <c r="V166" i="21"/>
  <c r="G168" i="21"/>
  <c r="M168" i="21" s="1"/>
  <c r="I168" i="21"/>
  <c r="K168" i="21"/>
  <c r="O168" i="21"/>
  <c r="Q168" i="21"/>
  <c r="V168" i="21"/>
  <c r="G170" i="21"/>
  <c r="I170" i="21"/>
  <c r="K170" i="21"/>
  <c r="M170" i="21"/>
  <c r="O170" i="21"/>
  <c r="Q170" i="21"/>
  <c r="V170" i="21"/>
  <c r="G173" i="21"/>
  <c r="M173" i="21" s="1"/>
  <c r="M172" i="21" s="1"/>
  <c r="I173" i="21"/>
  <c r="I172" i="21" s="1"/>
  <c r="K173" i="21"/>
  <c r="K172" i="21" s="1"/>
  <c r="O173" i="21"/>
  <c r="O172" i="21" s="1"/>
  <c r="Q173" i="21"/>
  <c r="Q172" i="21" s="1"/>
  <c r="V173" i="21"/>
  <c r="V172" i="21" s="1"/>
  <c r="AE176" i="21"/>
  <c r="F59" i="1" s="1"/>
  <c r="G9" i="20"/>
  <c r="M9" i="20" s="1"/>
  <c r="I9" i="20"/>
  <c r="K9" i="20"/>
  <c r="O9" i="20"/>
  <c r="Q9" i="20"/>
  <c r="V9" i="20"/>
  <c r="G11" i="20"/>
  <c r="I11" i="20"/>
  <c r="K11" i="20"/>
  <c r="M11" i="20"/>
  <c r="O11" i="20"/>
  <c r="Q11" i="20"/>
  <c r="V11" i="20"/>
  <c r="G13" i="20"/>
  <c r="G8" i="20" s="1"/>
  <c r="I13" i="20"/>
  <c r="K13" i="20"/>
  <c r="O13" i="20"/>
  <c r="Q13" i="20"/>
  <c r="V13" i="20"/>
  <c r="G15" i="20"/>
  <c r="M15" i="20" s="1"/>
  <c r="I15" i="20"/>
  <c r="K15" i="20"/>
  <c r="O15" i="20"/>
  <c r="Q15" i="20"/>
  <c r="V15" i="20"/>
  <c r="G17" i="20"/>
  <c r="M17" i="20" s="1"/>
  <c r="I17" i="20"/>
  <c r="K17" i="20"/>
  <c r="O17" i="20"/>
  <c r="Q17" i="20"/>
  <c r="V17" i="20"/>
  <c r="G19" i="20"/>
  <c r="I19" i="20"/>
  <c r="K19" i="20"/>
  <c r="M19" i="20"/>
  <c r="O19" i="20"/>
  <c r="Q19" i="20"/>
  <c r="V19" i="20"/>
  <c r="G21" i="20"/>
  <c r="M21" i="20" s="1"/>
  <c r="I21" i="20"/>
  <c r="K21" i="20"/>
  <c r="O21" i="20"/>
  <c r="Q21" i="20"/>
  <c r="V21" i="20"/>
  <c r="G24" i="20"/>
  <c r="M24" i="20" s="1"/>
  <c r="I24" i="20"/>
  <c r="I23" i="20" s="1"/>
  <c r="K24" i="20"/>
  <c r="O24" i="20"/>
  <c r="Q24" i="20"/>
  <c r="V24" i="20"/>
  <c r="G26" i="20"/>
  <c r="I26" i="20"/>
  <c r="K26" i="20"/>
  <c r="M26" i="20"/>
  <c r="O26" i="20"/>
  <c r="Q26" i="20"/>
  <c r="V26" i="20"/>
  <c r="G28" i="20"/>
  <c r="AF33" i="20" s="1"/>
  <c r="I28" i="20"/>
  <c r="K28" i="20"/>
  <c r="O28" i="20"/>
  <c r="Q28" i="20"/>
  <c r="V28" i="20"/>
  <c r="O30" i="20"/>
  <c r="G31" i="20"/>
  <c r="G30" i="20" s="1"/>
  <c r="I31" i="20"/>
  <c r="I30" i="20" s="1"/>
  <c r="K31" i="20"/>
  <c r="K30" i="20" s="1"/>
  <c r="M31" i="20"/>
  <c r="M30" i="20" s="1"/>
  <c r="O31" i="20"/>
  <c r="Q31" i="20"/>
  <c r="Q30" i="20" s="1"/>
  <c r="V31" i="20"/>
  <c r="V30" i="20" s="1"/>
  <c r="AE33" i="20"/>
  <c r="F56" i="1" s="1"/>
  <c r="G9" i="19"/>
  <c r="M9" i="19" s="1"/>
  <c r="I9" i="19"/>
  <c r="K9" i="19"/>
  <c r="O9" i="19"/>
  <c r="Q9" i="19"/>
  <c r="Q8" i="19" s="1"/>
  <c r="V9" i="19"/>
  <c r="G11" i="19"/>
  <c r="M11" i="19" s="1"/>
  <c r="I11" i="19"/>
  <c r="K11" i="19"/>
  <c r="O11" i="19"/>
  <c r="Q11" i="19"/>
  <c r="V11" i="19"/>
  <c r="G13" i="19"/>
  <c r="I13" i="19"/>
  <c r="K13" i="19"/>
  <c r="M13" i="19"/>
  <c r="O13" i="19"/>
  <c r="Q13" i="19"/>
  <c r="V13" i="19"/>
  <c r="G16" i="19"/>
  <c r="M16" i="19" s="1"/>
  <c r="I16" i="19"/>
  <c r="K16" i="19"/>
  <c r="O16" i="19"/>
  <c r="Q16" i="19"/>
  <c r="V16" i="19"/>
  <c r="G19" i="19"/>
  <c r="M19" i="19" s="1"/>
  <c r="I19" i="19"/>
  <c r="K19" i="19"/>
  <c r="O19" i="19"/>
  <c r="Q19" i="19"/>
  <c r="V19" i="19"/>
  <c r="G23" i="19"/>
  <c r="M23" i="19" s="1"/>
  <c r="I23" i="19"/>
  <c r="K23" i="19"/>
  <c r="O23" i="19"/>
  <c r="Q23" i="19"/>
  <c r="V23" i="19"/>
  <c r="G28" i="19"/>
  <c r="I28" i="19"/>
  <c r="K28" i="19"/>
  <c r="M28" i="19"/>
  <c r="O28" i="19"/>
  <c r="Q28" i="19"/>
  <c r="V28" i="19"/>
  <c r="G32" i="19"/>
  <c r="M32" i="19" s="1"/>
  <c r="I32" i="19"/>
  <c r="K32" i="19"/>
  <c r="O32" i="19"/>
  <c r="Q32" i="19"/>
  <c r="V32" i="19"/>
  <c r="G36" i="19"/>
  <c r="G37" i="19"/>
  <c r="M37" i="19" s="1"/>
  <c r="M36" i="19" s="1"/>
  <c r="I37" i="19"/>
  <c r="I36" i="19" s="1"/>
  <c r="K37" i="19"/>
  <c r="K36" i="19" s="1"/>
  <c r="O37" i="19"/>
  <c r="O36" i="19" s="1"/>
  <c r="Q37" i="19"/>
  <c r="Q36" i="19" s="1"/>
  <c r="V37" i="19"/>
  <c r="V36" i="19" s="1"/>
  <c r="G41" i="19"/>
  <c r="I41" i="19"/>
  <c r="K41" i="19"/>
  <c r="M41" i="19"/>
  <c r="O41" i="19"/>
  <c r="Q41" i="19"/>
  <c r="Q40" i="19" s="1"/>
  <c r="V41" i="19"/>
  <c r="G43" i="19"/>
  <c r="M43" i="19" s="1"/>
  <c r="I43" i="19"/>
  <c r="K43" i="19"/>
  <c r="O43" i="19"/>
  <c r="Q43" i="19"/>
  <c r="V43" i="19"/>
  <c r="G45" i="19"/>
  <c r="M45" i="19" s="1"/>
  <c r="I45" i="19"/>
  <c r="K45" i="19"/>
  <c r="O45" i="19"/>
  <c r="Q45" i="19"/>
  <c r="V45" i="19"/>
  <c r="G47" i="19"/>
  <c r="M47" i="19" s="1"/>
  <c r="I47" i="19"/>
  <c r="K47" i="19"/>
  <c r="O47" i="19"/>
  <c r="O40" i="19" s="1"/>
  <c r="Q47" i="19"/>
  <c r="V47" i="19"/>
  <c r="G49" i="19"/>
  <c r="I49" i="19"/>
  <c r="K49" i="19"/>
  <c r="M49" i="19"/>
  <c r="O49" i="19"/>
  <c r="Q49" i="19"/>
  <c r="V49" i="19"/>
  <c r="G51" i="19"/>
  <c r="M51" i="19" s="1"/>
  <c r="I51" i="19"/>
  <c r="K51" i="19"/>
  <c r="O51" i="19"/>
  <c r="Q51" i="19"/>
  <c r="V51" i="19"/>
  <c r="G54" i="19"/>
  <c r="M54" i="19" s="1"/>
  <c r="M53" i="19" s="1"/>
  <c r="I54" i="19"/>
  <c r="I53" i="19" s="1"/>
  <c r="K54" i="19"/>
  <c r="K53" i="19" s="1"/>
  <c r="O54" i="19"/>
  <c r="O53" i="19" s="1"/>
  <c r="Q54" i="19"/>
  <c r="Q53" i="19" s="1"/>
  <c r="V54" i="19"/>
  <c r="V53" i="19" s="1"/>
  <c r="G56" i="19"/>
  <c r="O56" i="19"/>
  <c r="G57" i="19"/>
  <c r="M57" i="19" s="1"/>
  <c r="M56" i="19" s="1"/>
  <c r="I57" i="19"/>
  <c r="I56" i="19" s="1"/>
  <c r="K57" i="19"/>
  <c r="K56" i="19" s="1"/>
  <c r="O57" i="19"/>
  <c r="Q57" i="19"/>
  <c r="Q56" i="19" s="1"/>
  <c r="V57" i="19"/>
  <c r="V56" i="19" s="1"/>
  <c r="G59" i="19"/>
  <c r="M59" i="19" s="1"/>
  <c r="I59" i="19"/>
  <c r="K59" i="19"/>
  <c r="O59" i="19"/>
  <c r="Q59" i="19"/>
  <c r="V59" i="19"/>
  <c r="G61" i="19"/>
  <c r="M61" i="19" s="1"/>
  <c r="I61" i="19"/>
  <c r="K61" i="19"/>
  <c r="K58" i="19" s="1"/>
  <c r="O61" i="19"/>
  <c r="Q61" i="19"/>
  <c r="V61" i="19"/>
  <c r="G63" i="19"/>
  <c r="M63" i="19" s="1"/>
  <c r="I63" i="19"/>
  <c r="K63" i="19"/>
  <c r="O63" i="19"/>
  <c r="Q63" i="19"/>
  <c r="V63" i="19"/>
  <c r="G65" i="19"/>
  <c r="I65" i="19"/>
  <c r="K65" i="19"/>
  <c r="M65" i="19"/>
  <c r="O65" i="19"/>
  <c r="Q65" i="19"/>
  <c r="V65" i="19"/>
  <c r="G67" i="19"/>
  <c r="M67" i="19" s="1"/>
  <c r="I67" i="19"/>
  <c r="K67" i="19"/>
  <c r="O67" i="19"/>
  <c r="Q67" i="19"/>
  <c r="V67" i="19"/>
  <c r="G69" i="19"/>
  <c r="M69" i="19" s="1"/>
  <c r="I69" i="19"/>
  <c r="K69" i="19"/>
  <c r="O69" i="19"/>
  <c r="Q69" i="19"/>
  <c r="V69" i="19"/>
  <c r="G71" i="19"/>
  <c r="M71" i="19" s="1"/>
  <c r="I71" i="19"/>
  <c r="K71" i="19"/>
  <c r="O71" i="19"/>
  <c r="Q71" i="19"/>
  <c r="V71" i="19"/>
  <c r="AE73" i="19"/>
  <c r="F55" i="1" s="1"/>
  <c r="G9" i="18"/>
  <c r="M9" i="18" s="1"/>
  <c r="I9" i="18"/>
  <c r="K9" i="18"/>
  <c r="O9" i="18"/>
  <c r="Q9" i="18"/>
  <c r="V9" i="18"/>
  <c r="G11" i="18"/>
  <c r="M11" i="18" s="1"/>
  <c r="I11" i="18"/>
  <c r="K11" i="18"/>
  <c r="O11" i="18"/>
  <c r="Q11" i="18"/>
  <c r="V11" i="18"/>
  <c r="G13" i="18"/>
  <c r="I13" i="18"/>
  <c r="K13" i="18"/>
  <c r="M13" i="18"/>
  <c r="O13" i="18"/>
  <c r="Q13" i="18"/>
  <c r="V13" i="18"/>
  <c r="G15" i="18"/>
  <c r="M15" i="18" s="1"/>
  <c r="I15" i="18"/>
  <c r="K15" i="18"/>
  <c r="O15" i="18"/>
  <c r="Q15" i="18"/>
  <c r="V15" i="18"/>
  <c r="G17" i="18"/>
  <c r="M17" i="18" s="1"/>
  <c r="I17" i="18"/>
  <c r="K17" i="18"/>
  <c r="O17" i="18"/>
  <c r="Q17" i="18"/>
  <c r="V17" i="18"/>
  <c r="G19" i="18"/>
  <c r="M19" i="18" s="1"/>
  <c r="I19" i="18"/>
  <c r="K19" i="18"/>
  <c r="O19" i="18"/>
  <c r="Q19" i="18"/>
  <c r="V19" i="18"/>
  <c r="G21" i="18"/>
  <c r="I21" i="18"/>
  <c r="K21" i="18"/>
  <c r="M21" i="18"/>
  <c r="O21" i="18"/>
  <c r="Q21" i="18"/>
  <c r="V21" i="18"/>
  <c r="G24" i="18"/>
  <c r="M24" i="18" s="1"/>
  <c r="I24" i="18"/>
  <c r="K24" i="18"/>
  <c r="O24" i="18"/>
  <c r="Q24" i="18"/>
  <c r="V24" i="18"/>
  <c r="G26" i="18"/>
  <c r="M26" i="18" s="1"/>
  <c r="I26" i="18"/>
  <c r="K26" i="18"/>
  <c r="O26" i="18"/>
  <c r="Q26" i="18"/>
  <c r="V26" i="18"/>
  <c r="G28" i="18"/>
  <c r="I28" i="18"/>
  <c r="K28" i="18"/>
  <c r="M28" i="18"/>
  <c r="O28" i="18"/>
  <c r="Q28" i="18"/>
  <c r="V28" i="18"/>
  <c r="G30" i="18"/>
  <c r="I30" i="18"/>
  <c r="K30" i="18"/>
  <c r="O30" i="18"/>
  <c r="Q30" i="18"/>
  <c r="V30" i="18"/>
  <c r="G32" i="18"/>
  <c r="Q32" i="18"/>
  <c r="G33" i="18"/>
  <c r="M33" i="18" s="1"/>
  <c r="M32" i="18" s="1"/>
  <c r="I33" i="18"/>
  <c r="I32" i="18" s="1"/>
  <c r="K33" i="18"/>
  <c r="K32" i="18" s="1"/>
  <c r="O33" i="18"/>
  <c r="O32" i="18" s="1"/>
  <c r="Q33" i="18"/>
  <c r="V33" i="18"/>
  <c r="V32" i="18" s="1"/>
  <c r="AE35" i="18"/>
  <c r="F52" i="1" s="1"/>
  <c r="G9" i="17"/>
  <c r="M9" i="17" s="1"/>
  <c r="I9" i="17"/>
  <c r="I8" i="17" s="1"/>
  <c r="K9" i="17"/>
  <c r="O9" i="17"/>
  <c r="Q9" i="17"/>
  <c r="V9" i="17"/>
  <c r="G13" i="17"/>
  <c r="I13" i="17"/>
  <c r="K13" i="17"/>
  <c r="M13" i="17"/>
  <c r="O13" i="17"/>
  <c r="Q13" i="17"/>
  <c r="V13" i="17"/>
  <c r="G17" i="17"/>
  <c r="G8" i="17" s="1"/>
  <c r="I17" i="17"/>
  <c r="K17" i="17"/>
  <c r="O17" i="17"/>
  <c r="O8" i="17" s="1"/>
  <c r="Q17" i="17"/>
  <c r="V17" i="17"/>
  <c r="G21" i="17"/>
  <c r="M21" i="17" s="1"/>
  <c r="I21" i="17"/>
  <c r="K21" i="17"/>
  <c r="O21" i="17"/>
  <c r="Q21" i="17"/>
  <c r="V21" i="17"/>
  <c r="O25" i="17"/>
  <c r="G26" i="17"/>
  <c r="I26" i="17"/>
  <c r="I25" i="17" s="1"/>
  <c r="K26" i="17"/>
  <c r="M26" i="17"/>
  <c r="O26" i="17"/>
  <c r="Q26" i="17"/>
  <c r="Q25" i="17" s="1"/>
  <c r="V26" i="17"/>
  <c r="G30" i="17"/>
  <c r="I30" i="17"/>
  <c r="K30" i="17"/>
  <c r="O30" i="17"/>
  <c r="Q30" i="17"/>
  <c r="V30" i="17"/>
  <c r="G34" i="17"/>
  <c r="O34" i="17"/>
  <c r="G35" i="17"/>
  <c r="M35" i="17" s="1"/>
  <c r="M34" i="17" s="1"/>
  <c r="I35" i="17"/>
  <c r="I34" i="17" s="1"/>
  <c r="K35" i="17"/>
  <c r="K34" i="17" s="1"/>
  <c r="O35" i="17"/>
  <c r="Q35" i="17"/>
  <c r="Q34" i="17" s="1"/>
  <c r="V35" i="17"/>
  <c r="V34" i="17" s="1"/>
  <c r="K37" i="17"/>
  <c r="V37" i="17"/>
  <c r="G38" i="17"/>
  <c r="G37" i="17" s="1"/>
  <c r="I38" i="17"/>
  <c r="I37" i="17" s="1"/>
  <c r="K38" i="17"/>
  <c r="M38" i="17"/>
  <c r="M37" i="17" s="1"/>
  <c r="O38" i="17"/>
  <c r="O37" i="17" s="1"/>
  <c r="Q38" i="17"/>
  <c r="Q37" i="17" s="1"/>
  <c r="V38" i="17"/>
  <c r="G40" i="17"/>
  <c r="M40" i="17" s="1"/>
  <c r="I40" i="17"/>
  <c r="I39" i="17" s="1"/>
  <c r="K40" i="17"/>
  <c r="K39" i="17" s="1"/>
  <c r="O40" i="17"/>
  <c r="Q40" i="17"/>
  <c r="Q39" i="17" s="1"/>
  <c r="V40" i="17"/>
  <c r="G42" i="17"/>
  <c r="G39" i="17" s="1"/>
  <c r="I42" i="17"/>
  <c r="K42" i="17"/>
  <c r="O42" i="17"/>
  <c r="O39" i="17" s="1"/>
  <c r="Q42" i="17"/>
  <c r="V42" i="17"/>
  <c r="AE44" i="17"/>
  <c r="F51" i="1" s="1"/>
  <c r="G9" i="16"/>
  <c r="M9" i="16" s="1"/>
  <c r="I9" i="16"/>
  <c r="K9" i="16"/>
  <c r="O9" i="16"/>
  <c r="Q9" i="16"/>
  <c r="V9" i="16"/>
  <c r="G19" i="16"/>
  <c r="I19" i="16"/>
  <c r="K19" i="16"/>
  <c r="O19" i="16"/>
  <c r="Q19" i="16"/>
  <c r="V19" i="16"/>
  <c r="G28" i="16"/>
  <c r="I28" i="16"/>
  <c r="K28" i="16"/>
  <c r="M28" i="16"/>
  <c r="O28" i="16"/>
  <c r="Q28" i="16"/>
  <c r="V28" i="16"/>
  <c r="G40" i="16"/>
  <c r="I40" i="16"/>
  <c r="K40" i="16"/>
  <c r="O40" i="16"/>
  <c r="Q40" i="16"/>
  <c r="V40" i="16"/>
  <c r="G62" i="16"/>
  <c r="M62" i="16" s="1"/>
  <c r="I62" i="16"/>
  <c r="K62" i="16"/>
  <c r="O62" i="16"/>
  <c r="Q62" i="16"/>
  <c r="V62" i="16"/>
  <c r="G84" i="16"/>
  <c r="M84" i="16" s="1"/>
  <c r="I84" i="16"/>
  <c r="K84" i="16"/>
  <c r="O84" i="16"/>
  <c r="Q84" i="16"/>
  <c r="V84" i="16"/>
  <c r="G93" i="16"/>
  <c r="I93" i="16"/>
  <c r="K93" i="16"/>
  <c r="M93" i="16"/>
  <c r="O93" i="16"/>
  <c r="Q93" i="16"/>
  <c r="V93" i="16"/>
  <c r="G116" i="16"/>
  <c r="M116" i="16" s="1"/>
  <c r="I116" i="16"/>
  <c r="K116" i="16"/>
  <c r="O116" i="16"/>
  <c r="Q116" i="16"/>
  <c r="Q115" i="16" s="1"/>
  <c r="V116" i="16"/>
  <c r="G127" i="16"/>
  <c r="M127" i="16" s="1"/>
  <c r="I127" i="16"/>
  <c r="K127" i="16"/>
  <c r="O127" i="16"/>
  <c r="Q127" i="16"/>
  <c r="V127" i="16"/>
  <c r="G139" i="16"/>
  <c r="I139" i="16"/>
  <c r="K139" i="16"/>
  <c r="M139" i="16"/>
  <c r="O139" i="16"/>
  <c r="Q139" i="16"/>
  <c r="V139" i="16"/>
  <c r="G141" i="16"/>
  <c r="I141" i="16"/>
  <c r="K141" i="16"/>
  <c r="O141" i="16"/>
  <c r="Q141" i="16"/>
  <c r="V141" i="16"/>
  <c r="G144" i="16"/>
  <c r="M144" i="16" s="1"/>
  <c r="I144" i="16"/>
  <c r="K144" i="16"/>
  <c r="K143" i="16" s="1"/>
  <c r="O144" i="16"/>
  <c r="Q144" i="16"/>
  <c r="V144" i="16"/>
  <c r="V143" i="16" s="1"/>
  <c r="G146" i="16"/>
  <c r="I146" i="16"/>
  <c r="K146" i="16"/>
  <c r="M146" i="16"/>
  <c r="O146" i="16"/>
  <c r="Q146" i="16"/>
  <c r="V146" i="16"/>
  <c r="G148" i="16"/>
  <c r="I148" i="16"/>
  <c r="K148" i="16"/>
  <c r="O148" i="16"/>
  <c r="Q148" i="16"/>
  <c r="V148" i="16"/>
  <c r="G150" i="16"/>
  <c r="M150" i="16" s="1"/>
  <c r="I150" i="16"/>
  <c r="K150" i="16"/>
  <c r="O150" i="16"/>
  <c r="Q150" i="16"/>
  <c r="V150" i="16"/>
  <c r="G152" i="16"/>
  <c r="M152" i="16" s="1"/>
  <c r="I152" i="16"/>
  <c r="K152" i="16"/>
  <c r="O152" i="16"/>
  <c r="Q152" i="16"/>
  <c r="V152" i="16"/>
  <c r="G154" i="16"/>
  <c r="I154" i="16"/>
  <c r="K154" i="16"/>
  <c r="M154" i="16"/>
  <c r="O154" i="16"/>
  <c r="Q154" i="16"/>
  <c r="V154" i="16"/>
  <c r="O156" i="16"/>
  <c r="G157" i="16"/>
  <c r="I157" i="16"/>
  <c r="I156" i="16" s="1"/>
  <c r="K157" i="16"/>
  <c r="K156" i="16" s="1"/>
  <c r="O157" i="16"/>
  <c r="Q157" i="16"/>
  <c r="Q156" i="16" s="1"/>
  <c r="V157" i="16"/>
  <c r="V156" i="16" s="1"/>
  <c r="G159" i="16"/>
  <c r="M159" i="16" s="1"/>
  <c r="I159" i="16"/>
  <c r="K159" i="16"/>
  <c r="K158" i="16" s="1"/>
  <c r="O159" i="16"/>
  <c r="Q159" i="16"/>
  <c r="Q158" i="16" s="1"/>
  <c r="V159" i="16"/>
  <c r="G161" i="16"/>
  <c r="I161" i="16"/>
  <c r="K161" i="16"/>
  <c r="O161" i="16"/>
  <c r="O158" i="16" s="1"/>
  <c r="Q161" i="16"/>
  <c r="V161" i="16"/>
  <c r="V158" i="16" s="1"/>
  <c r="AE163" i="16"/>
  <c r="F48" i="1" s="1"/>
  <c r="G9" i="15"/>
  <c r="I9" i="15"/>
  <c r="K9" i="15"/>
  <c r="K8" i="15" s="1"/>
  <c r="O9" i="15"/>
  <c r="Q9" i="15"/>
  <c r="V9" i="15"/>
  <c r="G11" i="15"/>
  <c r="M11" i="15" s="1"/>
  <c r="I11" i="15"/>
  <c r="K11" i="15"/>
  <c r="O11" i="15"/>
  <c r="Q11" i="15"/>
  <c r="V11" i="15"/>
  <c r="G13" i="15"/>
  <c r="I13" i="15"/>
  <c r="K13" i="15"/>
  <c r="M13" i="15"/>
  <c r="O13" i="15"/>
  <c r="Q13" i="15"/>
  <c r="V13" i="15"/>
  <c r="G15" i="15"/>
  <c r="M15" i="15" s="1"/>
  <c r="I15" i="15"/>
  <c r="K15" i="15"/>
  <c r="O15" i="15"/>
  <c r="Q15" i="15"/>
  <c r="V15" i="15"/>
  <c r="G17" i="15"/>
  <c r="M17" i="15" s="1"/>
  <c r="I17" i="15"/>
  <c r="K17" i="15"/>
  <c r="O17" i="15"/>
  <c r="Q17" i="15"/>
  <c r="V17" i="15"/>
  <c r="G19" i="15"/>
  <c r="M19" i="15" s="1"/>
  <c r="I19" i="15"/>
  <c r="K19" i="15"/>
  <c r="O19" i="15"/>
  <c r="Q19" i="15"/>
  <c r="V19" i="15"/>
  <c r="G21" i="15"/>
  <c r="I21" i="15"/>
  <c r="K21" i="15"/>
  <c r="M21" i="15"/>
  <c r="O21" i="15"/>
  <c r="Q21" i="15"/>
  <c r="V21" i="15"/>
  <c r="G24" i="15"/>
  <c r="M24" i="15" s="1"/>
  <c r="I24" i="15"/>
  <c r="K24" i="15"/>
  <c r="O24" i="15"/>
  <c r="Q24" i="15"/>
  <c r="V24" i="15"/>
  <c r="G26" i="15"/>
  <c r="I26" i="15"/>
  <c r="K26" i="15"/>
  <c r="M26" i="15"/>
  <c r="O26" i="15"/>
  <c r="Q26" i="15"/>
  <c r="V26" i="15"/>
  <c r="G28" i="15"/>
  <c r="M28" i="15" s="1"/>
  <c r="I28" i="15"/>
  <c r="K28" i="15"/>
  <c r="O28" i="15"/>
  <c r="Q28" i="15"/>
  <c r="V28" i="15"/>
  <c r="G30" i="15"/>
  <c r="I30" i="15"/>
  <c r="K30" i="15"/>
  <c r="O30" i="15"/>
  <c r="Q30" i="15"/>
  <c r="V30" i="15"/>
  <c r="G32" i="15"/>
  <c r="I32" i="15"/>
  <c r="K32" i="15"/>
  <c r="M32" i="15"/>
  <c r="O32" i="15"/>
  <c r="Q32" i="15"/>
  <c r="V32" i="15"/>
  <c r="G34" i="15"/>
  <c r="M34" i="15" s="1"/>
  <c r="I34" i="15"/>
  <c r="K34" i="15"/>
  <c r="O34" i="15"/>
  <c r="Q34" i="15"/>
  <c r="V34" i="15"/>
  <c r="O36" i="15"/>
  <c r="G37" i="15"/>
  <c r="G36" i="15" s="1"/>
  <c r="I37" i="15"/>
  <c r="I36" i="15" s="1"/>
  <c r="K37" i="15"/>
  <c r="K36" i="15" s="1"/>
  <c r="O37" i="15"/>
  <c r="Q37" i="15"/>
  <c r="Q36" i="15" s="1"/>
  <c r="V37" i="15"/>
  <c r="V36" i="15" s="1"/>
  <c r="AE39" i="15"/>
  <c r="F47" i="1" s="1"/>
  <c r="G9" i="14"/>
  <c r="M9" i="14" s="1"/>
  <c r="I9" i="14"/>
  <c r="K9" i="14"/>
  <c r="O9" i="14"/>
  <c r="Q9" i="14"/>
  <c r="V9" i="14"/>
  <c r="G11" i="14"/>
  <c r="I11" i="14"/>
  <c r="K11" i="14"/>
  <c r="M11" i="14"/>
  <c r="O11" i="14"/>
  <c r="Q11" i="14"/>
  <c r="V11" i="14"/>
  <c r="G13" i="14"/>
  <c r="M13" i="14" s="1"/>
  <c r="I13" i="14"/>
  <c r="K13" i="14"/>
  <c r="O13" i="14"/>
  <c r="Q13" i="14"/>
  <c r="V13" i="14"/>
  <c r="G16" i="14"/>
  <c r="M16" i="14" s="1"/>
  <c r="I16" i="14"/>
  <c r="K16" i="14"/>
  <c r="O16" i="14"/>
  <c r="Q16" i="14"/>
  <c r="V16" i="14"/>
  <c r="G19" i="14"/>
  <c r="M19" i="14" s="1"/>
  <c r="I19" i="14"/>
  <c r="K19" i="14"/>
  <c r="O19" i="14"/>
  <c r="Q19" i="14"/>
  <c r="V19" i="14"/>
  <c r="G23" i="14"/>
  <c r="I23" i="14"/>
  <c r="K23" i="14"/>
  <c r="M23" i="14"/>
  <c r="O23" i="14"/>
  <c r="Q23" i="14"/>
  <c r="V23" i="14"/>
  <c r="G27" i="14"/>
  <c r="I27" i="14"/>
  <c r="K27" i="14"/>
  <c r="O27" i="14"/>
  <c r="Q27" i="14"/>
  <c r="V27" i="14"/>
  <c r="G31" i="14"/>
  <c r="M31" i="14" s="1"/>
  <c r="I31" i="14"/>
  <c r="K31" i="14"/>
  <c r="O31" i="14"/>
  <c r="Q31" i="14"/>
  <c r="V31" i="14"/>
  <c r="G33" i="14"/>
  <c r="M33" i="14" s="1"/>
  <c r="I33" i="14"/>
  <c r="K33" i="14"/>
  <c r="O33" i="14"/>
  <c r="Q33" i="14"/>
  <c r="V33" i="14"/>
  <c r="G38" i="14"/>
  <c r="I38" i="14"/>
  <c r="K38" i="14"/>
  <c r="M38" i="14"/>
  <c r="O38" i="14"/>
  <c r="Q38" i="14"/>
  <c r="V38" i="14"/>
  <c r="G42" i="14"/>
  <c r="M42" i="14" s="1"/>
  <c r="I42" i="14"/>
  <c r="K42" i="14"/>
  <c r="O42" i="14"/>
  <c r="Q42" i="14"/>
  <c r="V42" i="14"/>
  <c r="G44" i="14"/>
  <c r="M44" i="14" s="1"/>
  <c r="I44" i="14"/>
  <c r="K44" i="14"/>
  <c r="K37" i="14" s="1"/>
  <c r="O44" i="14"/>
  <c r="Q44" i="14"/>
  <c r="V44" i="14"/>
  <c r="G46" i="14"/>
  <c r="I46" i="14"/>
  <c r="K46" i="14"/>
  <c r="M46" i="14"/>
  <c r="O46" i="14"/>
  <c r="Q46" i="14"/>
  <c r="V46" i="14"/>
  <c r="G48" i="14"/>
  <c r="M48" i="14" s="1"/>
  <c r="I48" i="14"/>
  <c r="K48" i="14"/>
  <c r="O48" i="14"/>
  <c r="Q48" i="14"/>
  <c r="V48" i="14"/>
  <c r="G50" i="14"/>
  <c r="M50" i="14" s="1"/>
  <c r="I50" i="14"/>
  <c r="K50" i="14"/>
  <c r="O50" i="14"/>
  <c r="Q50" i="14"/>
  <c r="V50" i="14"/>
  <c r="G52" i="14"/>
  <c r="I52" i="14"/>
  <c r="K52" i="14"/>
  <c r="M52" i="14"/>
  <c r="O52" i="14"/>
  <c r="Q52" i="14"/>
  <c r="V52" i="14"/>
  <c r="G54" i="14"/>
  <c r="O54" i="14"/>
  <c r="G55" i="14"/>
  <c r="M55" i="14" s="1"/>
  <c r="M54" i="14" s="1"/>
  <c r="I55" i="14"/>
  <c r="I54" i="14" s="1"/>
  <c r="K55" i="14"/>
  <c r="K54" i="14" s="1"/>
  <c r="O55" i="14"/>
  <c r="Q55" i="14"/>
  <c r="Q54" i="14" s="1"/>
  <c r="V55" i="14"/>
  <c r="V54" i="14" s="1"/>
  <c r="O57" i="14"/>
  <c r="G58" i="14"/>
  <c r="G57" i="14" s="1"/>
  <c r="I58" i="14"/>
  <c r="I57" i="14" s="1"/>
  <c r="K58" i="14"/>
  <c r="M58" i="14"/>
  <c r="O58" i="14"/>
  <c r="Q58" i="14"/>
  <c r="V58" i="14"/>
  <c r="G60" i="14"/>
  <c r="M60" i="14" s="1"/>
  <c r="I60" i="14"/>
  <c r="K60" i="14"/>
  <c r="K57" i="14" s="1"/>
  <c r="O60" i="14"/>
  <c r="Q60" i="14"/>
  <c r="V60" i="14"/>
  <c r="G63" i="14"/>
  <c r="M63" i="14" s="1"/>
  <c r="I63" i="14"/>
  <c r="K63" i="14"/>
  <c r="O63" i="14"/>
  <c r="Q63" i="14"/>
  <c r="Q62" i="14" s="1"/>
  <c r="V63" i="14"/>
  <c r="G65" i="14"/>
  <c r="M65" i="14" s="1"/>
  <c r="I65" i="14"/>
  <c r="K65" i="14"/>
  <c r="O65" i="14"/>
  <c r="Q65" i="14"/>
  <c r="V65" i="14"/>
  <c r="G67" i="14"/>
  <c r="I67" i="14"/>
  <c r="K67" i="14"/>
  <c r="M67" i="14"/>
  <c r="O67" i="14"/>
  <c r="Q67" i="14"/>
  <c r="V67" i="14"/>
  <c r="G70" i="14"/>
  <c r="M70" i="14" s="1"/>
  <c r="I70" i="14"/>
  <c r="K70" i="14"/>
  <c r="O70" i="14"/>
  <c r="Q70" i="14"/>
  <c r="V70" i="14"/>
  <c r="G72" i="14"/>
  <c r="M72" i="14" s="1"/>
  <c r="I72" i="14"/>
  <c r="K72" i="14"/>
  <c r="O72" i="14"/>
  <c r="Q72" i="14"/>
  <c r="V72" i="14"/>
  <c r="G74" i="14"/>
  <c r="M74" i="14" s="1"/>
  <c r="I74" i="14"/>
  <c r="K74" i="14"/>
  <c r="O74" i="14"/>
  <c r="Q74" i="14"/>
  <c r="V74" i="14"/>
  <c r="G76" i="14"/>
  <c r="I76" i="14"/>
  <c r="K76" i="14"/>
  <c r="M76" i="14"/>
  <c r="O76" i="14"/>
  <c r="Q76" i="14"/>
  <c r="V76" i="14"/>
  <c r="G78" i="14"/>
  <c r="I94" i="1" s="1"/>
  <c r="G79" i="14"/>
  <c r="M79" i="14" s="1"/>
  <c r="I79" i="14"/>
  <c r="K79" i="14"/>
  <c r="O79" i="14"/>
  <c r="O78" i="14" s="1"/>
  <c r="Q79" i="14"/>
  <c r="Q78" i="14" s="1"/>
  <c r="V79" i="14"/>
  <c r="G81" i="14"/>
  <c r="M81" i="14" s="1"/>
  <c r="I81" i="14"/>
  <c r="K81" i="14"/>
  <c r="O81" i="14"/>
  <c r="Q81" i="14"/>
  <c r="V81" i="14"/>
  <c r="G83" i="14"/>
  <c r="I83" i="14"/>
  <c r="K83" i="14"/>
  <c r="M83" i="14"/>
  <c r="O83" i="14"/>
  <c r="Q83" i="14"/>
  <c r="V83" i="14"/>
  <c r="G85" i="14"/>
  <c r="I98" i="1" s="1"/>
  <c r="G86" i="14"/>
  <c r="M86" i="14" s="1"/>
  <c r="M85" i="14" s="1"/>
  <c r="I86" i="14"/>
  <c r="I85" i="14" s="1"/>
  <c r="K86" i="14"/>
  <c r="K85" i="14" s="1"/>
  <c r="O86" i="14"/>
  <c r="O85" i="14" s="1"/>
  <c r="Q86" i="14"/>
  <c r="Q85" i="14" s="1"/>
  <c r="V86" i="14"/>
  <c r="V85" i="14" s="1"/>
  <c r="G89" i="14"/>
  <c r="I89" i="14"/>
  <c r="K89" i="14"/>
  <c r="K88" i="14" s="1"/>
  <c r="O89" i="14"/>
  <c r="Q89" i="14"/>
  <c r="V89" i="14"/>
  <c r="V88" i="14" s="1"/>
  <c r="G91" i="14"/>
  <c r="M91" i="14" s="1"/>
  <c r="I91" i="14"/>
  <c r="K91" i="14"/>
  <c r="O91" i="14"/>
  <c r="Q91" i="14"/>
  <c r="V91" i="14"/>
  <c r="G93" i="14"/>
  <c r="M93" i="14" s="1"/>
  <c r="I93" i="14"/>
  <c r="I88" i="14" s="1"/>
  <c r="K93" i="14"/>
  <c r="O93" i="14"/>
  <c r="Q93" i="14"/>
  <c r="V93" i="14"/>
  <c r="G95" i="14"/>
  <c r="K95" i="14"/>
  <c r="O95" i="14"/>
  <c r="V95" i="14"/>
  <c r="G96" i="14"/>
  <c r="I96" i="14"/>
  <c r="I95" i="14" s="1"/>
  <c r="K96" i="14"/>
  <c r="M96" i="14"/>
  <c r="M95" i="14" s="1"/>
  <c r="O96" i="14"/>
  <c r="Q96" i="14"/>
  <c r="Q95" i="14" s="1"/>
  <c r="V96" i="14"/>
  <c r="G98" i="14"/>
  <c r="M98" i="14" s="1"/>
  <c r="M97" i="14" s="1"/>
  <c r="I98" i="14"/>
  <c r="K98" i="14"/>
  <c r="O98" i="14"/>
  <c r="Q98" i="14"/>
  <c r="V98" i="14"/>
  <c r="G101" i="14"/>
  <c r="M101" i="14" s="1"/>
  <c r="I101" i="14"/>
  <c r="K101" i="14"/>
  <c r="K97" i="14" s="1"/>
  <c r="O101" i="14"/>
  <c r="Q101" i="14"/>
  <c r="V101" i="14"/>
  <c r="G104" i="14"/>
  <c r="M104" i="14" s="1"/>
  <c r="I104" i="14"/>
  <c r="K104" i="14"/>
  <c r="O104" i="14"/>
  <c r="Q104" i="14"/>
  <c r="V104" i="14"/>
  <c r="G107" i="14"/>
  <c r="M107" i="14" s="1"/>
  <c r="I107" i="14"/>
  <c r="K107" i="14"/>
  <c r="O107" i="14"/>
  <c r="Q107" i="14"/>
  <c r="V107" i="14"/>
  <c r="G109" i="14"/>
  <c r="M109" i="14" s="1"/>
  <c r="I109" i="14"/>
  <c r="K109" i="14"/>
  <c r="O109" i="14"/>
  <c r="Q109" i="14"/>
  <c r="V109" i="14"/>
  <c r="G111" i="14"/>
  <c r="I111" i="14"/>
  <c r="I110" i="14" s="1"/>
  <c r="K111" i="14"/>
  <c r="M111" i="14"/>
  <c r="O111" i="14"/>
  <c r="Q111" i="14"/>
  <c r="V111" i="14"/>
  <c r="G119" i="14"/>
  <c r="M119" i="14" s="1"/>
  <c r="I119" i="14"/>
  <c r="K119" i="14"/>
  <c r="O119" i="14"/>
  <c r="Q119" i="14"/>
  <c r="V119" i="14"/>
  <c r="G121" i="14"/>
  <c r="M121" i="14" s="1"/>
  <c r="I121" i="14"/>
  <c r="K121" i="14"/>
  <c r="O121" i="14"/>
  <c r="Q121" i="14"/>
  <c r="V121" i="14"/>
  <c r="G123" i="14"/>
  <c r="M123" i="14" s="1"/>
  <c r="I123" i="14"/>
  <c r="K123" i="14"/>
  <c r="O123" i="14"/>
  <c r="Q123" i="14"/>
  <c r="V123" i="14"/>
  <c r="G131" i="14"/>
  <c r="I131" i="14"/>
  <c r="K131" i="14"/>
  <c r="M131" i="14"/>
  <c r="O131" i="14"/>
  <c r="Q131" i="14"/>
  <c r="V131" i="14"/>
  <c r="G133" i="14"/>
  <c r="M133" i="14" s="1"/>
  <c r="I133" i="14"/>
  <c r="K133" i="14"/>
  <c r="O133" i="14"/>
  <c r="Q133" i="14"/>
  <c r="V133" i="14"/>
  <c r="G135" i="14"/>
  <c r="M135" i="14" s="1"/>
  <c r="I135" i="14"/>
  <c r="K135" i="14"/>
  <c r="O135" i="14"/>
  <c r="Q135" i="14"/>
  <c r="V135" i="14"/>
  <c r="G143" i="14"/>
  <c r="M143" i="14" s="1"/>
  <c r="I143" i="14"/>
  <c r="K143" i="14"/>
  <c r="O143" i="14"/>
  <c r="Q143" i="14"/>
  <c r="V143" i="14"/>
  <c r="G145" i="14"/>
  <c r="I145" i="14"/>
  <c r="K145" i="14"/>
  <c r="M145" i="14"/>
  <c r="O145" i="14"/>
  <c r="Q145" i="14"/>
  <c r="V145" i="14"/>
  <c r="G148" i="14"/>
  <c r="M148" i="14" s="1"/>
  <c r="I148" i="14"/>
  <c r="K148" i="14"/>
  <c r="O148" i="14"/>
  <c r="Q148" i="14"/>
  <c r="V148" i="14"/>
  <c r="G150" i="14"/>
  <c r="M150" i="14" s="1"/>
  <c r="I150" i="14"/>
  <c r="K150" i="14"/>
  <c r="O150" i="14"/>
  <c r="Q150" i="14"/>
  <c r="V150" i="14"/>
  <c r="G162" i="14"/>
  <c r="M162" i="14" s="1"/>
  <c r="I162" i="14"/>
  <c r="K162" i="14"/>
  <c r="O162" i="14"/>
  <c r="Q162" i="14"/>
  <c r="V162" i="14"/>
  <c r="G164" i="14"/>
  <c r="M164" i="14" s="1"/>
  <c r="I164" i="14"/>
  <c r="I163" i="14" s="1"/>
  <c r="K164" i="14"/>
  <c r="O164" i="14"/>
  <c r="Q164" i="14"/>
  <c r="V164" i="14"/>
  <c r="V163" i="14" s="1"/>
  <c r="G174" i="14"/>
  <c r="I174" i="14"/>
  <c r="K174" i="14"/>
  <c r="M174" i="14"/>
  <c r="O174" i="14"/>
  <c r="Q174" i="14"/>
  <c r="V174" i="14"/>
  <c r="G186" i="14"/>
  <c r="M186" i="14" s="1"/>
  <c r="I186" i="14"/>
  <c r="K186" i="14"/>
  <c r="O186" i="14"/>
  <c r="Q186" i="14"/>
  <c r="V186" i="14"/>
  <c r="G188" i="14"/>
  <c r="M188" i="14" s="1"/>
  <c r="I188" i="14"/>
  <c r="I187" i="14" s="1"/>
  <c r="K188" i="14"/>
  <c r="K187" i="14" s="1"/>
  <c r="O188" i="14"/>
  <c r="Q188" i="14"/>
  <c r="Q187" i="14" s="1"/>
  <c r="V188" i="14"/>
  <c r="V187" i="14" s="1"/>
  <c r="G191" i="14"/>
  <c r="I191" i="14"/>
  <c r="K191" i="14"/>
  <c r="M191" i="14"/>
  <c r="O191" i="14"/>
  <c r="Q191" i="14"/>
  <c r="V191" i="14"/>
  <c r="K192" i="14"/>
  <c r="G193" i="14"/>
  <c r="I193" i="14"/>
  <c r="K193" i="14"/>
  <c r="O193" i="14"/>
  <c r="Q193" i="14"/>
  <c r="V193" i="14"/>
  <c r="V192" i="14" s="1"/>
  <c r="G195" i="14"/>
  <c r="M195" i="14" s="1"/>
  <c r="I195" i="14"/>
  <c r="K195" i="14"/>
  <c r="O195" i="14"/>
  <c r="Q195" i="14"/>
  <c r="V195" i="14"/>
  <c r="G198" i="14"/>
  <c r="I198" i="14"/>
  <c r="K198" i="14"/>
  <c r="M198" i="14"/>
  <c r="O198" i="14"/>
  <c r="Q198" i="14"/>
  <c r="V198" i="14"/>
  <c r="O199" i="14"/>
  <c r="G200" i="14"/>
  <c r="I200" i="14"/>
  <c r="I199" i="14" s="1"/>
  <c r="K200" i="14"/>
  <c r="K199" i="14" s="1"/>
  <c r="O200" i="14"/>
  <c r="Q200" i="14"/>
  <c r="Q199" i="14" s="1"/>
  <c r="V200" i="14"/>
  <c r="V199" i="14" s="1"/>
  <c r="K204" i="14"/>
  <c r="V204" i="14"/>
  <c r="G205" i="14"/>
  <c r="G204" i="14" s="1"/>
  <c r="I205" i="14"/>
  <c r="I204" i="14" s="1"/>
  <c r="K205" i="14"/>
  <c r="M205" i="14"/>
  <c r="M204" i="14" s="1"/>
  <c r="O205" i="14"/>
  <c r="O204" i="14" s="1"/>
  <c r="Q205" i="14"/>
  <c r="Q204" i="14" s="1"/>
  <c r="V205" i="14"/>
  <c r="AE209" i="14"/>
  <c r="G9" i="13"/>
  <c r="M9" i="13" s="1"/>
  <c r="I9" i="13"/>
  <c r="I8" i="13" s="1"/>
  <c r="K9" i="13"/>
  <c r="O9" i="13"/>
  <c r="Q9" i="13"/>
  <c r="V9" i="13"/>
  <c r="G11" i="13"/>
  <c r="I11" i="13"/>
  <c r="K11" i="13"/>
  <c r="M11" i="13"/>
  <c r="O11" i="13"/>
  <c r="Q11" i="13"/>
  <c r="V11" i="13"/>
  <c r="G13" i="13"/>
  <c r="I13" i="13"/>
  <c r="K13" i="13"/>
  <c r="O13" i="13"/>
  <c r="Q13" i="13"/>
  <c r="V13" i="13"/>
  <c r="G19" i="13"/>
  <c r="M19" i="13" s="1"/>
  <c r="I19" i="13"/>
  <c r="K19" i="13"/>
  <c r="O19" i="13"/>
  <c r="Q19" i="13"/>
  <c r="V19" i="13"/>
  <c r="G25" i="13"/>
  <c r="I25" i="13"/>
  <c r="K25" i="13"/>
  <c r="M25" i="13"/>
  <c r="O25" i="13"/>
  <c r="Q25" i="13"/>
  <c r="V25" i="13"/>
  <c r="G28" i="13"/>
  <c r="M28" i="13" s="1"/>
  <c r="I28" i="13"/>
  <c r="K28" i="13"/>
  <c r="O28" i="13"/>
  <c r="Q28" i="13"/>
  <c r="V28" i="13"/>
  <c r="G31" i="13"/>
  <c r="I31" i="13"/>
  <c r="K31" i="13"/>
  <c r="M31" i="13"/>
  <c r="O31" i="13"/>
  <c r="Q31" i="13"/>
  <c r="V31" i="13"/>
  <c r="G39" i="13"/>
  <c r="M39" i="13" s="1"/>
  <c r="I39" i="13"/>
  <c r="K39" i="13"/>
  <c r="O39" i="13"/>
  <c r="Q39" i="13"/>
  <c r="V39" i="13"/>
  <c r="G48" i="13"/>
  <c r="M48" i="13" s="1"/>
  <c r="I48" i="13"/>
  <c r="K48" i="13"/>
  <c r="O48" i="13"/>
  <c r="Q48" i="13"/>
  <c r="V48" i="13"/>
  <c r="G56" i="13"/>
  <c r="I56" i="13"/>
  <c r="K56" i="13"/>
  <c r="M56" i="13"/>
  <c r="O56" i="13"/>
  <c r="Q56" i="13"/>
  <c r="V56" i="13"/>
  <c r="G63" i="13"/>
  <c r="M63" i="13" s="1"/>
  <c r="I63" i="13"/>
  <c r="K63" i="13"/>
  <c r="O63" i="13"/>
  <c r="Q63" i="13"/>
  <c r="V63" i="13"/>
  <c r="G69" i="13"/>
  <c r="M69" i="13" s="1"/>
  <c r="I69" i="13"/>
  <c r="K69" i="13"/>
  <c r="O69" i="13"/>
  <c r="Q69" i="13"/>
  <c r="V69" i="13"/>
  <c r="G71" i="13"/>
  <c r="I71" i="13"/>
  <c r="K71" i="13"/>
  <c r="M71" i="13"/>
  <c r="O71" i="13"/>
  <c r="Q71" i="13"/>
  <c r="V71" i="13"/>
  <c r="G73" i="13"/>
  <c r="M73" i="13" s="1"/>
  <c r="I73" i="13"/>
  <c r="K73" i="13"/>
  <c r="O73" i="13"/>
  <c r="Q73" i="13"/>
  <c r="V73" i="13"/>
  <c r="G82" i="13"/>
  <c r="I82" i="13"/>
  <c r="I81" i="13" s="1"/>
  <c r="K82" i="13"/>
  <c r="K81" i="13" s="1"/>
  <c r="O82" i="13"/>
  <c r="O81" i="13" s="1"/>
  <c r="Q82" i="13"/>
  <c r="Q81" i="13" s="1"/>
  <c r="V82" i="13"/>
  <c r="V81" i="13" s="1"/>
  <c r="G84" i="13"/>
  <c r="K84" i="13"/>
  <c r="O84" i="13"/>
  <c r="G85" i="13"/>
  <c r="I85" i="13"/>
  <c r="I84" i="13" s="1"/>
  <c r="K85" i="13"/>
  <c r="M85" i="13"/>
  <c r="M84" i="13" s="1"/>
  <c r="O85" i="13"/>
  <c r="Q85" i="13"/>
  <c r="Q84" i="13" s="1"/>
  <c r="V85" i="13"/>
  <c r="V84" i="13" s="1"/>
  <c r="G91" i="13"/>
  <c r="O91" i="13"/>
  <c r="G92" i="13"/>
  <c r="I92" i="13"/>
  <c r="I91" i="13" s="1"/>
  <c r="K92" i="13"/>
  <c r="K91" i="13" s="1"/>
  <c r="M92" i="13"/>
  <c r="M91" i="13" s="1"/>
  <c r="O92" i="13"/>
  <c r="Q92" i="13"/>
  <c r="Q91" i="13" s="1"/>
  <c r="V92" i="13"/>
  <c r="V91" i="13" s="1"/>
  <c r="G96" i="13"/>
  <c r="I96" i="13"/>
  <c r="K96" i="13"/>
  <c r="M96" i="13"/>
  <c r="O96" i="13"/>
  <c r="Q96" i="13"/>
  <c r="V96" i="13"/>
  <c r="G98" i="13"/>
  <c r="M98" i="13" s="1"/>
  <c r="I98" i="13"/>
  <c r="K98" i="13"/>
  <c r="O98" i="13"/>
  <c r="Q98" i="13"/>
  <c r="V98" i="13"/>
  <c r="G100" i="13"/>
  <c r="M100" i="13" s="1"/>
  <c r="I100" i="13"/>
  <c r="K100" i="13"/>
  <c r="O100" i="13"/>
  <c r="Q100" i="13"/>
  <c r="V100" i="13"/>
  <c r="G102" i="13"/>
  <c r="M102" i="13" s="1"/>
  <c r="I102" i="13"/>
  <c r="K102" i="13"/>
  <c r="O102" i="13"/>
  <c r="Q102" i="13"/>
  <c r="V102" i="13"/>
  <c r="G104" i="13"/>
  <c r="I104" i="13"/>
  <c r="K104" i="13"/>
  <c r="M104" i="13"/>
  <c r="O104" i="13"/>
  <c r="Q104" i="13"/>
  <c r="V104" i="13"/>
  <c r="G106" i="13"/>
  <c r="M106" i="13" s="1"/>
  <c r="I106" i="13"/>
  <c r="K106" i="13"/>
  <c r="O106" i="13"/>
  <c r="Q106" i="13"/>
  <c r="V106" i="13"/>
  <c r="G108" i="13"/>
  <c r="M108" i="13" s="1"/>
  <c r="I108" i="13"/>
  <c r="K108" i="13"/>
  <c r="O108" i="13"/>
  <c r="Q108" i="13"/>
  <c r="V108" i="13"/>
  <c r="G110" i="13"/>
  <c r="M110" i="13" s="1"/>
  <c r="I110" i="13"/>
  <c r="K110" i="13"/>
  <c r="O110" i="13"/>
  <c r="Q110" i="13"/>
  <c r="V110" i="13"/>
  <c r="G112" i="13"/>
  <c r="I112" i="13"/>
  <c r="K112" i="13"/>
  <c r="M112" i="13"/>
  <c r="O112" i="13"/>
  <c r="Q112" i="13"/>
  <c r="V112" i="13"/>
  <c r="G114" i="13"/>
  <c r="M114" i="13" s="1"/>
  <c r="I114" i="13"/>
  <c r="K114" i="13"/>
  <c r="O114" i="13"/>
  <c r="Q114" i="13"/>
  <c r="V114" i="13"/>
  <c r="I116" i="13"/>
  <c r="Q116" i="13"/>
  <c r="G117" i="13"/>
  <c r="G116" i="13" s="1"/>
  <c r="I117" i="13"/>
  <c r="K117" i="13"/>
  <c r="K116" i="13" s="1"/>
  <c r="O117" i="13"/>
  <c r="O116" i="13" s="1"/>
  <c r="Q117" i="13"/>
  <c r="V117" i="13"/>
  <c r="V116" i="13" s="1"/>
  <c r="I119" i="13"/>
  <c r="Q119" i="13"/>
  <c r="G120" i="13"/>
  <c r="M120" i="13" s="1"/>
  <c r="M119" i="13" s="1"/>
  <c r="I120" i="13"/>
  <c r="K120" i="13"/>
  <c r="K119" i="13" s="1"/>
  <c r="O120" i="13"/>
  <c r="O119" i="13" s="1"/>
  <c r="Q120" i="13"/>
  <c r="V120" i="13"/>
  <c r="V119" i="13" s="1"/>
  <c r="G123" i="13"/>
  <c r="I123" i="13"/>
  <c r="K123" i="13"/>
  <c r="O123" i="13"/>
  <c r="Q123" i="13"/>
  <c r="V123" i="13"/>
  <c r="G126" i="13"/>
  <c r="I126" i="13"/>
  <c r="K126" i="13"/>
  <c r="M126" i="13"/>
  <c r="O126" i="13"/>
  <c r="Q126" i="13"/>
  <c r="V126" i="13"/>
  <c r="G129" i="13"/>
  <c r="M129" i="13" s="1"/>
  <c r="I129" i="13"/>
  <c r="K129" i="13"/>
  <c r="O129" i="13"/>
  <c r="Q129" i="13"/>
  <c r="V129" i="13"/>
  <c r="G132" i="13"/>
  <c r="I132" i="13"/>
  <c r="K132" i="13"/>
  <c r="M132" i="13"/>
  <c r="O132" i="13"/>
  <c r="Q132" i="13"/>
  <c r="V132" i="13"/>
  <c r="G135" i="13"/>
  <c r="M135" i="13" s="1"/>
  <c r="I135" i="13"/>
  <c r="K135" i="13"/>
  <c r="O135" i="13"/>
  <c r="Q135" i="13"/>
  <c r="V135" i="13"/>
  <c r="G138" i="13"/>
  <c r="M138" i="13" s="1"/>
  <c r="I138" i="13"/>
  <c r="K138" i="13"/>
  <c r="O138" i="13"/>
  <c r="Q138" i="13"/>
  <c r="V138" i="13"/>
  <c r="G141" i="13"/>
  <c r="M141" i="13" s="1"/>
  <c r="I141" i="13"/>
  <c r="K141" i="13"/>
  <c r="O141" i="13"/>
  <c r="Q141" i="13"/>
  <c r="V141" i="13"/>
  <c r="G144" i="13"/>
  <c r="I144" i="13"/>
  <c r="K144" i="13"/>
  <c r="M144" i="13"/>
  <c r="O144" i="13"/>
  <c r="Q144" i="13"/>
  <c r="V144" i="13"/>
  <c r="G146" i="13"/>
  <c r="M146" i="13" s="1"/>
  <c r="I146" i="13"/>
  <c r="K146" i="13"/>
  <c r="O146" i="13"/>
  <c r="Q146" i="13"/>
  <c r="V146" i="13"/>
  <c r="G149" i="13"/>
  <c r="M149" i="13" s="1"/>
  <c r="I149" i="13"/>
  <c r="K149" i="13"/>
  <c r="O149" i="13"/>
  <c r="Q149" i="13"/>
  <c r="V149" i="13"/>
  <c r="G151" i="13"/>
  <c r="M151" i="13" s="1"/>
  <c r="I151" i="13"/>
  <c r="K151" i="13"/>
  <c r="O151" i="13"/>
  <c r="Q151" i="13"/>
  <c r="V151" i="13"/>
  <c r="G153" i="13"/>
  <c r="M153" i="13" s="1"/>
  <c r="I153" i="13"/>
  <c r="K153" i="13"/>
  <c r="O153" i="13"/>
  <c r="Q153" i="13"/>
  <c r="V153" i="13"/>
  <c r="G155" i="13"/>
  <c r="M155" i="13" s="1"/>
  <c r="I155" i="13"/>
  <c r="K155" i="13"/>
  <c r="O155" i="13"/>
  <c r="Q155" i="13"/>
  <c r="V155" i="13"/>
  <c r="G157" i="13"/>
  <c r="I157" i="13"/>
  <c r="K157" i="13"/>
  <c r="M157" i="13"/>
  <c r="O157" i="13"/>
  <c r="Q157" i="13"/>
  <c r="V157" i="13"/>
  <c r="G159" i="13"/>
  <c r="M159" i="13" s="1"/>
  <c r="I159" i="13"/>
  <c r="K159" i="13"/>
  <c r="O159" i="13"/>
  <c r="Q159" i="13"/>
  <c r="V159" i="13"/>
  <c r="G161" i="13"/>
  <c r="M161" i="13" s="1"/>
  <c r="I161" i="13"/>
  <c r="K161" i="13"/>
  <c r="O161" i="13"/>
  <c r="Q161" i="13"/>
  <c r="V161" i="13"/>
  <c r="G163" i="13"/>
  <c r="I163" i="13"/>
  <c r="K163" i="13"/>
  <c r="M163" i="13"/>
  <c r="O163" i="13"/>
  <c r="Q163" i="13"/>
  <c r="V163" i="13"/>
  <c r="G165" i="13"/>
  <c r="M165" i="13" s="1"/>
  <c r="I165" i="13"/>
  <c r="K165" i="13"/>
  <c r="O165" i="13"/>
  <c r="Q165" i="13"/>
  <c r="V165" i="13"/>
  <c r="G169" i="13"/>
  <c r="I169" i="13"/>
  <c r="K169" i="13"/>
  <c r="M169" i="13"/>
  <c r="O169" i="13"/>
  <c r="Q169" i="13"/>
  <c r="V169" i="13"/>
  <c r="G173" i="13"/>
  <c r="M173" i="13" s="1"/>
  <c r="I173" i="13"/>
  <c r="K173" i="13"/>
  <c r="O173" i="13"/>
  <c r="Q173" i="13"/>
  <c r="V173" i="13"/>
  <c r="G177" i="13"/>
  <c r="M177" i="13" s="1"/>
  <c r="I177" i="13"/>
  <c r="K177" i="13"/>
  <c r="O177" i="13"/>
  <c r="Q177" i="13"/>
  <c r="V177" i="13"/>
  <c r="G180" i="13"/>
  <c r="M180" i="13" s="1"/>
  <c r="I180" i="13"/>
  <c r="K180" i="13"/>
  <c r="O180" i="13"/>
  <c r="Q180" i="13"/>
  <c r="V180" i="13"/>
  <c r="G183" i="13"/>
  <c r="I183" i="13"/>
  <c r="K183" i="13"/>
  <c r="M183" i="13"/>
  <c r="O183" i="13"/>
  <c r="Q183" i="13"/>
  <c r="V183" i="13"/>
  <c r="G185" i="13"/>
  <c r="M185" i="13" s="1"/>
  <c r="I185" i="13"/>
  <c r="K185" i="13"/>
  <c r="O185" i="13"/>
  <c r="Q185" i="13"/>
  <c r="V185" i="13"/>
  <c r="G187" i="13"/>
  <c r="M187" i="13" s="1"/>
  <c r="I187" i="13"/>
  <c r="K187" i="13"/>
  <c r="O187" i="13"/>
  <c r="Q187" i="13"/>
  <c r="V187" i="13"/>
  <c r="G189" i="13"/>
  <c r="I189" i="13"/>
  <c r="K189" i="13"/>
  <c r="M189" i="13"/>
  <c r="O189" i="13"/>
  <c r="Q189" i="13"/>
  <c r="V189" i="13"/>
  <c r="G191" i="13"/>
  <c r="I191" i="13"/>
  <c r="K191" i="13"/>
  <c r="M191" i="13"/>
  <c r="O191" i="13"/>
  <c r="Q191" i="13"/>
  <c r="V191" i="13"/>
  <c r="G193" i="13"/>
  <c r="I193" i="13"/>
  <c r="K193" i="13"/>
  <c r="M193" i="13"/>
  <c r="O193" i="13"/>
  <c r="Q193" i="13"/>
  <c r="V193" i="13"/>
  <c r="G195" i="13"/>
  <c r="M195" i="13" s="1"/>
  <c r="I195" i="13"/>
  <c r="K195" i="13"/>
  <c r="O195" i="13"/>
  <c r="Q195" i="13"/>
  <c r="V195" i="13"/>
  <c r="G197" i="13"/>
  <c r="M197" i="13" s="1"/>
  <c r="I197" i="13"/>
  <c r="K197" i="13"/>
  <c r="O197" i="13"/>
  <c r="Q197" i="13"/>
  <c r="V197" i="13"/>
  <c r="G199" i="13"/>
  <c r="M199" i="13" s="1"/>
  <c r="I199" i="13"/>
  <c r="K199" i="13"/>
  <c r="O199" i="13"/>
  <c r="Q199" i="13"/>
  <c r="V199" i="13"/>
  <c r="G202" i="13"/>
  <c r="M202" i="13" s="1"/>
  <c r="I202" i="13"/>
  <c r="K202" i="13"/>
  <c r="O202" i="13"/>
  <c r="Q202" i="13"/>
  <c r="V202" i="13"/>
  <c r="G205" i="13"/>
  <c r="M205" i="13" s="1"/>
  <c r="I205" i="13"/>
  <c r="K205" i="13"/>
  <c r="O205" i="13"/>
  <c r="Q205" i="13"/>
  <c r="V205" i="13"/>
  <c r="G207" i="13"/>
  <c r="M207" i="13" s="1"/>
  <c r="I207" i="13"/>
  <c r="K207" i="13"/>
  <c r="O207" i="13"/>
  <c r="Q207" i="13"/>
  <c r="V207" i="13"/>
  <c r="G209" i="13"/>
  <c r="I209" i="13"/>
  <c r="K209" i="13"/>
  <c r="M209" i="13"/>
  <c r="O209" i="13"/>
  <c r="Q209" i="13"/>
  <c r="V209" i="13"/>
  <c r="G211" i="13"/>
  <c r="M211" i="13" s="1"/>
  <c r="I211" i="13"/>
  <c r="K211" i="13"/>
  <c r="O211" i="13"/>
  <c r="Q211" i="13"/>
  <c r="V211" i="13"/>
  <c r="G213" i="13"/>
  <c r="M213" i="13" s="1"/>
  <c r="I213" i="13"/>
  <c r="K213" i="13"/>
  <c r="O213" i="13"/>
  <c r="Q213" i="13"/>
  <c r="V213" i="13"/>
  <c r="G215" i="13"/>
  <c r="I215" i="13"/>
  <c r="K215" i="13"/>
  <c r="M215" i="13"/>
  <c r="O215" i="13"/>
  <c r="Q215" i="13"/>
  <c r="V215" i="13"/>
  <c r="G217" i="13"/>
  <c r="I217" i="13"/>
  <c r="K217" i="13"/>
  <c r="M217" i="13"/>
  <c r="O217" i="13"/>
  <c r="Q217" i="13"/>
  <c r="V217" i="13"/>
  <c r="G219" i="13"/>
  <c r="M219" i="13" s="1"/>
  <c r="I219" i="13"/>
  <c r="K219" i="13"/>
  <c r="O219" i="13"/>
  <c r="Q219" i="13"/>
  <c r="V219" i="13"/>
  <c r="G221" i="13"/>
  <c r="I221" i="13"/>
  <c r="K221" i="13"/>
  <c r="M221" i="13"/>
  <c r="O221" i="13"/>
  <c r="Q221" i="13"/>
  <c r="V221" i="13"/>
  <c r="G223" i="13"/>
  <c r="M223" i="13" s="1"/>
  <c r="I223" i="13"/>
  <c r="K223" i="13"/>
  <c r="O223" i="13"/>
  <c r="Q223" i="13"/>
  <c r="V223" i="13"/>
  <c r="G225" i="13"/>
  <c r="I225" i="13"/>
  <c r="K225" i="13"/>
  <c r="M225" i="13"/>
  <c r="O225" i="13"/>
  <c r="Q225" i="13"/>
  <c r="V225" i="13"/>
  <c r="G227" i="13"/>
  <c r="M227" i="13" s="1"/>
  <c r="I227" i="13"/>
  <c r="K227" i="13"/>
  <c r="O227" i="13"/>
  <c r="Q227" i="13"/>
  <c r="V227" i="13"/>
  <c r="G229" i="13"/>
  <c r="M229" i="13" s="1"/>
  <c r="I229" i="13"/>
  <c r="K229" i="13"/>
  <c r="O229" i="13"/>
  <c r="Q229" i="13"/>
  <c r="V229" i="13"/>
  <c r="G230" i="13"/>
  <c r="I111" i="1" s="1"/>
  <c r="K230" i="13"/>
  <c r="V230" i="13"/>
  <c r="G231" i="13"/>
  <c r="I231" i="13"/>
  <c r="I230" i="13" s="1"/>
  <c r="K231" i="13"/>
  <c r="M231" i="13"/>
  <c r="M230" i="13" s="1"/>
  <c r="O231" i="13"/>
  <c r="O230" i="13" s="1"/>
  <c r="Q231" i="13"/>
  <c r="Q230" i="13" s="1"/>
  <c r="V231" i="13"/>
  <c r="AE234" i="13"/>
  <c r="G9" i="12"/>
  <c r="M9" i="12" s="1"/>
  <c r="I9" i="12"/>
  <c r="K9" i="12"/>
  <c r="O9" i="12"/>
  <c r="Q9" i="12"/>
  <c r="V9" i="12"/>
  <c r="G11" i="12"/>
  <c r="M11" i="12" s="1"/>
  <c r="I11" i="12"/>
  <c r="K11" i="12"/>
  <c r="O11" i="12"/>
  <c r="Q11" i="12"/>
  <c r="V11" i="12"/>
  <c r="G13" i="12"/>
  <c r="I13" i="12"/>
  <c r="K13" i="12"/>
  <c r="O13" i="12"/>
  <c r="Q13" i="12"/>
  <c r="V13" i="12"/>
  <c r="G15" i="12"/>
  <c r="M15" i="12" s="1"/>
  <c r="I15" i="12"/>
  <c r="K15" i="12"/>
  <c r="O15" i="12"/>
  <c r="Q15" i="12"/>
  <c r="V15" i="12"/>
  <c r="G18" i="12"/>
  <c r="M18" i="12" s="1"/>
  <c r="I18" i="12"/>
  <c r="K18" i="12"/>
  <c r="O18" i="12"/>
  <c r="Q18" i="12"/>
  <c r="V18" i="12"/>
  <c r="G21" i="12"/>
  <c r="M21" i="12" s="1"/>
  <c r="I21" i="12"/>
  <c r="K21" i="12"/>
  <c r="O21" i="12"/>
  <c r="Q21" i="12"/>
  <c r="V21" i="12"/>
  <c r="G25" i="12"/>
  <c r="M25" i="12" s="1"/>
  <c r="I25" i="12"/>
  <c r="K25" i="12"/>
  <c r="O25" i="12"/>
  <c r="Q25" i="12"/>
  <c r="V25" i="12"/>
  <c r="G29" i="12"/>
  <c r="M29" i="12" s="1"/>
  <c r="I29" i="12"/>
  <c r="K29" i="12"/>
  <c r="O29" i="12"/>
  <c r="Q29" i="12"/>
  <c r="V29" i="12"/>
  <c r="G33" i="12"/>
  <c r="M33" i="12" s="1"/>
  <c r="I33" i="12"/>
  <c r="K33" i="12"/>
  <c r="O33" i="12"/>
  <c r="Q33" i="12"/>
  <c r="V33" i="12"/>
  <c r="G35" i="12"/>
  <c r="M35" i="12" s="1"/>
  <c r="I35" i="12"/>
  <c r="K35" i="12"/>
  <c r="O35" i="12"/>
  <c r="Q35" i="12"/>
  <c r="V35" i="12"/>
  <c r="G40" i="12"/>
  <c r="M40" i="12" s="1"/>
  <c r="I40" i="12"/>
  <c r="I39" i="12" s="1"/>
  <c r="K40" i="12"/>
  <c r="O40" i="12"/>
  <c r="Q40" i="12"/>
  <c r="V40" i="12"/>
  <c r="G42" i="12"/>
  <c r="M42" i="12" s="1"/>
  <c r="I42" i="12"/>
  <c r="K42" i="12"/>
  <c r="O42" i="12"/>
  <c r="Q42" i="12"/>
  <c r="V42" i="12"/>
  <c r="G44" i="12"/>
  <c r="M44" i="12" s="1"/>
  <c r="I44" i="12"/>
  <c r="K44" i="12"/>
  <c r="O44" i="12"/>
  <c r="Q44" i="12"/>
  <c r="V44" i="12"/>
  <c r="G46" i="12"/>
  <c r="M46" i="12" s="1"/>
  <c r="I46" i="12"/>
  <c r="K46" i="12"/>
  <c r="O46" i="12"/>
  <c r="Q46" i="12"/>
  <c r="V46" i="12"/>
  <c r="G48" i="12"/>
  <c r="M48" i="12" s="1"/>
  <c r="I48" i="12"/>
  <c r="K48" i="12"/>
  <c r="O48" i="12"/>
  <c r="Q48" i="12"/>
  <c r="V48" i="12"/>
  <c r="G51" i="12"/>
  <c r="M51" i="12" s="1"/>
  <c r="I51" i="12"/>
  <c r="K51" i="12"/>
  <c r="O51" i="12"/>
  <c r="Q51" i="12"/>
  <c r="V51" i="12"/>
  <c r="G53" i="12"/>
  <c r="M53" i="12" s="1"/>
  <c r="I53" i="12"/>
  <c r="K53" i="12"/>
  <c r="O53" i="12"/>
  <c r="Q53" i="12"/>
  <c r="V53" i="12"/>
  <c r="G55" i="12"/>
  <c r="M55" i="12" s="1"/>
  <c r="I55" i="12"/>
  <c r="K55" i="12"/>
  <c r="O55" i="12"/>
  <c r="Q55" i="12"/>
  <c r="V55" i="12"/>
  <c r="G57" i="12"/>
  <c r="M57" i="12" s="1"/>
  <c r="I57" i="12"/>
  <c r="K57" i="12"/>
  <c r="O57" i="12"/>
  <c r="Q57" i="12"/>
  <c r="V57" i="12"/>
  <c r="V50" i="12" s="1"/>
  <c r="G59" i="12"/>
  <c r="M59" i="12" s="1"/>
  <c r="I59" i="12"/>
  <c r="K59" i="12"/>
  <c r="O59" i="12"/>
  <c r="Q59" i="12"/>
  <c r="V59" i="12"/>
  <c r="G61" i="12"/>
  <c r="M61" i="12" s="1"/>
  <c r="I61" i="12"/>
  <c r="K61" i="12"/>
  <c r="O61" i="12"/>
  <c r="Q61" i="12"/>
  <c r="V61" i="12"/>
  <c r="G63" i="12"/>
  <c r="M63" i="12" s="1"/>
  <c r="I63" i="12"/>
  <c r="K63" i="12"/>
  <c r="O63" i="12"/>
  <c r="Q63" i="12"/>
  <c r="V63" i="12"/>
  <c r="G66" i="12"/>
  <c r="M66" i="12" s="1"/>
  <c r="M65" i="12" s="1"/>
  <c r="I66" i="12"/>
  <c r="I65" i="12" s="1"/>
  <c r="K66" i="12"/>
  <c r="K65" i="12" s="1"/>
  <c r="O66" i="12"/>
  <c r="O65" i="12" s="1"/>
  <c r="Q66" i="12"/>
  <c r="Q65" i="12" s="1"/>
  <c r="V66" i="12"/>
  <c r="V65" i="12" s="1"/>
  <c r="G69" i="12"/>
  <c r="M69" i="12" s="1"/>
  <c r="I69" i="12"/>
  <c r="K69" i="12"/>
  <c r="O69" i="12"/>
  <c r="Q69" i="12"/>
  <c r="V69" i="12"/>
  <c r="G71" i="12"/>
  <c r="M71" i="12" s="1"/>
  <c r="I71" i="12"/>
  <c r="K71" i="12"/>
  <c r="O71" i="12"/>
  <c r="Q71" i="12"/>
  <c r="V71" i="12"/>
  <c r="G73" i="12"/>
  <c r="M73" i="12" s="1"/>
  <c r="I73" i="12"/>
  <c r="K73" i="12"/>
  <c r="O73" i="12"/>
  <c r="Q73" i="12"/>
  <c r="V73" i="12"/>
  <c r="G75" i="12"/>
  <c r="M75" i="12" s="1"/>
  <c r="I75" i="12"/>
  <c r="K75" i="12"/>
  <c r="O75" i="12"/>
  <c r="Q75" i="12"/>
  <c r="V75" i="12"/>
  <c r="G77" i="12"/>
  <c r="I77" i="12"/>
  <c r="O77" i="12"/>
  <c r="G78" i="12"/>
  <c r="M78" i="12" s="1"/>
  <c r="I78" i="12"/>
  <c r="K78" i="12"/>
  <c r="O78" i="12"/>
  <c r="Q78" i="12"/>
  <c r="Q77" i="12" s="1"/>
  <c r="V78" i="12"/>
  <c r="G82" i="12"/>
  <c r="M82" i="12" s="1"/>
  <c r="I82" i="12"/>
  <c r="K82" i="12"/>
  <c r="O82" i="12"/>
  <c r="Q82" i="12"/>
  <c r="V82" i="12"/>
  <c r="K84" i="12"/>
  <c r="V84" i="12"/>
  <c r="G85" i="12"/>
  <c r="M85" i="12" s="1"/>
  <c r="M84" i="12" s="1"/>
  <c r="I85" i="12"/>
  <c r="I84" i="12" s="1"/>
  <c r="K85" i="12"/>
  <c r="O85" i="12"/>
  <c r="O84" i="12" s="1"/>
  <c r="Q85" i="12"/>
  <c r="Q84" i="12" s="1"/>
  <c r="V85" i="12"/>
  <c r="AE87" i="12"/>
  <c r="I19" i="1"/>
  <c r="I18" i="1"/>
  <c r="AZ74" i="1"/>
  <c r="AZ72" i="1"/>
  <c r="AZ70" i="1"/>
  <c r="AZ68" i="1"/>
  <c r="AZ67" i="1"/>
  <c r="H56" i="1"/>
  <c r="I56" i="1" s="1"/>
  <c r="I68" i="12" l="1"/>
  <c r="G84" i="12"/>
  <c r="G8" i="12"/>
  <c r="M82" i="13"/>
  <c r="M81" i="13" s="1"/>
  <c r="G81" i="13"/>
  <c r="M28" i="23"/>
  <c r="AF33" i="23"/>
  <c r="G65" i="12"/>
  <c r="I96" i="1" s="1"/>
  <c r="V68" i="12"/>
  <c r="O50" i="12"/>
  <c r="K39" i="12"/>
  <c r="V164" i="13"/>
  <c r="V95" i="13"/>
  <c r="I8" i="14"/>
  <c r="G8" i="16"/>
  <c r="K23" i="18"/>
  <c r="O8" i="20"/>
  <c r="V77" i="12"/>
  <c r="Q50" i="12"/>
  <c r="K8" i="12"/>
  <c r="Q164" i="13"/>
  <c r="Q122" i="13"/>
  <c r="G122" i="13"/>
  <c r="I103" i="1" s="1"/>
  <c r="M78" i="14"/>
  <c r="O8" i="14"/>
  <c r="K8" i="16"/>
  <c r="O23" i="20"/>
  <c r="K68" i="12"/>
  <c r="O39" i="12"/>
  <c r="M13" i="12"/>
  <c r="I212" i="13"/>
  <c r="Q95" i="13"/>
  <c r="O8" i="13"/>
  <c r="M200" i="14"/>
  <c r="M199" i="14" s="1"/>
  <c r="G199" i="14"/>
  <c r="I110" i="1" s="1"/>
  <c r="V110" i="14"/>
  <c r="M27" i="14"/>
  <c r="AF209" i="14"/>
  <c r="O142" i="21"/>
  <c r="K77" i="12"/>
  <c r="I50" i="12"/>
  <c r="O8" i="12"/>
  <c r="I164" i="13"/>
  <c r="F44" i="1"/>
  <c r="F45" i="1"/>
  <c r="O97" i="14"/>
  <c r="Q37" i="14"/>
  <c r="M9" i="15"/>
  <c r="M8" i="15" s="1"/>
  <c r="AF39" i="15"/>
  <c r="G115" i="16"/>
  <c r="M29" i="22"/>
  <c r="O68" i="12"/>
  <c r="K50" i="12"/>
  <c r="V39" i="12"/>
  <c r="AF234" i="13"/>
  <c r="O212" i="13"/>
  <c r="I122" i="13"/>
  <c r="O163" i="14"/>
  <c r="AF163" i="16"/>
  <c r="Q41" i="21"/>
  <c r="M9" i="22"/>
  <c r="AF60" i="22"/>
  <c r="I8" i="12"/>
  <c r="M9" i="21"/>
  <c r="M8" i="21" s="1"/>
  <c r="AF176" i="21"/>
  <c r="G8" i="21"/>
  <c r="M77" i="12"/>
  <c r="V8" i="12"/>
  <c r="F43" i="1"/>
  <c r="F42" i="1"/>
  <c r="O122" i="13"/>
  <c r="G8" i="13"/>
  <c r="M13" i="13"/>
  <c r="V8" i="13"/>
  <c r="G88" i="14"/>
  <c r="I99" i="1" s="1"/>
  <c r="M89" i="14"/>
  <c r="Q57" i="14"/>
  <c r="K23" i="15"/>
  <c r="K8" i="19"/>
  <c r="AF87" i="12"/>
  <c r="Q39" i="12"/>
  <c r="F40" i="1"/>
  <c r="F39" i="1"/>
  <c r="F41" i="1"/>
  <c r="Q68" i="12"/>
  <c r="Q8" i="12"/>
  <c r="V212" i="13"/>
  <c r="O164" i="13"/>
  <c r="K122" i="13"/>
  <c r="I95" i="13"/>
  <c r="G192" i="14"/>
  <c r="I109" i="1" s="1"/>
  <c r="M193" i="14"/>
  <c r="M157" i="16"/>
  <c r="M156" i="16" s="1"/>
  <c r="G156" i="16"/>
  <c r="Q8" i="16"/>
  <c r="AF44" i="17"/>
  <c r="M30" i="17"/>
  <c r="M25" i="17" s="1"/>
  <c r="G25" i="17"/>
  <c r="G44" i="17" s="1"/>
  <c r="AF73" i="19"/>
  <c r="I8" i="20"/>
  <c r="K212" i="13"/>
  <c r="V122" i="13"/>
  <c r="K95" i="13"/>
  <c r="K8" i="13"/>
  <c r="K163" i="14"/>
  <c r="V78" i="14"/>
  <c r="V62" i="14"/>
  <c r="O8" i="15"/>
  <c r="I8" i="15"/>
  <c r="I158" i="16"/>
  <c r="V115" i="16"/>
  <c r="V25" i="17"/>
  <c r="K8" i="17"/>
  <c r="I23" i="18"/>
  <c r="K23" i="20"/>
  <c r="K8" i="20"/>
  <c r="G85" i="21"/>
  <c r="I85" i="1" s="1"/>
  <c r="O41" i="21"/>
  <c r="I11" i="21"/>
  <c r="O8" i="22"/>
  <c r="K8" i="23"/>
  <c r="F49" i="1"/>
  <c r="F53" i="1"/>
  <c r="F57" i="1"/>
  <c r="H57" i="1" s="1"/>
  <c r="I57" i="1" s="1"/>
  <c r="F61" i="1"/>
  <c r="K41" i="21"/>
  <c r="K11" i="21"/>
  <c r="K44" i="22"/>
  <c r="I18" i="23"/>
  <c r="G18" i="23"/>
  <c r="I113" i="1" s="1"/>
  <c r="I20" i="1" s="1"/>
  <c r="O8" i="23"/>
  <c r="Q192" i="14"/>
  <c r="M163" i="14"/>
  <c r="K110" i="14"/>
  <c r="O37" i="14"/>
  <c r="I23" i="15"/>
  <c r="G158" i="16"/>
  <c r="O143" i="16"/>
  <c r="M19" i="16"/>
  <c r="I8" i="16"/>
  <c r="M42" i="17"/>
  <c r="M17" i="17"/>
  <c r="O23" i="18"/>
  <c r="G8" i="18"/>
  <c r="V8" i="18"/>
  <c r="V40" i="19"/>
  <c r="O8" i="19"/>
  <c r="I8" i="19"/>
  <c r="M28" i="20"/>
  <c r="M23" i="20" s="1"/>
  <c r="M13" i="20"/>
  <c r="M8" i="20" s="1"/>
  <c r="O159" i="21"/>
  <c r="K159" i="21"/>
  <c r="V142" i="21"/>
  <c r="Q85" i="21"/>
  <c r="I41" i="21"/>
  <c r="G36" i="21"/>
  <c r="I82" i="1" s="1"/>
  <c r="I44" i="22"/>
  <c r="V18" i="23"/>
  <c r="F46" i="1"/>
  <c r="F50" i="1"/>
  <c r="F54" i="1"/>
  <c r="F58" i="1"/>
  <c r="F62" i="1"/>
  <c r="O192" i="14"/>
  <c r="O187" i="14"/>
  <c r="Q110" i="14"/>
  <c r="Q97" i="14"/>
  <c r="O88" i="14"/>
  <c r="K78" i="14"/>
  <c r="K62" i="14"/>
  <c r="V37" i="14"/>
  <c r="G8" i="14"/>
  <c r="V8" i="14"/>
  <c r="O23" i="15"/>
  <c r="Q143" i="16"/>
  <c r="K115" i="16"/>
  <c r="M39" i="17"/>
  <c r="Q8" i="18"/>
  <c r="Q58" i="19"/>
  <c r="I159" i="21"/>
  <c r="Q142" i="21"/>
  <c r="V85" i="21"/>
  <c r="Q36" i="21"/>
  <c r="G8" i="22"/>
  <c r="G60" i="22" s="1"/>
  <c r="Q8" i="22"/>
  <c r="O95" i="13"/>
  <c r="V97" i="14"/>
  <c r="I78" i="14"/>
  <c r="I62" i="14"/>
  <c r="Q8" i="14"/>
  <c r="G8" i="15"/>
  <c r="G39" i="15" s="1"/>
  <c r="V8" i="15"/>
  <c r="I115" i="16"/>
  <c r="O8" i="16"/>
  <c r="K25" i="17"/>
  <c r="V23" i="18"/>
  <c r="V58" i="19"/>
  <c r="O58" i="19"/>
  <c r="G23" i="20"/>
  <c r="G33" i="20" s="1"/>
  <c r="V36" i="21"/>
  <c r="O44" i="22"/>
  <c r="I37" i="14"/>
  <c r="V23" i="15"/>
  <c r="Q8" i="15"/>
  <c r="G143" i="16"/>
  <c r="V8" i="17"/>
  <c r="G23" i="18"/>
  <c r="Q23" i="18"/>
  <c r="K8" i="18"/>
  <c r="K40" i="19"/>
  <c r="I40" i="19"/>
  <c r="V23" i="20"/>
  <c r="V8" i="20"/>
  <c r="K142" i="21"/>
  <c r="O85" i="21"/>
  <c r="Q11" i="21"/>
  <c r="G29" i="22"/>
  <c r="K8" i="22"/>
  <c r="O18" i="23"/>
  <c r="V8" i="23"/>
  <c r="Q212" i="13"/>
  <c r="K164" i="13"/>
  <c r="Q8" i="13"/>
  <c r="I192" i="14"/>
  <c r="M187" i="14"/>
  <c r="Q163" i="14"/>
  <c r="O110" i="14"/>
  <c r="I97" i="14"/>
  <c r="Q88" i="14"/>
  <c r="O62" i="14"/>
  <c r="V57" i="14"/>
  <c r="G37" i="14"/>
  <c r="K8" i="14"/>
  <c r="G23" i="15"/>
  <c r="I92" i="1" s="1"/>
  <c r="Q23" i="15"/>
  <c r="I143" i="16"/>
  <c r="O115" i="16"/>
  <c r="V8" i="16"/>
  <c r="V39" i="17"/>
  <c r="Q8" i="17"/>
  <c r="O8" i="18"/>
  <c r="I8" i="18"/>
  <c r="I58" i="19"/>
  <c r="G8" i="19"/>
  <c r="V8" i="19"/>
  <c r="Q23" i="20"/>
  <c r="Q8" i="20"/>
  <c r="G159" i="21"/>
  <c r="I87" i="1" s="1"/>
  <c r="V159" i="21"/>
  <c r="I142" i="21"/>
  <c r="K85" i="21"/>
  <c r="I85" i="21"/>
  <c r="V41" i="21"/>
  <c r="V11" i="21"/>
  <c r="O11" i="21"/>
  <c r="V44" i="22"/>
  <c r="I8" i="22"/>
  <c r="Q18" i="23"/>
  <c r="M20" i="23"/>
  <c r="M18" i="23" s="1"/>
  <c r="K18" i="23"/>
  <c r="Q8" i="23"/>
  <c r="M8" i="23"/>
  <c r="M8" i="22"/>
  <c r="M58" i="22"/>
  <c r="M57" i="22" s="1"/>
  <c r="M51" i="22"/>
  <c r="M44" i="22" s="1"/>
  <c r="M24" i="22"/>
  <c r="M142" i="21"/>
  <c r="M41" i="21"/>
  <c r="M159" i="21"/>
  <c r="M36" i="21"/>
  <c r="M11" i="21"/>
  <c r="G172" i="21"/>
  <c r="G142" i="21"/>
  <c r="I86" i="1" s="1"/>
  <c r="G41" i="21"/>
  <c r="I83" i="1" s="1"/>
  <c r="G11" i="21"/>
  <c r="M88" i="21"/>
  <c r="M85" i="21" s="1"/>
  <c r="M58" i="19"/>
  <c r="M40" i="19"/>
  <c r="M8" i="19"/>
  <c r="G58" i="19"/>
  <c r="G53" i="19"/>
  <c r="I90" i="1" s="1"/>
  <c r="G40" i="19"/>
  <c r="I89" i="1" s="1"/>
  <c r="M8" i="18"/>
  <c r="M30" i="18"/>
  <c r="M23" i="18" s="1"/>
  <c r="AF35" i="18"/>
  <c r="M8" i="17"/>
  <c r="M161" i="16"/>
  <c r="M158" i="16" s="1"/>
  <c r="M148" i="16"/>
  <c r="M143" i="16" s="1"/>
  <c r="M141" i="16"/>
  <c r="M115" i="16" s="1"/>
  <c r="M40" i="16"/>
  <c r="M8" i="16" s="1"/>
  <c r="M37" i="15"/>
  <c r="M36" i="15" s="1"/>
  <c r="M30" i="15"/>
  <c r="M23" i="15" s="1"/>
  <c r="M110" i="14"/>
  <c r="M62" i="14"/>
  <c r="M57" i="14"/>
  <c r="M37" i="14"/>
  <c r="M192" i="14"/>
  <c r="M88" i="14"/>
  <c r="M8" i="14"/>
  <c r="G110" i="14"/>
  <c r="I106" i="1" s="1"/>
  <c r="G187" i="14"/>
  <c r="G163" i="14"/>
  <c r="I107" i="1" s="1"/>
  <c r="G97" i="14"/>
  <c r="I101" i="1" s="1"/>
  <c r="G62" i="14"/>
  <c r="I93" i="1" s="1"/>
  <c r="M95" i="13"/>
  <c r="M164" i="13"/>
  <c r="M212" i="13"/>
  <c r="M8" i="13"/>
  <c r="G95" i="13"/>
  <c r="I95" i="1" s="1"/>
  <c r="G212" i="13"/>
  <c r="I105" i="1" s="1"/>
  <c r="G164" i="13"/>
  <c r="I104" i="1" s="1"/>
  <c r="M123" i="13"/>
  <c r="M122" i="13" s="1"/>
  <c r="G119" i="13"/>
  <c r="I102" i="1" s="1"/>
  <c r="M117" i="13"/>
  <c r="M116" i="13" s="1"/>
  <c r="M39" i="12"/>
  <c r="M68" i="12"/>
  <c r="M50" i="12"/>
  <c r="M8" i="12"/>
  <c r="G50" i="12"/>
  <c r="I91" i="1" s="1"/>
  <c r="G68" i="12"/>
  <c r="I97" i="1" s="1"/>
  <c r="G39" i="12"/>
  <c r="J28" i="1"/>
  <c r="J26" i="1"/>
  <c r="G38" i="1"/>
  <c r="F38" i="1"/>
  <c r="J23" i="1"/>
  <c r="J24" i="1"/>
  <c r="J25" i="1"/>
  <c r="J27" i="1"/>
  <c r="E24" i="1"/>
  <c r="E26" i="1"/>
  <c r="I100" i="1" l="1"/>
  <c r="G87" i="12"/>
  <c r="I108" i="1"/>
  <c r="G59" i="1"/>
  <c r="H59" i="1" s="1"/>
  <c r="I59" i="1" s="1"/>
  <c r="G58" i="1"/>
  <c r="G47" i="1"/>
  <c r="H47" i="1" s="1"/>
  <c r="I47" i="1" s="1"/>
  <c r="G46" i="1"/>
  <c r="G163" i="16"/>
  <c r="G63" i="1"/>
  <c r="H63" i="1" s="1"/>
  <c r="I63" i="1" s="1"/>
  <c r="G62" i="1"/>
  <c r="I80" i="1"/>
  <c r="G176" i="21"/>
  <c r="G73" i="19"/>
  <c r="H46" i="1"/>
  <c r="I46" i="1" s="1"/>
  <c r="G51" i="1"/>
  <c r="H51" i="1" s="1"/>
  <c r="I51" i="1" s="1"/>
  <c r="G50" i="1"/>
  <c r="H50" i="1" s="1"/>
  <c r="I50" i="1" s="1"/>
  <c r="G234" i="13"/>
  <c r="G53" i="1"/>
  <c r="G52" i="1"/>
  <c r="H52" i="1" s="1"/>
  <c r="I52" i="1" s="1"/>
  <c r="G43" i="1"/>
  <c r="H43" i="1" s="1"/>
  <c r="I43" i="1" s="1"/>
  <c r="G42" i="1"/>
  <c r="H42" i="1" s="1"/>
  <c r="I42" i="1" s="1"/>
  <c r="G61" i="1"/>
  <c r="H61" i="1" s="1"/>
  <c r="I61" i="1" s="1"/>
  <c r="G60" i="1"/>
  <c r="H60" i="1" s="1"/>
  <c r="I60" i="1" s="1"/>
  <c r="G35" i="18"/>
  <c r="G39" i="1"/>
  <c r="H39" i="1" s="1"/>
  <c r="H64" i="1" s="1"/>
  <c r="G41" i="1"/>
  <c r="G40" i="1"/>
  <c r="H40" i="1" s="1"/>
  <c r="I40" i="1" s="1"/>
  <c r="I88" i="1"/>
  <c r="G209" i="14"/>
  <c r="G45" i="1"/>
  <c r="H45" i="1" s="1"/>
  <c r="I45" i="1" s="1"/>
  <c r="G44" i="1"/>
  <c r="G33" i="23"/>
  <c r="H62" i="1"/>
  <c r="I62" i="1" s="1"/>
  <c r="H41" i="1"/>
  <c r="I41" i="1" s="1"/>
  <c r="H44" i="1"/>
  <c r="I44" i="1" s="1"/>
  <c r="I17" i="1"/>
  <c r="H58" i="1"/>
  <c r="I58" i="1" s="1"/>
  <c r="H53" i="1"/>
  <c r="I53" i="1" s="1"/>
  <c r="G55" i="1"/>
  <c r="H55" i="1" s="1"/>
  <c r="I55" i="1" s="1"/>
  <c r="G54" i="1"/>
  <c r="H54" i="1" s="1"/>
  <c r="I54" i="1" s="1"/>
  <c r="F64" i="1"/>
  <c r="G49" i="1"/>
  <c r="H49" i="1" s="1"/>
  <c r="I49" i="1" s="1"/>
  <c r="G48" i="1"/>
  <c r="H48" i="1" s="1"/>
  <c r="I48" i="1" s="1"/>
  <c r="I81" i="1"/>
  <c r="G23" i="1" l="1"/>
  <c r="A23" i="1" s="1"/>
  <c r="G24" i="1" s="1"/>
  <c r="I16" i="1"/>
  <c r="I21" i="1" s="1"/>
  <c r="I114" i="1"/>
  <c r="G64" i="1"/>
  <c r="G25" i="1" s="1"/>
  <c r="A25" i="1" s="1"/>
  <c r="I39" i="1"/>
  <c r="I64" i="1" s="1"/>
  <c r="A24" i="1" l="1"/>
  <c r="J63" i="1"/>
  <c r="J48" i="1"/>
  <c r="J47" i="1"/>
  <c r="J51" i="1"/>
  <c r="J40" i="1"/>
  <c r="J50" i="1"/>
  <c r="J54" i="1"/>
  <c r="J62" i="1"/>
  <c r="J45" i="1"/>
  <c r="J39" i="1"/>
  <c r="J64" i="1" s="1"/>
  <c r="J41" i="1"/>
  <c r="J46" i="1"/>
  <c r="J42" i="1"/>
  <c r="J55" i="1"/>
  <c r="J44" i="1"/>
  <c r="J59" i="1"/>
  <c r="J60" i="1"/>
  <c r="J52" i="1"/>
  <c r="J61" i="1"/>
  <c r="J58" i="1"/>
  <c r="J43" i="1"/>
  <c r="J56" i="1"/>
  <c r="J53" i="1"/>
  <c r="J49" i="1"/>
  <c r="J57" i="1"/>
  <c r="G26" i="1"/>
  <c r="A27" i="1" s="1"/>
  <c r="A26" i="1"/>
  <c r="J113" i="1"/>
  <c r="J89" i="1"/>
  <c r="J111" i="1"/>
  <c r="J82" i="1"/>
  <c r="J98" i="1"/>
  <c r="J96" i="1"/>
  <c r="J93" i="1"/>
  <c r="J80" i="1"/>
  <c r="J84" i="1"/>
  <c r="J100" i="1"/>
  <c r="J91" i="1"/>
  <c r="J103" i="1"/>
  <c r="J97" i="1"/>
  <c r="J92" i="1"/>
  <c r="J108" i="1"/>
  <c r="J95" i="1"/>
  <c r="J83" i="1"/>
  <c r="J86" i="1"/>
  <c r="J102" i="1"/>
  <c r="J101" i="1"/>
  <c r="J90" i="1"/>
  <c r="J85" i="1"/>
  <c r="J109" i="1"/>
  <c r="J81" i="1"/>
  <c r="J112" i="1"/>
  <c r="J99" i="1"/>
  <c r="J87" i="1"/>
  <c r="J88" i="1"/>
  <c r="J104" i="1"/>
  <c r="J106" i="1"/>
  <c r="J105" i="1"/>
  <c r="J107" i="1"/>
  <c r="J94" i="1"/>
  <c r="J110" i="1"/>
  <c r="G28" i="1"/>
  <c r="A29" i="1" l="1"/>
  <c r="G29" i="1"/>
  <c r="G27" i="1" s="1"/>
  <c r="J1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D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E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E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<sst xmlns="http://schemas.openxmlformats.org/spreadsheetml/2006/main" count="4886" uniqueCount="987">
  <si>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</si>
  <si>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</si>
  <si>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</si>
  <si>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</si>
  <si>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</si>
  <si>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</si>
  <si>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</si>
  <si>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</si>
  <si>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</si>
  <si>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</si>
  <si>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</si>
  <si>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</si>
  <si>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</si>
  <si>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</si>
  <si>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</si>
  <si>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</si>
  <si>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</si>
  <si>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</si>
  <si>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</si>
  <si>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</si>
  <si>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</si>
  <si>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</si>
  <si>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</si>
  <si>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</si>
  <si>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</si>
  <si>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</si>
  <si>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</si>
  <si>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</si>
  <si>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</si>
  <si>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</si>
  <si>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</si>
  <si>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</si>
  <si>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</si>
  <si>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</si>
  <si>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</si>
  <si>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</si>
  <si>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</si>
  <si>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</si>
  <si>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</si>
  <si>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</si>
  <si>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</si>
  <si>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</si>
  <si>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</si>
  <si>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0362</t>
  </si>
  <si>
    <t xml:space="preserve">MULTIFUNKČNÍ HŘIŠTĚ  KŘIŽÁTKY   </t>
  </si>
  <si>
    <t>Město Králův Dvůr</t>
  </si>
  <si>
    <t>náměstí Míru 139</t>
  </si>
  <si>
    <t>Králův Dvůr</t>
  </si>
  <si>
    <t>26701</t>
  </si>
  <si>
    <t>00509701</t>
  </si>
  <si>
    <t>CZ00509701</t>
  </si>
  <si>
    <t xml:space="preserve">Ing.arch.Pavel Hanzal </t>
  </si>
  <si>
    <t>29.10.2020</t>
  </si>
  <si>
    <t>Stavba</t>
  </si>
  <si>
    <t>SO 01</t>
  </si>
  <si>
    <t>Multifunkční hřiště s povrchem EPDM</t>
  </si>
  <si>
    <t>082020</t>
  </si>
  <si>
    <t>KONTROLNÍ  ROZPOČET</t>
  </si>
  <si>
    <t>SO 02</t>
  </si>
  <si>
    <t>Infrastruktura , sítě  elektro,kanalizace,voda,slaboproud,dešťové vody</t>
  </si>
  <si>
    <t>KONTROLNÍ ROZPOČET</t>
  </si>
  <si>
    <t>SO 03A,B</t>
  </si>
  <si>
    <t>Sociální zázemí,sklad sport.zař.,zázemí multifunkčního hřiště</t>
  </si>
  <si>
    <t>SO 04</t>
  </si>
  <si>
    <t xml:space="preserve">Betonová dlažba </t>
  </si>
  <si>
    <t>SO 05</t>
  </si>
  <si>
    <t xml:space="preserve">Herní prvky  pro děti </t>
  </si>
  <si>
    <t>SO 06</t>
  </si>
  <si>
    <t xml:space="preserve">Work-out hřiště pro dospělé </t>
  </si>
  <si>
    <t>SO 07</t>
  </si>
  <si>
    <t>Specielní mlatový povrch  jednosměrný okruh  pro děti</t>
  </si>
  <si>
    <t>SO 08</t>
  </si>
  <si>
    <t>Systémové oplocení</t>
  </si>
  <si>
    <t>SO 09</t>
  </si>
  <si>
    <t xml:space="preserve">Štěrkový trávník </t>
  </si>
  <si>
    <t>SO 10</t>
  </si>
  <si>
    <t xml:space="preserve">Zahradní úpravy </t>
  </si>
  <si>
    <t>SO 11</t>
  </si>
  <si>
    <t>Mobiliář venkovní</t>
  </si>
  <si>
    <t xml:space="preserve">VO </t>
  </si>
  <si>
    <t xml:space="preserve">Vedlejší a ostatní náklady </t>
  </si>
  <si>
    <t>Celkem za stavbu</t>
  </si>
  <si>
    <t>CZK</t>
  </si>
  <si>
    <t>#POPS</t>
  </si>
  <si>
    <t xml:space="preserve">Popis stavby: 0362 - MULTIFUNKČNÍ HŘIŠTĚ  KŘIŽÁTKY   </t>
  </si>
  <si>
    <t>Soupis prací je sestaven s  využitím položek  Cenové soustavy  RTS a.s. a  technických podmínek položek Cenové soustavy RTS ,</t>
  </si>
  <si>
    <t>které jsou uvedeny v soupisu prací (tzv. úvodní části katalogů). Jsou neomezeně dálkově k dispozici na  www.cenovasoustava.cz. Cenová úroveň použité cenové soustavy  je RTS  2020/I.</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</si>
  <si>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 Uvedené vlastní  položky jsou  kalkulovány na základě vlastních zkušeností z realizovaných staveb v kombinaci se zjištěním aktualních cen materiálů a konstrukcí.</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</si>
  <si>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</si>
  <si>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Rozpočet je vypracován podle vyhl.č.169/2016 Sb.</t>
  </si>
  <si>
    <t>Rekapitulace dílů</t>
  </si>
  <si>
    <t>Typ dílu</t>
  </si>
  <si>
    <t>01</t>
  </si>
  <si>
    <t>Příprava území</t>
  </si>
  <si>
    <t>1</t>
  </si>
  <si>
    <t>Zemní práce</t>
  </si>
  <si>
    <t>191</t>
  </si>
  <si>
    <t>Zahradní úpravy  stromy</t>
  </si>
  <si>
    <t>1912</t>
  </si>
  <si>
    <t xml:space="preserve">Zahradní úpravy   keře </t>
  </si>
  <si>
    <t>1913</t>
  </si>
  <si>
    <t xml:space="preserve">Zahradní úpravy popínavé dřeviny </t>
  </si>
  <si>
    <t>1914</t>
  </si>
  <si>
    <t xml:space="preserve">Zahradní úpravy  trvalky </t>
  </si>
  <si>
    <t>1915</t>
  </si>
  <si>
    <t xml:space="preserve">Zahradní úpravy  trávy </t>
  </si>
  <si>
    <t>1916</t>
  </si>
  <si>
    <t>Zahradní úpravy   cibuloviny</t>
  </si>
  <si>
    <t>2</t>
  </si>
  <si>
    <t>Základy a zvláštní zakládání</t>
  </si>
  <si>
    <t>3</t>
  </si>
  <si>
    <t>Svislé a kompletní konstrukce</t>
  </si>
  <si>
    <t>4</t>
  </si>
  <si>
    <t>Vodorovné konstrukce</t>
  </si>
  <si>
    <t>46</t>
  </si>
  <si>
    <t>Zpevněné plochy</t>
  </si>
  <si>
    <t>5</t>
  </si>
  <si>
    <t>Komunikace</t>
  </si>
  <si>
    <t>63</t>
  </si>
  <si>
    <t>Podlahy a podlahové konstrukce</t>
  </si>
  <si>
    <t>64</t>
  </si>
  <si>
    <t>Výplně otvorů</t>
  </si>
  <si>
    <t>8</t>
  </si>
  <si>
    <t>Trubní vedení</t>
  </si>
  <si>
    <t>91</t>
  </si>
  <si>
    <t>Doplňující práce na komunikaci</t>
  </si>
  <si>
    <t>911</t>
  </si>
  <si>
    <t>Sportovní vybavení</t>
  </si>
  <si>
    <t>94</t>
  </si>
  <si>
    <t>Lešení a stavební výtahy</t>
  </si>
  <si>
    <t>95</t>
  </si>
  <si>
    <t>Dokončovací konstrukce na pozemních stavbách</t>
  </si>
  <si>
    <t>99</t>
  </si>
  <si>
    <t>Staveništní přesun hmot</t>
  </si>
  <si>
    <t>712</t>
  </si>
  <si>
    <t>Povlakové krytiny</t>
  </si>
  <si>
    <t>720</t>
  </si>
  <si>
    <t>Zdravotechnická instalace</t>
  </si>
  <si>
    <t>721</t>
  </si>
  <si>
    <t>Vnitřní kanalizace</t>
  </si>
  <si>
    <t>722</t>
  </si>
  <si>
    <t>Vnitřní vodovod</t>
  </si>
  <si>
    <t>725</t>
  </si>
  <si>
    <t>Zařizovací předměty</t>
  </si>
  <si>
    <t>762</t>
  </si>
  <si>
    <t>Konstrukce tesařské</t>
  </si>
  <si>
    <t>766</t>
  </si>
  <si>
    <t>Konstrukce truhlářské</t>
  </si>
  <si>
    <t>767</t>
  </si>
  <si>
    <t>Konstrukce zámečnické</t>
  </si>
  <si>
    <t>777</t>
  </si>
  <si>
    <t>Podlahy ze syntetických hmot</t>
  </si>
  <si>
    <t>783</t>
  </si>
  <si>
    <t>Nátěry</t>
  </si>
  <si>
    <t>M21</t>
  </si>
  <si>
    <t>Elektromontáže</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</si>
  <si>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</si>
  <si>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</si>
  <si>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</si>
  <si>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</si>
  <si>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</si>
  <si>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</si>
  <si>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</si>
  <si>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</si>
  <si>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</si>
  <si>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</si>
  <si>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</si>
  <si>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</si>
  <si>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</si>
  <si>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</si>
  <si>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</si>
  <si>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</si>
  <si>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</si>
  <si>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</si>
  <si>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</si>
  <si>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</si>
  <si>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</si>
  <si>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</si>
  <si>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</si>
  <si>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</si>
  <si>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</si>
  <si>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</si>
  <si>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</si>
  <si>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</si>
  <si>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</si>
  <si>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121101103R00</t>
  </si>
  <si>
    <t>Sejmutí ornice s přemístěním přes 100 do 250 m</t>
  </si>
  <si>
    <t>m3</t>
  </si>
  <si>
    <t>RTS 20/ II</t>
  </si>
  <si>
    <t>RTS 20/ I</t>
  </si>
  <si>
    <t>Práce</t>
  </si>
  <si>
    <t>POL1_</t>
  </si>
  <si>
    <t>0</t>
  </si>
  <si>
    <t>VV</t>
  </si>
  <si>
    <t>131301112R00</t>
  </si>
  <si>
    <t>Hloubení nezapaž. jam hor.4 do 1000 m3, STROJNĚ</t>
  </si>
  <si>
    <t>319*0,55</t>
  </si>
  <si>
    <t>131301119R00</t>
  </si>
  <si>
    <t>Příplatek za lepivost - hloubení nezap.jam v hor.4</t>
  </si>
  <si>
    <t>133301101R00</t>
  </si>
  <si>
    <t>Hloubení šachet v hor.4 do 100 m3</t>
  </si>
  <si>
    <t>0,5</t>
  </si>
  <si>
    <t>5,28</t>
  </si>
  <si>
    <t>133301109R00</t>
  </si>
  <si>
    <t>Příplatek za lepivost - hloubení šachet v hor.4</t>
  </si>
  <si>
    <t>162701105R00</t>
  </si>
  <si>
    <t>Vodorovné přemístění výkopku z hor.1-4 do 10000 m</t>
  </si>
  <si>
    <t>167101101R00</t>
  </si>
  <si>
    <t>Nakládání výkopku z hor.1-4 v množství do 100 m3</t>
  </si>
  <si>
    <t>171201201R00</t>
  </si>
  <si>
    <t>Uložení sypaniny na skl.-sypanina na výšku přes 2m</t>
  </si>
  <si>
    <t>181101102R00</t>
  </si>
  <si>
    <t>Úprava pláně v zářezech v hor. 1-4, se zhutněním</t>
  </si>
  <si>
    <t>m2</t>
  </si>
  <si>
    <t>319</t>
  </si>
  <si>
    <t>199000002R00</t>
  </si>
  <si>
    <t>Poplatek za skládku horniny 1- 4</t>
  </si>
  <si>
    <t>289971211R00</t>
  </si>
  <si>
    <t>Zřízení vrstvy z geotextilie sklon do 1:5 š.do 3 m</t>
  </si>
  <si>
    <t>290001</t>
  </si>
  <si>
    <t>Základové patky z betonu tř. C 16/20 vč. osazení plastové chráničky (sportovní vybavení)</t>
  </si>
  <si>
    <t xml:space="preserve">ks    </t>
  </si>
  <si>
    <t>Vlastní</t>
  </si>
  <si>
    <t>Indiv</t>
  </si>
  <si>
    <t>290002</t>
  </si>
  <si>
    <t>Základové patky z betonu tř. C 16/20 vč. osazení plastové chráničky (oplocení)</t>
  </si>
  <si>
    <t>30</t>
  </si>
  <si>
    <t>290003</t>
  </si>
  <si>
    <t>Plastová chránička KG 200, d. 1 m (sportovní vybavení, oplocení)</t>
  </si>
  <si>
    <t>32</t>
  </si>
  <si>
    <t>69310210R</t>
  </si>
  <si>
    <t>Geomříže dvouosé   50x4 m PP</t>
  </si>
  <si>
    <t>SPCM</t>
  </si>
  <si>
    <t>Specifikace</t>
  </si>
  <si>
    <t>POL3_</t>
  </si>
  <si>
    <t>319*1,15</t>
  </si>
  <si>
    <t>564762112R00</t>
  </si>
  <si>
    <t>Podklad z kam.drceného 32-63    21 cm</t>
  </si>
  <si>
    <t>564801112RT2</t>
  </si>
  <si>
    <t>Podklad ze štěrkodrti po zhutnění tloušťky 4 cm štěrkodrť frakce 0-32 mm</t>
  </si>
  <si>
    <t>564861113RT4</t>
  </si>
  <si>
    <t>Podklad ze štěrkodrti po zhutnění tloušťky 22 cm štěrkodrť frakce 0-63 mm</t>
  </si>
  <si>
    <t>589651102R00</t>
  </si>
  <si>
    <t xml:space="preserve">Penetrace pro sportovní povrchy CONIPUR </t>
  </si>
  <si>
    <t>589651111R00</t>
  </si>
  <si>
    <t>Kryt sportovních ploch polyuretanový CONIPUR ET</t>
  </si>
  <si>
    <t>589999</t>
  </si>
  <si>
    <t>Nášlapná vrstva  EPDM  v zelené barvě</t>
  </si>
  <si>
    <t xml:space="preserve">m2    </t>
  </si>
  <si>
    <t>590001</t>
  </si>
  <si>
    <t>Lajnování PUR povrchu</t>
  </si>
  <si>
    <t xml:space="preserve">m     </t>
  </si>
  <si>
    <t>986</t>
  </si>
  <si>
    <t>916661111RT5</t>
  </si>
  <si>
    <t>Osazení park. obrubníků do lože z C 12/15 s opěrou včetně obrubníku 80x250x1000 mm</t>
  </si>
  <si>
    <t>m</t>
  </si>
  <si>
    <t>74</t>
  </si>
  <si>
    <t>911001</t>
  </si>
  <si>
    <t>Betonování ocelových pouzder do PVC chrániček</t>
  </si>
  <si>
    <t>911002</t>
  </si>
  <si>
    <t>D+M - volejbal (sloupky O 102 mm, Fe/Zn, volejbalová síť)</t>
  </si>
  <si>
    <t>kompl</t>
  </si>
  <si>
    <t>911003</t>
  </si>
  <si>
    <t>Branky pro malou kopanou včetně sítě</t>
  </si>
  <si>
    <t>911004</t>
  </si>
  <si>
    <t>Basketbalový koš - konstrukce na oplocení, deska, obroučka, síťka</t>
  </si>
  <si>
    <t>950001</t>
  </si>
  <si>
    <t xml:space="preserve">D+M Oplocení sportoviště s mantinelem, výška oplocení 4m, z toho 1m dřevěný mantinel + 3 m ochranná </t>
  </si>
  <si>
    <t xml:space="preserve">+ 3 m ochranná síť polypropylenová; mantinel ze smrkového řeziva, hoblovaného impregnovaného, uprostřed pole zpevňující pás; ocelové sloupky 76/3 mm pozinkované, v rozích : </t>
  </si>
  <si>
    <t xml:space="preserve">ochranná síť pro míčové sporty 45/45/3 mm zelená, montáž sítě pomocí ocel.lanek,1x vchodová dvoukřídlová brána : </t>
  </si>
  <si>
    <t>950002</t>
  </si>
  <si>
    <t>Hutnící zkoušky (2x pláň, 2x koncová podkladní vrstva)</t>
  </si>
  <si>
    <t>998227111R00</t>
  </si>
  <si>
    <t>Přesun hmot,umělé sportovní povrchy,kryt z dílců</t>
  </si>
  <si>
    <t>t</t>
  </si>
  <si>
    <t>Přesun hmot</t>
  </si>
  <si>
    <t>POL7_</t>
  </si>
  <si>
    <t>SUM</t>
  </si>
  <si>
    <t>Poznámky uchazeče k zadání</t>
  </si>
  <si>
    <t>POPUZIV</t>
  </si>
  <si>
    <t>END</t>
  </si>
  <si>
    <t>131301110R00</t>
  </si>
  <si>
    <t>Hloubení nezapaž. jam hor.4 do 50 m3, STROJNĚ</t>
  </si>
  <si>
    <t>39</t>
  </si>
  <si>
    <t>132301210R00</t>
  </si>
  <si>
    <t>Hloubení rýh š.do 200 cm hor.4 do 50 m3, STROJNĚ</t>
  </si>
  <si>
    <t xml:space="preserve">kanalizace : </t>
  </si>
  <si>
    <t>91*0,9*1,5</t>
  </si>
  <si>
    <t/>
  </si>
  <si>
    <t xml:space="preserve">vodovod : </t>
  </si>
  <si>
    <t>28*0,9*1,2</t>
  </si>
  <si>
    <t>132301219R00</t>
  </si>
  <si>
    <t>Přípl.za lepivost,hloubení rýh 200cm,hor.4,STROJNĚ</t>
  </si>
  <si>
    <t>151101101R00</t>
  </si>
  <si>
    <t>Pažení a rozepření stěn rýh - příložné - hl.do 2 m</t>
  </si>
  <si>
    <t>91*2*1,5</t>
  </si>
  <si>
    <t>151101111R00</t>
  </si>
  <si>
    <t>Odstranění pažení stěn rýh - příložné - hl. do 2 m</t>
  </si>
  <si>
    <t>91*0,9*0,4</t>
  </si>
  <si>
    <t>28*0,9*0,4</t>
  </si>
  <si>
    <t>20</t>
  </si>
  <si>
    <t xml:space="preserve">nádrže : </t>
  </si>
  <si>
    <t>174101101R00</t>
  </si>
  <si>
    <t>Zásyp jam, rýh, šachet se zhutněním</t>
  </si>
  <si>
    <t>včetně strojního přemístění materiálu pro zásyp ze vzdálenosti do 10 m od okraje zásypu</t>
  </si>
  <si>
    <t>POP</t>
  </si>
  <si>
    <t>91*0,9*1,1</t>
  </si>
  <si>
    <t>28*0,9*0,8</t>
  </si>
  <si>
    <t>175101101RT2</t>
  </si>
  <si>
    <t xml:space="preserve">Obsyp potrubí bez prohození sypaniny s dodáním  písku  </t>
  </si>
  <si>
    <t>91*0,9*0,3</t>
  </si>
  <si>
    <t>28*0,9*0,3</t>
  </si>
  <si>
    <t>175101201R00</t>
  </si>
  <si>
    <t>Obsyp objektu bez prohození sypaniny</t>
  </si>
  <si>
    <t>19</t>
  </si>
  <si>
    <t>175101209R00</t>
  </si>
  <si>
    <t>Příplatek za prohození sypaniny pro obsyp objektu</t>
  </si>
  <si>
    <t>289970111R00</t>
  </si>
  <si>
    <t>Vrstva geotextilie Geofiltex 300g/m2</t>
  </si>
  <si>
    <t>58</t>
  </si>
  <si>
    <t>451572111R00</t>
  </si>
  <si>
    <t>Lože pod potrubí z kameniva těženého 0 - 4 mm</t>
  </si>
  <si>
    <t>91*0,9*0,1</t>
  </si>
  <si>
    <t>28*0,9*0,1</t>
  </si>
  <si>
    <t>597071122RU2</t>
  </si>
  <si>
    <t xml:space="preserve">Žlab odvodňovací , dl.1000 mm, B 125  pojezd.mříž D400 , zápach.uzávěrka </t>
  </si>
  <si>
    <t>betonové lože C 12/15.</t>
  </si>
  <si>
    <t>3,7</t>
  </si>
  <si>
    <t>894411111RT2</t>
  </si>
  <si>
    <t>Zřízení šachet z dílců,dno C 25/30, potrubí DN 200 včetně dílců TBS-Q 100/50 PS a TBR-Q 100-63/58 KPS</t>
  </si>
  <si>
    <t>kus</t>
  </si>
  <si>
    <t>899103111RT2</t>
  </si>
  <si>
    <t>Osazení poklopu s rámem do 150 kg včetně dodávky poklopu lit. kruhového D 600</t>
  </si>
  <si>
    <t>721242110RT2</t>
  </si>
  <si>
    <t>Lapač střešních splavenin PP HL600, kloub zápachová klapka, koš na listí, DN 125</t>
  </si>
  <si>
    <t>721273160R00</t>
  </si>
  <si>
    <t>Hlavice ventilační přivětrávací HL904</t>
  </si>
  <si>
    <t>899555</t>
  </si>
  <si>
    <t>Zemní filtrační šachta  DN400 s pojízdným poklopem D400 vč.filtračního koše , 2x prodloužení 500 mm</t>
  </si>
  <si>
    <t>sestava</t>
  </si>
  <si>
    <t>899556</t>
  </si>
  <si>
    <t>Garantia multi  šachta D400 , prodlužovací modul 2x250 mm</t>
  </si>
  <si>
    <t>celek</t>
  </si>
  <si>
    <t>899557</t>
  </si>
  <si>
    <t>EcoBloc INSPEcT   zákl.modul 205 l</t>
  </si>
  <si>
    <t>899558</t>
  </si>
  <si>
    <t>EcoBloc INSPEcT   podkl.deska 25 ll</t>
  </si>
  <si>
    <t>899559</t>
  </si>
  <si>
    <t>EcoBloc INSPEcT   koncová deska  (sada 2 kusy)</t>
  </si>
  <si>
    <t>899560</t>
  </si>
  <si>
    <t>EcoBloc INSPEcT   + MAXX+RAINBLOCK +spoj.konektor (1 kus)</t>
  </si>
  <si>
    <t>104</t>
  </si>
  <si>
    <t>998276101R00</t>
  </si>
  <si>
    <t>Přesun hmot, trubní vedení plastová, otevř. výkop</t>
  </si>
  <si>
    <t>na vzdálenost 15 m od hrany výkopu nebo od okraje šachty</t>
  </si>
  <si>
    <t>Zednické výpomoce vč.potřebného materiálu</t>
  </si>
  <si>
    <t xml:space="preserve">hod   </t>
  </si>
  <si>
    <t>8,5*2*6</t>
  </si>
  <si>
    <t>721176103R00</t>
  </si>
  <si>
    <t>Potrubí HT připojovací D 50 x 1,8 mm</t>
  </si>
  <si>
    <t>Potrubí včetně tvarovek. Bez zednických výpomocí.</t>
  </si>
  <si>
    <t>721176104R00</t>
  </si>
  <si>
    <t>Potrubí HT připojovací D 75 x 1,9 mm</t>
  </si>
  <si>
    <t>721176105R00</t>
  </si>
  <si>
    <t>Potrubí HT připojovací D 110 x 2,7 mm</t>
  </si>
  <si>
    <t>721176222R00</t>
  </si>
  <si>
    <t>Potrubí KG svodné (ležaté) v zemi D 110 x 3,2 mm</t>
  </si>
  <si>
    <t>43</t>
  </si>
  <si>
    <t>721176223R00</t>
  </si>
  <si>
    <t>Potrubí KG svodné (ležaté) v zemi D 125 x 3,2 mm</t>
  </si>
  <si>
    <t>14</t>
  </si>
  <si>
    <t>721176224R00</t>
  </si>
  <si>
    <t>Potrubí KG svodné (ležaté) v zemi D 160 x 4,0 mm</t>
  </si>
  <si>
    <t>721179102R00</t>
  </si>
  <si>
    <t>Potrubí tlakové  PE připojovací, D 40 x 3,0 mm</t>
  </si>
  <si>
    <t>Potrubí včetně tvarovek a elektrospojek. Bez zednických výpomocí.</t>
  </si>
  <si>
    <t>721273150R00</t>
  </si>
  <si>
    <t>Hlavice ventilační přivětrávací HL900</t>
  </si>
  <si>
    <t>721290111R00</t>
  </si>
  <si>
    <t>Zkouška těsnosti kanalizace vodou DN 125</t>
  </si>
  <si>
    <t>68</t>
  </si>
  <si>
    <t>721290112R00</t>
  </si>
  <si>
    <t>Zkouška těsnosti kanalizace vodou DN 200</t>
  </si>
  <si>
    <t>72155</t>
  </si>
  <si>
    <t xml:space="preserve">Kulový kohout DN32 výtlak </t>
  </si>
  <si>
    <t>72156</t>
  </si>
  <si>
    <t xml:space="preserve">Zpětná klapka DN32  výtlak </t>
  </si>
  <si>
    <t>72157</t>
  </si>
  <si>
    <t>Systémový prostup deskou (pažnice + těsnící vložka)   pro DN 75</t>
  </si>
  <si>
    <t>72158</t>
  </si>
  <si>
    <t>Systémový prostup deskou (pažnice + těsnící vložka) pro DN 110</t>
  </si>
  <si>
    <t>72159</t>
  </si>
  <si>
    <t xml:space="preserve">Sběrná a čerpací šachta  pro ponorné kalové čerpadlo + poklop+ kalové čerpadlo +ovládací automatika  s akustickou signalizací poruchy </t>
  </si>
  <si>
    <t>72160</t>
  </si>
  <si>
    <t xml:space="preserve">Akumulační nádrž dešťových vod  4,21 m3 vč.filtru,zpětné klapky ,přepadu,kominku a pochozího váka  DN600 mm </t>
  </si>
  <si>
    <t>998721201R00</t>
  </si>
  <si>
    <t>Přesun hmot pro vnitřní kanalizaci, výšky do 6 m</t>
  </si>
  <si>
    <t>722171212R00</t>
  </si>
  <si>
    <t>Potrubí z PEHD, D 25 x 2,3 mm</t>
  </si>
  <si>
    <t>Potrubí včetně tvarovek, rozebiratelných svěrných spojek a zednických výpomocí.</t>
  </si>
  <si>
    <t>Včetně pomocného lešení o výšce podlahy do 1900 mm a pro zatížení do 1,5 kPa.</t>
  </si>
  <si>
    <t>28</t>
  </si>
  <si>
    <t>722172311R00</t>
  </si>
  <si>
    <t>Potrubí z PPR, D 20x2,8 mm, PN 16, vč.zed.výpom.</t>
  </si>
  <si>
    <t>Potrubí včetně tvarovek a zednických výpomocí.</t>
  </si>
  <si>
    <t>11</t>
  </si>
  <si>
    <t>722172312R00</t>
  </si>
  <si>
    <t>Potrubí z PPR, D 25x3,5 mm, PN 16, vč.zed.výpom.</t>
  </si>
  <si>
    <t>722181222RT7</t>
  </si>
  <si>
    <t>Izolace návleková   tl. stěny 9 mm vnitřní průměr 22 mm</t>
  </si>
  <si>
    <t>V položce je kalkulována dodávka izolační trubice, spon a lepicí pásky.</t>
  </si>
  <si>
    <t>722181222RT8</t>
  </si>
  <si>
    <t>Izolace návleková  tl. stěny 9 mm vnitřní průměr 25 mm</t>
  </si>
  <si>
    <t>722202412R00</t>
  </si>
  <si>
    <t>Kohout kulový   D 20</t>
  </si>
  <si>
    <t>722221112R00</t>
  </si>
  <si>
    <t>Kohout vypouštěcí kulový,   DN 15</t>
  </si>
  <si>
    <t>722221113R00</t>
  </si>
  <si>
    <t>Kohout   kulový,   DN 20</t>
  </si>
  <si>
    <t>722221116R00</t>
  </si>
  <si>
    <t>Kohout vypouštěcí kulový,  DN 15</t>
  </si>
  <si>
    <t>722235652R00</t>
  </si>
  <si>
    <t>Ventil vod.zpětný kulový  DN 20</t>
  </si>
  <si>
    <t>722235522R00</t>
  </si>
  <si>
    <t>Filtr,vod.vnitřní-vnitřní z.IVAR FIV.08412 DN 20</t>
  </si>
  <si>
    <t>722237662R00</t>
  </si>
  <si>
    <t>Klapka zpětná,2xvnitř.závit G DN 20,vod</t>
  </si>
  <si>
    <t>722262211R00</t>
  </si>
  <si>
    <t>Vodoměry do 30°C, závitové G 3/4 MN-QN 2,5XN.EBH</t>
  </si>
  <si>
    <t>722280106R00</t>
  </si>
  <si>
    <t>Tlaková zkouška vodovodního potrubí DN 32</t>
  </si>
  <si>
    <t>Včetně dodávky vody, uzavření a zabezpečení konců potrubí.</t>
  </si>
  <si>
    <t>722290234R00</t>
  </si>
  <si>
    <t>Proplach a dezinfekce vodovod.potrubí DN 80</t>
  </si>
  <si>
    <t>Včetně dodání desinfekčního prostředku.</t>
  </si>
  <si>
    <t>72226995i</t>
  </si>
  <si>
    <t>Výtokový ventil na fasádu DN15 se zpětnou klapkou ,přivzdušnění a připojení na hadici</t>
  </si>
  <si>
    <t>72255</t>
  </si>
  <si>
    <t>Systémový prostup deskou (pažnice + těsnící vložka)  pro HDPE  100 ,SDR11  d25</t>
  </si>
  <si>
    <t>7256</t>
  </si>
  <si>
    <t>Montáž a dodávka  vodoměrné šachty celoplastové pr.1200 . se vstp.otvorem a poklopem</t>
  </si>
  <si>
    <t>998722201R00</t>
  </si>
  <si>
    <t>Přesun hmot pro vnitřní vodovod, výšky do 6 m</t>
  </si>
  <si>
    <t>725013128R00</t>
  </si>
  <si>
    <t>Kloz.kombi   ZTP,nádrž s arm.odpad svislý,bílý</t>
  </si>
  <si>
    <t>soubor</t>
  </si>
  <si>
    <t>725017123R00</t>
  </si>
  <si>
    <t>Umyvadlo na šrouby  60 x 45 cm, bílé</t>
  </si>
  <si>
    <t>725017153R00</t>
  </si>
  <si>
    <t>Umyvadlo invalidní  64 x 55 cm, bílé</t>
  </si>
  <si>
    <t>725814103R00</t>
  </si>
  <si>
    <t xml:space="preserve">Ventil rohový </t>
  </si>
  <si>
    <t>725823111RT1</t>
  </si>
  <si>
    <t>Baterie umyvadlová stoján. ruční, bez otvír.odpadu standardní</t>
  </si>
  <si>
    <t>725823111RT2</t>
  </si>
  <si>
    <t>Baterie umyvadlová stoján. ruční, bez otvír.odpadu pro invalidy</t>
  </si>
  <si>
    <t>725860107R00</t>
  </si>
  <si>
    <t>Uzávěrka zápachová umyvadlová T 1015,D 40</t>
  </si>
  <si>
    <t>725860109R00</t>
  </si>
  <si>
    <t>Uzávěrka zápachová umyvadlová T 1016,D 40 pro invalidy</t>
  </si>
  <si>
    <t>998725201R00</t>
  </si>
  <si>
    <t>Přesun hmot pro zařizovací předměty, výšky do 6 m</t>
  </si>
  <si>
    <t>210</t>
  </si>
  <si>
    <t xml:space="preserve">Eleketroinstalace </t>
  </si>
  <si>
    <t>4,5*4,5*0,5</t>
  </si>
  <si>
    <t>132301110R00</t>
  </si>
  <si>
    <t>Hloubení rýh š.do 60 cm v hor.4 do 50 m3,STROJNĚ</t>
  </si>
  <si>
    <t>14*0,6*0,8*3</t>
  </si>
  <si>
    <t>4,5*0,6*0,8*4</t>
  </si>
  <si>
    <t>132301119R00</t>
  </si>
  <si>
    <t>Přípl.za lepivost,hloubení rýh 60 cm,hor.4,STROJNĚ</t>
  </si>
  <si>
    <t>14*4,5</t>
  </si>
  <si>
    <t>274321411R00</t>
  </si>
  <si>
    <t>Železobeton základových pasů C 25/30</t>
  </si>
  <si>
    <t>14*0,6*0,6</t>
  </si>
  <si>
    <t>4,5*0,6*0,6*4</t>
  </si>
  <si>
    <t>0,4*0,4*0,25*8</t>
  </si>
  <si>
    <t>274352111R00</t>
  </si>
  <si>
    <t>Bednění stěn základových pasů zabudované ztracené</t>
  </si>
  <si>
    <t>0,4*4*0,25*8</t>
  </si>
  <si>
    <t>274354022R00</t>
  </si>
  <si>
    <t>Bednění prostupu základem do 0,02 m2, dl. 0,5 m</t>
  </si>
  <si>
    <t>274361821R00</t>
  </si>
  <si>
    <t>Výztuž základ. pasů z betonářské oceli 10505 (R)</t>
  </si>
  <si>
    <t>22*0,025</t>
  </si>
  <si>
    <t>317941121R00</t>
  </si>
  <si>
    <t>Osazení ocelových válcovaných nosníků do č.12</t>
  </si>
  <si>
    <t>20*0,0178</t>
  </si>
  <si>
    <t>13335666R</t>
  </si>
  <si>
    <t>Úhelník nerovnoramenný L jakost S235 120x80x8 mm 11375</t>
  </si>
  <si>
    <t>20*0,0178*1,08</t>
  </si>
  <si>
    <t>311112120RT3</t>
  </si>
  <si>
    <t>Stěna z tvárnic ztraceného bednění, tl. 15 cm zalití tvárnic betonem C 20/25</t>
  </si>
  <si>
    <t>16*0,5</t>
  </si>
  <si>
    <t>596811111R00</t>
  </si>
  <si>
    <t>Kladení dlaždic kom.pro pěší, lože z kameniva těž. kladecí vrstva 30 mm</t>
  </si>
  <si>
    <t>započteno v SO 04 : 0</t>
  </si>
  <si>
    <t>592453330R</t>
  </si>
  <si>
    <t xml:space="preserve">Dlaždice betonová  40x40x8 cm hladká ( vyskládaná z několika druhů dlažby) </t>
  </si>
  <si>
    <t xml:space="preserve">započtenov SO 04 : </t>
  </si>
  <si>
    <t>271531111R00</t>
  </si>
  <si>
    <t xml:space="preserve">Polštář základu z kameniva hr. drceného  </t>
  </si>
  <si>
    <t>631315621R00</t>
  </si>
  <si>
    <t>Mazanina betonová tl. 12 - 24 cm C 20/25</t>
  </si>
  <si>
    <t>Včetně vytvoření dilatačních spár, bez zaplnění.</t>
  </si>
  <si>
    <t>16*0,15</t>
  </si>
  <si>
    <t>631319175R00</t>
  </si>
  <si>
    <t>Příplatek za stržení povrchu mazaniny tl. 24 cm</t>
  </si>
  <si>
    <t>631351101R00</t>
  </si>
  <si>
    <t>Bednění stěn, rýh a otvorů v podlahách - zřízení</t>
  </si>
  <si>
    <t>631351102R00</t>
  </si>
  <si>
    <t>Bednění stěn, rýh a otvorů v podlahách -odstranění</t>
  </si>
  <si>
    <t>631361921RT8</t>
  </si>
  <si>
    <t>Výztuž mazanin svařovanou sítí průměr drátu  8,0, oka 100/100 mm KY81</t>
  </si>
  <si>
    <t>16*0,0077*2</t>
  </si>
  <si>
    <t>640001</t>
  </si>
  <si>
    <t>Montáž a dodávka  dveří vč.rámu 1600x2525    ozn. D1</t>
  </si>
  <si>
    <t>640002</t>
  </si>
  <si>
    <t>Montáž a dodávka dveří   800x2525 vč.rámu    ozn. D2</t>
  </si>
  <si>
    <t>640003</t>
  </si>
  <si>
    <t>Montáž a dodávka dveří   800x2525 vč.rámu    ozn. D3</t>
  </si>
  <si>
    <t>941955001R00</t>
  </si>
  <si>
    <t>Lešení lehké pomocné, výška podlahy do 1,2 m</t>
  </si>
  <si>
    <t>4*12</t>
  </si>
  <si>
    <t>952901411R00</t>
  </si>
  <si>
    <t>Vyčištění ostatních objektů</t>
  </si>
  <si>
    <t>12,12*4,12</t>
  </si>
  <si>
    <t>953942121R00</t>
  </si>
  <si>
    <t>Osazení ochranných úhelníků</t>
  </si>
  <si>
    <t>13331734R</t>
  </si>
  <si>
    <t>Úhelník rovnoramenný L jakost S235   60x 60x 8 mm 11375</t>
  </si>
  <si>
    <t>(0,8+0,8+1,6)*0,0079*1,08</t>
  </si>
  <si>
    <t>998014011R00</t>
  </si>
  <si>
    <t>Přesun hmot, budovy mont. jednopodl. s pláštěm</t>
  </si>
  <si>
    <t>712373121R00</t>
  </si>
  <si>
    <t>Krytina střech do 10° fólie, 6 kotev/m2,ocel,dřevo</t>
  </si>
  <si>
    <t>včetně ukotvení k podkladu hmoždinkami, svaření všech spojů a překrytí kotev fólií.</t>
  </si>
  <si>
    <t>712378003R00</t>
  </si>
  <si>
    <t>Atiková okapnice   RŠ 250 mm</t>
  </si>
  <si>
    <t>Úprava délky a připevnění okapnice natloukacími hmoždinkami včetně dodávky okapnice.</t>
  </si>
  <si>
    <t>47</t>
  </si>
  <si>
    <t>71298564ik</t>
  </si>
  <si>
    <t>Montáž a dodávka hliníkových krokevních profilů 80x60 mm kotvené do obvodového rámu</t>
  </si>
  <si>
    <t>4*21</t>
  </si>
  <si>
    <t>12+12+4+4+4+4</t>
  </si>
  <si>
    <t>28329029R</t>
  </si>
  <si>
    <t>Fólie hydroizolační Mapeplan T M 1,8 mm š. 2100 mm  mechanicky kotvená</t>
  </si>
  <si>
    <t>14*4,5*1,2</t>
  </si>
  <si>
    <t>998712201R00</t>
  </si>
  <si>
    <t>Přesun hmot pro povlakové krytiny, výšky do 6 m</t>
  </si>
  <si>
    <t>713135112RS1</t>
  </si>
  <si>
    <t>Montáž difúzní fólie na stěny, s přelepením spojů včetně dodávky fólie  černá</t>
  </si>
  <si>
    <t xml:space="preserve">OP1 : </t>
  </si>
  <si>
    <t>4*2,75*4</t>
  </si>
  <si>
    <t>-1,7*2</t>
  </si>
  <si>
    <t>-0,9*2</t>
  </si>
  <si>
    <t xml:space="preserve">OP2 : </t>
  </si>
  <si>
    <t>4*2,75</t>
  </si>
  <si>
    <t>762341220R00</t>
  </si>
  <si>
    <t>M. bedn.střech rovn. z aglomer.desek šroubováním</t>
  </si>
  <si>
    <t>762395000R00</t>
  </si>
  <si>
    <t>Spojovací a ochranné prostředky pro střechy</t>
  </si>
  <si>
    <t>14*4,5*0,022</t>
  </si>
  <si>
    <t>762712130RT2</t>
  </si>
  <si>
    <t>Montáž vázaných konstrukcí hraněných do 288 cm2 včetně dodávky řeziva, hranoly  KVH</t>
  </si>
  <si>
    <t>2,75*12</t>
  </si>
  <si>
    <t>40</t>
  </si>
  <si>
    <t>10*7</t>
  </si>
  <si>
    <t>7*2,75</t>
  </si>
  <si>
    <t>3*2,75</t>
  </si>
  <si>
    <t>12+2,7</t>
  </si>
  <si>
    <t>762795000R00</t>
  </si>
  <si>
    <t>Spojovací prostředky pro vázané konstrukce</t>
  </si>
  <si>
    <t>6,5</t>
  </si>
  <si>
    <t>762911111R00</t>
  </si>
  <si>
    <t xml:space="preserve">Impregnace řeziva máčením </t>
  </si>
  <si>
    <t>183*0,7</t>
  </si>
  <si>
    <t>762132135Rik</t>
  </si>
  <si>
    <t>Montáž bednění stěn, thermoborovice</t>
  </si>
  <si>
    <t>762421130ik</t>
  </si>
  <si>
    <t xml:space="preserve">Montáž obložení stropů  </t>
  </si>
  <si>
    <t>1,2</t>
  </si>
  <si>
    <t>76758610ik</t>
  </si>
  <si>
    <t>Nosný rošt  z AL profilů  40x40 s komaxit.povrchovou úpravou</t>
  </si>
  <si>
    <t>Dodávka a montáž hlavního profilu, příčných profilů, obvodového profilu a zavěšovacího prvku.</t>
  </si>
  <si>
    <t>OP2 : 4*2,75</t>
  </si>
  <si>
    <t>60726122R</t>
  </si>
  <si>
    <t>Deska dřevoštěpková OSB 3 B - 4PD tl. 22 mm</t>
  </si>
  <si>
    <t>14*4,5*1,1</t>
  </si>
  <si>
    <t>611555</t>
  </si>
  <si>
    <t>Dodávka thermoborovice obklad</t>
  </si>
  <si>
    <t>WC : 1,2</t>
  </si>
  <si>
    <t xml:space="preserve">prořez : </t>
  </si>
  <si>
    <t>0,55*10</t>
  </si>
  <si>
    <t>998762202R00</t>
  </si>
  <si>
    <t>Přesun hmot pro tesařské konstrukce, výšky do 12 m</t>
  </si>
  <si>
    <t>766414143R00</t>
  </si>
  <si>
    <t>Obložení stěn pl. do 5 m2, deskami nad 1,5 m2</t>
  </si>
  <si>
    <t>Včetně našroubování soklu.</t>
  </si>
  <si>
    <t xml:space="preserve">VS1 : </t>
  </si>
  <si>
    <t>4*2,75*2</t>
  </si>
  <si>
    <t>1*2,75*2</t>
  </si>
  <si>
    <t>6119894ik</t>
  </si>
  <si>
    <t xml:space="preserve">Dodávka kompaktní desky </t>
  </si>
  <si>
    <t>0,7*10</t>
  </si>
  <si>
    <t>998766201R00</t>
  </si>
  <si>
    <t>Přesun hmot pro truhlářské konstr., výšky do 6 m</t>
  </si>
  <si>
    <t>767586104R00</t>
  </si>
  <si>
    <t>Nosný rošt  z hliníkovývh  krokevních profilů  80x60 mm systémově kotvené do syst.obvodového rámu</t>
  </si>
  <si>
    <t>Dodávka a montáž obvodového profilu, pomocného profilu a zavěšovacího prvku.</t>
  </si>
  <si>
    <t>998767201R00</t>
  </si>
  <si>
    <t>Přesun hmot pro zámečnické konstr., výšky do 6 m</t>
  </si>
  <si>
    <t>777101101R00</t>
  </si>
  <si>
    <t>Příprava podkladu - vysávání podlah prům.vysavačem</t>
  </si>
  <si>
    <t>777315166R00</t>
  </si>
  <si>
    <t xml:space="preserve">Podlahy epoxidové  stěrky </t>
  </si>
  <si>
    <t>včetně dvousložkové epoxidové penetrace.</t>
  </si>
  <si>
    <t>998777101R00</t>
  </si>
  <si>
    <t>Přesun hmot pro podlahy syntetické, výšky do 6 m</t>
  </si>
  <si>
    <t>783626211R00</t>
  </si>
  <si>
    <t>Nátěr truhlářských výrobků lazurovací  2x</t>
  </si>
  <si>
    <t>včetně montáže, dodávkya demontáže lešení.</t>
  </si>
  <si>
    <t>podhled OSB : 13,9</t>
  </si>
  <si>
    <t>8*4,12</t>
  </si>
  <si>
    <t>210220021RT1</t>
  </si>
  <si>
    <t>Vedení uzemňovací v zemi FeZn do 120 mm2 vč.svorek včetně pásku FeZn 30 x 4 mm</t>
  </si>
  <si>
    <t>včetně montáže svorek spojovacích, odbočných, upevňovacích a spojovacího materiálu.</t>
  </si>
  <si>
    <t>14+14+4,5+4,5+8</t>
  </si>
  <si>
    <t>131301111R00</t>
  </si>
  <si>
    <t>Hloubení nezapaž. jam hor.4 do 100 m3, STROJNĚ</t>
  </si>
  <si>
    <t>109*0,5</t>
  </si>
  <si>
    <t>109</t>
  </si>
  <si>
    <t>564221112R00</t>
  </si>
  <si>
    <t>Podklad ze štěrkopísku po zhutnění tloušťky 9 cm</t>
  </si>
  <si>
    <t>564731111R00</t>
  </si>
  <si>
    <t>Podklad z kameniva drceného vel.8-16 mm,tl. 10 cm</t>
  </si>
  <si>
    <t>564761111R00</t>
  </si>
  <si>
    <t>Podklad z kameniva drceného vel.16-32 mm,tl. 20 cm</t>
  </si>
  <si>
    <t>956214</t>
  </si>
  <si>
    <t>Osazení a dodávka ocelových obrub</t>
  </si>
  <si>
    <t>85</t>
  </si>
  <si>
    <t>Dlaždice betonová  40x40x8 cm hladká ( vyskládaná z několika druhů dlažby)  viz.projektová dokumentace</t>
  </si>
  <si>
    <t>109*1,04</t>
  </si>
  <si>
    <t>998223011R00</t>
  </si>
  <si>
    <t>Přesun hmot, pozemní komunikace, kryt dlážděný</t>
  </si>
  <si>
    <t xml:space="preserve">balancio I : </t>
  </si>
  <si>
    <t>2,2*2,63*0,1</t>
  </si>
  <si>
    <t xml:space="preserve">balancio II : </t>
  </si>
  <si>
    <t>2,2*3,6*0,1</t>
  </si>
  <si>
    <t xml:space="preserve">bloko III : </t>
  </si>
  <si>
    <t>8,86*6,92*0,1</t>
  </si>
  <si>
    <t xml:space="preserve">pískoviště : </t>
  </si>
  <si>
    <t>(3,37+1,54)*3,1/2*0,23</t>
  </si>
  <si>
    <t>139601103R00</t>
  </si>
  <si>
    <t>Ruční výkop jam, rýh a šachet v hornině tř. 4</t>
  </si>
  <si>
    <t>0,6*0,6*0,75</t>
  </si>
  <si>
    <t>0,6*0,6*0,75*2</t>
  </si>
  <si>
    <t>2,14</t>
  </si>
  <si>
    <t>0,5*0,2*0,38*22</t>
  </si>
  <si>
    <t xml:space="preserve">vahadlová houpačka : </t>
  </si>
  <si>
    <t>0,7*1*1,05</t>
  </si>
  <si>
    <t>3,14*0,15*0,15*0,6*2</t>
  </si>
  <si>
    <t>2,2*2,63</t>
  </si>
  <si>
    <t>2,2*3,6</t>
  </si>
  <si>
    <t>8,86*6,92</t>
  </si>
  <si>
    <t>(3,37+1,54)*3,1/2</t>
  </si>
  <si>
    <t>271531113R00</t>
  </si>
  <si>
    <t>Polštář základu z kameniva hr. drceného 16-32 mm</t>
  </si>
  <si>
    <t>0,2*0,5*0,05*22</t>
  </si>
  <si>
    <t>0,7*1*0,15</t>
  </si>
  <si>
    <t>275313611R00</t>
  </si>
  <si>
    <t>Beton základových patek prostý C 16/20</t>
  </si>
  <si>
    <t>25954</t>
  </si>
  <si>
    <t xml:space="preserve">Osazení kruhové chráničky  DN 250 s vytažením   </t>
  </si>
  <si>
    <t>25955</t>
  </si>
  <si>
    <t xml:space="preserve">Osazení kruhové chráničky  DN 200 s vytažením   </t>
  </si>
  <si>
    <t>Montáž a dodávka  jednopružinové houpadlo</t>
  </si>
  <si>
    <t xml:space="preserve">Montáž a dodávka dvoupružinové houpadlo </t>
  </si>
  <si>
    <t>950003</t>
  </si>
  <si>
    <t>Montáž a dodávka věž s výlezy a skluzavkou spojená se síťovou věží s požární tyčí</t>
  </si>
  <si>
    <t>950004</t>
  </si>
  <si>
    <t>Montáž a dodávka pískovště   bez písku</t>
  </si>
  <si>
    <t>950005</t>
  </si>
  <si>
    <t xml:space="preserve">Montáž a dodávka obří vahadlové houpačky  </t>
  </si>
  <si>
    <t>583312004R</t>
  </si>
  <si>
    <t xml:space="preserve">Kamenivo těžené   písek </t>
  </si>
  <si>
    <t>767 00211</t>
  </si>
  <si>
    <t>Osazení  a  dodávka ocel.kotev</t>
  </si>
  <si>
    <t>kg</t>
  </si>
  <si>
    <t>53</t>
  </si>
  <si>
    <t xml:space="preserve">fitnnes ST7 : </t>
  </si>
  <si>
    <t>0,45*0,45*0,7*8</t>
  </si>
  <si>
    <t>0,4*0,4*0,6</t>
  </si>
  <si>
    <t>0,45*0,45*0,1*8</t>
  </si>
  <si>
    <t>0,4*0,4*0,1</t>
  </si>
  <si>
    <t>950006</t>
  </si>
  <si>
    <t>Montáž a dodávka posilovací stanice</t>
  </si>
  <si>
    <t>Kalkul</t>
  </si>
  <si>
    <t>45</t>
  </si>
  <si>
    <t>143*0,35</t>
  </si>
  <si>
    <t>143</t>
  </si>
  <si>
    <t>564811112RT2</t>
  </si>
  <si>
    <t>Podklad ze štěrkodrti po zhutnění tloušťky 6 cm štěrkodrť frakce 0-16 mm</t>
  </si>
  <si>
    <t>564861115RT2</t>
  </si>
  <si>
    <t>Podklad ze štěrkodrti po zhutnění tloušťky 24 cm štěrkodrť frakce 0-32 mm</t>
  </si>
  <si>
    <t>564922104R00</t>
  </si>
  <si>
    <t>Mlatový kryt z mech.zpevněného kameniva tl. 4 cm</t>
  </si>
  <si>
    <t>340</t>
  </si>
  <si>
    <t>998222012R00</t>
  </si>
  <si>
    <t>Přesun hmot, zpevněné plochy, kryt z kameniva</t>
  </si>
  <si>
    <t>110*0,25*0,25</t>
  </si>
  <si>
    <t>sloupky : 3,14*0,125*0,125*0,8*46</t>
  </si>
  <si>
    <t>vzpěry : 3,14*0,125*0,125*0,8*18</t>
  </si>
  <si>
    <t>275313511R00</t>
  </si>
  <si>
    <t>Beton základových patek prostý C 12/15 XC2</t>
  </si>
  <si>
    <t>318110011R00</t>
  </si>
  <si>
    <t>Osazení beton. podhrabové desky do ZN držáků</t>
  </si>
  <si>
    <t>338171122R00</t>
  </si>
  <si>
    <t>Osazení sloupků plot.ocel. do 2,6 m, zabet.C 25/30</t>
  </si>
  <si>
    <t>46+18</t>
  </si>
  <si>
    <t>1007T</t>
  </si>
  <si>
    <t>Betonová podhrabová deska  pro  oplocení 250x50x2850  mm , beton C25/30 XO</t>
  </si>
  <si>
    <t>Vlastní CÚ</t>
  </si>
  <si>
    <t>553462012R</t>
  </si>
  <si>
    <t>Sloupek plotový   viz.PD pozinkovaná ocel + PVC</t>
  </si>
  <si>
    <t>553462041R</t>
  </si>
  <si>
    <t>Vzpěra   + držák vzpěry pozinkovaná ocel + PVC, 1 ks hlava</t>
  </si>
  <si>
    <t>18</t>
  </si>
  <si>
    <t>55346489R</t>
  </si>
  <si>
    <t>Držák vzpěry na podhrabovou desku Zn</t>
  </si>
  <si>
    <t>160</t>
  </si>
  <si>
    <t>110*0,2*0,15</t>
  </si>
  <si>
    <t>998152121R00</t>
  </si>
  <si>
    <t>Přesun hmot, oplocení, zvláštní obj. monol. do 3 m</t>
  </si>
  <si>
    <t>767914130R00</t>
  </si>
  <si>
    <t>Montáž oplocení rámového H do 2,0 m</t>
  </si>
  <si>
    <t>110</t>
  </si>
  <si>
    <t>767920210R00</t>
  </si>
  <si>
    <t>Montáž vrat na ocelové sloupky, plochy do 2 m2</t>
  </si>
  <si>
    <t>767920260R00</t>
  </si>
  <si>
    <t>Montáž vrat na ocelové sloupky, plochy do 15 m2</t>
  </si>
  <si>
    <t>1065Tik</t>
  </si>
  <si>
    <t>Brána ocelová  popis viz.TZ</t>
  </si>
  <si>
    <t>553424524R</t>
  </si>
  <si>
    <t>55342603R</t>
  </si>
  <si>
    <t xml:space="preserve">Branka ocelová </t>
  </si>
  <si>
    <t>75*0,5</t>
  </si>
  <si>
    <t>75</t>
  </si>
  <si>
    <t>564821112RT3</t>
  </si>
  <si>
    <t>Podklad ze štěrkodrti po zhutnění tloušťky 9 cm štěrkodrť frakce 0-45 mm</t>
  </si>
  <si>
    <t>564861111RT3</t>
  </si>
  <si>
    <t>Podklad ze štěrkodrti po zhutnění tloušťky 20 cm štěrkodrť frakce 0-45 mm</t>
  </si>
  <si>
    <t>561121112Rik</t>
  </si>
  <si>
    <t>Směs zeminy a štěrku  0-32        tl. 20 cm</t>
  </si>
  <si>
    <t>564231111Rik</t>
  </si>
  <si>
    <t xml:space="preserve">Podklad z písku po zhutnění tloušťky 10 cm zadržení vody </t>
  </si>
  <si>
    <t>529</t>
  </si>
  <si>
    <t>180402111R00</t>
  </si>
  <si>
    <t>Založení trávníku parkového výsevem v rovině</t>
  </si>
  <si>
    <t>181201102R00</t>
  </si>
  <si>
    <t>Úprava pláně v násypech v hor. 1-4, se zhutněním</t>
  </si>
  <si>
    <t>181301104R00</t>
  </si>
  <si>
    <t>Rozprostření ornice, rovina, tl. 20-25 cm,do 500m2</t>
  </si>
  <si>
    <t>183101214R00</t>
  </si>
  <si>
    <t>Hloub. jamek s výměnou 50% půdy do 0,125 m3 1:5</t>
  </si>
  <si>
    <t>148</t>
  </si>
  <si>
    <t>29</t>
  </si>
  <si>
    <t>183204111R00</t>
  </si>
  <si>
    <t>Výsadba  travin</t>
  </si>
  <si>
    <t>59</t>
  </si>
  <si>
    <t>183204112R00</t>
  </si>
  <si>
    <t>Výsadba trvalek</t>
  </si>
  <si>
    <t>335</t>
  </si>
  <si>
    <t>183204113R00</t>
  </si>
  <si>
    <t>Výsadba cibulí nebo hlíz</t>
  </si>
  <si>
    <t>80</t>
  </si>
  <si>
    <t>184102112R00</t>
  </si>
  <si>
    <t>Výsadba dřevin s balem D do 30 cm, v rovině</t>
  </si>
  <si>
    <t>184201111R00</t>
  </si>
  <si>
    <t>Výsadba stromu při výšce kmene do 1,8 m, v rovině</t>
  </si>
  <si>
    <t>184201112R00</t>
  </si>
  <si>
    <t xml:space="preserve">Výsadba dřevin popínavých </t>
  </si>
  <si>
    <t>00572400R</t>
  </si>
  <si>
    <t>Směs travní parková I. běžná zátěž PROFI á 25 kg</t>
  </si>
  <si>
    <t>529*0,025</t>
  </si>
  <si>
    <t>191001</t>
  </si>
  <si>
    <t>Malus ´Prof. Sprenger´ vel.10-12 okr,jabloň</t>
  </si>
  <si>
    <t>191002</t>
  </si>
  <si>
    <t>Lyquidambar styraciflua ´Worplesdon´ ambroň  vel.12-14</t>
  </si>
  <si>
    <t>191201</t>
  </si>
  <si>
    <t>Amelanchier alnifolia ´Obelisk´- vícekmen  muchovník   vel.150-200</t>
  </si>
  <si>
    <t>191202</t>
  </si>
  <si>
    <t>Budleja davidii   komule  vel. ko3I</t>
  </si>
  <si>
    <t>191203</t>
  </si>
  <si>
    <t>Carpinus betulus  habr  vel. 100-120</t>
  </si>
  <si>
    <t>15</t>
  </si>
  <si>
    <t>191204</t>
  </si>
  <si>
    <t xml:space="preserve">Cotoneaster dammeri ´Eichholz´  skalník  vel.20-30 </t>
  </si>
  <si>
    <t>34</t>
  </si>
  <si>
    <t>191205</t>
  </si>
  <si>
    <t>Forsythia intermedia Lynwood  zlatice vel.40-60</t>
  </si>
  <si>
    <t>191206</t>
  </si>
  <si>
    <t>Fragaria vesca  jahodník lesní  vel.K9</t>
  </si>
  <si>
    <t>191207</t>
  </si>
  <si>
    <t>Hypericum calycinum  třezalka  vel.20-30</t>
  </si>
  <si>
    <t>38</t>
  </si>
  <si>
    <t>191208</t>
  </si>
  <si>
    <t>Hydrangea paniculata Vanille Fraise  hortenzie   vel.60-80</t>
  </si>
  <si>
    <t>191209</t>
  </si>
  <si>
    <t>Philadelphus coronarius Virginal  pustoryl vel.80-100</t>
  </si>
  <si>
    <t>191210</t>
  </si>
  <si>
    <t>Prunus laurocerasus ´Caucasica´ bobkovišeň el.ko 5I</t>
  </si>
  <si>
    <t>191211</t>
  </si>
  <si>
    <t xml:space="preserve">Prunus laurocerasus ´Otto Luyken´ bobkovišň vel.30-40 </t>
  </si>
  <si>
    <t>191212</t>
  </si>
  <si>
    <t xml:space="preserve">Physocarpos opulifolius ´Diabolo´ tavola vel. 30-40 </t>
  </si>
  <si>
    <t>191213</t>
  </si>
  <si>
    <t>Rheum rhabarbarum rebarbora  vel. C1,5</t>
  </si>
  <si>
    <t>191214</t>
  </si>
  <si>
    <t xml:space="preserve">Rubus fruticosus ostružiník  vel.40-60 </t>
  </si>
  <si>
    <t>191215</t>
  </si>
  <si>
    <t xml:space="preserve">Rubus idaeus maliník  vel. 40-60 </t>
  </si>
  <si>
    <t>191216</t>
  </si>
  <si>
    <t xml:space="preserve">Rosa Yellow Fairy růže půdopokryvná  vel.20-30  </t>
  </si>
  <si>
    <t>7</t>
  </si>
  <si>
    <t>191217</t>
  </si>
  <si>
    <t>Syringa vulgaris Katherine Havemeyer šeřík  vel.100-125</t>
  </si>
  <si>
    <t>191218</t>
  </si>
  <si>
    <t>Thuja sp.  thuje vel.  vlastní</t>
  </si>
  <si>
    <t>191219</t>
  </si>
  <si>
    <t xml:space="preserve">Viburnum pragense  kalina vel. 100-125 </t>
  </si>
  <si>
    <t>191220</t>
  </si>
  <si>
    <t>Weigela florida   vajgelie  vel. l3I</t>
  </si>
  <si>
    <t>191301</t>
  </si>
  <si>
    <t>Vinca minor  barvínek  vel.K9</t>
  </si>
  <si>
    <t>191401</t>
  </si>
  <si>
    <t>Alchemilla mollis ´Thriller´  kontryhel     K9</t>
  </si>
  <si>
    <t>191402</t>
  </si>
  <si>
    <t>Allium schoenoprasum pažtka K9</t>
  </si>
  <si>
    <t>191403</t>
  </si>
  <si>
    <t>Anemone hupehensis ´Praecox´ sasanka  K9</t>
  </si>
  <si>
    <t>191404</t>
  </si>
  <si>
    <t>Aruncus dioicus  udatna K9</t>
  </si>
  <si>
    <t>191405</t>
  </si>
  <si>
    <t>Aster dumosus Prof A Kippenberg hvězdnice K9</t>
  </si>
  <si>
    <t>191406</t>
  </si>
  <si>
    <t>Bergenia cordifolia bergenie K9</t>
  </si>
  <si>
    <t>191407</t>
  </si>
  <si>
    <t>Coreopsis verticillata Zagreb krásnoočko K9</t>
  </si>
  <si>
    <t>22</t>
  </si>
  <si>
    <t>191408</t>
  </si>
  <si>
    <t>Gaura lindheimerii  svíčkovec K9</t>
  </si>
  <si>
    <t>191409</t>
  </si>
  <si>
    <t>Geranium cantabrigiense ´Biokovo´ kakost K9</t>
  </si>
  <si>
    <t>191410</t>
  </si>
  <si>
    <t>Geranium macrorhizum kakost K9</t>
  </si>
  <si>
    <t>191411</t>
  </si>
  <si>
    <t>Hemerocalis ´Stella de Oro´ denivka K9</t>
  </si>
  <si>
    <t>191412</t>
  </si>
  <si>
    <t>Heuchera micrantha ´Palace Purple´  dlužicha K9</t>
  </si>
  <si>
    <t>191413</t>
  </si>
  <si>
    <t>Heuchera x brizoides Lady Romney dlužicha K9</t>
  </si>
  <si>
    <t>191414</t>
  </si>
  <si>
    <t>Hosta sp. v druzích bohyška C1</t>
  </si>
  <si>
    <t>13</t>
  </si>
  <si>
    <t>191415</t>
  </si>
  <si>
    <t>Hyssopus officinalis yzop K9</t>
  </si>
  <si>
    <t>191416</t>
  </si>
  <si>
    <t>Knautia macedonica ´Mars Midget´  chrastavec K9</t>
  </si>
  <si>
    <t>21</t>
  </si>
  <si>
    <t>191417</t>
  </si>
  <si>
    <t>Lavandula angustifolia levandule K9</t>
  </si>
  <si>
    <t>191418</t>
  </si>
  <si>
    <t>Mellisa officinalis meduňka K9</t>
  </si>
  <si>
    <t>191419</t>
  </si>
  <si>
    <t>Mentha piperita máta K9</t>
  </si>
  <si>
    <t>191420</t>
  </si>
  <si>
    <t>Nepeta x faassenii šanta K9</t>
  </si>
  <si>
    <t>191421</t>
  </si>
  <si>
    <t>Petroselinum crispum petrželka K9</t>
  </si>
  <si>
    <t>191422</t>
  </si>
  <si>
    <t>Rudbeckia fulgida ´Goldsturm´ třapatka K9</t>
  </si>
  <si>
    <t>191423</t>
  </si>
  <si>
    <t>Sagina subbulata úrazník K9</t>
  </si>
  <si>
    <t>10</t>
  </si>
  <si>
    <t>191424</t>
  </si>
  <si>
    <t>Salvia nemorosa ´Caradona´ šalvej K9</t>
  </si>
  <si>
    <t>33</t>
  </si>
  <si>
    <t>191425</t>
  </si>
  <si>
    <t>Sedum telephium ´Matrona´ rozchodník K9</t>
  </si>
  <si>
    <t>6</t>
  </si>
  <si>
    <t>191426</t>
  </si>
  <si>
    <t>Thymus citriodorus tymian K9</t>
  </si>
  <si>
    <t>191427</t>
  </si>
  <si>
    <t>Thymus vulgaris mateřídouška K9</t>
  </si>
  <si>
    <t>191428</t>
  </si>
  <si>
    <t>Verbena bonariensis sporýš K9</t>
  </si>
  <si>
    <t>12</t>
  </si>
  <si>
    <t>191501</t>
  </si>
  <si>
    <t>Deschampsia caespitosa ´Palava´ metlice K9</t>
  </si>
  <si>
    <t>191502</t>
  </si>
  <si>
    <t>Miscanthus sinensis ´Adagio´ ozdobnice C1</t>
  </si>
  <si>
    <t>191503</t>
  </si>
  <si>
    <t>Miscanthus sinensis ´Gracilimus´ ozdobnice C1</t>
  </si>
  <si>
    <t>9</t>
  </si>
  <si>
    <t>191504</t>
  </si>
  <si>
    <t>Miscanthus sinensis Giganteus ozdobnice C1</t>
  </si>
  <si>
    <t>191505</t>
  </si>
  <si>
    <t>Miscanthus sinensis Malepartus ozdobnice C1</t>
  </si>
  <si>
    <t>191506</t>
  </si>
  <si>
    <t>Panicum virgatum ´Heavy Metal´ proso K9</t>
  </si>
  <si>
    <t>191507</t>
  </si>
  <si>
    <t>Pennisetum alopecuroides ´Hameln´ dochan C1</t>
  </si>
  <si>
    <t>191508</t>
  </si>
  <si>
    <t>Stipa tenuissima kavyl K9</t>
  </si>
  <si>
    <t>191601</t>
  </si>
  <si>
    <t xml:space="preserve">Allium aflatunense ´Purple Sentation´ česnek  cibule </t>
  </si>
  <si>
    <t>191602</t>
  </si>
  <si>
    <t xml:space="preserve">Allium giganteum česnek cibule </t>
  </si>
  <si>
    <t>191603</t>
  </si>
  <si>
    <t xml:space="preserve">Narcissus ´Carlton´ narcis </t>
  </si>
  <si>
    <t>191604</t>
  </si>
  <si>
    <t>Narcissus poeticus narcis</t>
  </si>
  <si>
    <t>191605</t>
  </si>
  <si>
    <t>Tulipa Ronaldo  tulipán</t>
  </si>
  <si>
    <t>191606</t>
  </si>
  <si>
    <t xml:space="preserve">Tulipa x kaufmanniana  tulipán </t>
  </si>
  <si>
    <t>998231311R00</t>
  </si>
  <si>
    <t>Přesun hmot pro sadovnické a krajin. úpravy do 5km</t>
  </si>
  <si>
    <t>11A : 0,4*0,4*0,7*2*3</t>
  </si>
  <si>
    <t>11B : 0,4*0,4*0,7*8*4*3</t>
  </si>
  <si>
    <t>11C : 0,4*0,4*0,6*2*5</t>
  </si>
  <si>
    <t>11D : 0,4*0,4*0,7*2*2</t>
  </si>
  <si>
    <t>2156654</t>
  </si>
  <si>
    <t xml:space="preserve">Kotevní závitová tyč   do základů  -osazení a dodávka </t>
  </si>
  <si>
    <t xml:space="preserve">11A : </t>
  </si>
  <si>
    <t>2*3</t>
  </si>
  <si>
    <t xml:space="preserve">11B : </t>
  </si>
  <si>
    <t>8*4*3</t>
  </si>
  <si>
    <t xml:space="preserve">11C : </t>
  </si>
  <si>
    <t>2*5</t>
  </si>
  <si>
    <t xml:space="preserve">11D : </t>
  </si>
  <si>
    <t>2*2</t>
  </si>
  <si>
    <t>Montáž a dodávka  parkové lavičky  na centrální noze   dl.1,8 m ,ocel.kce  bez opěradla  ozn.11A</t>
  </si>
  <si>
    <t>Montáž a dodávka  parkové lavičky  na centrální noze kolem stromu  pr.3 m  bez opěradla  ozn.11B LVS3t</t>
  </si>
  <si>
    <t>Montáž a dodávka parkové lavičky na centrální noze  průběž.noha pro stavebnici do oblouku  ozn. 11B LVS61</t>
  </si>
  <si>
    <t>Montáž a dodávka  parkové lavičky  na centrální noze    zn. 11B LVS62</t>
  </si>
  <si>
    <t>Montáž a dodávka  stojanu na jízdní kola  oboustranný ocel.    ozn. 11C STE110</t>
  </si>
  <si>
    <t>Montáž a dodávka  piknikového setu  : stůl a lavice  ozn.11D   RTS151t</t>
  </si>
  <si>
    <t>005111020R</t>
  </si>
  <si>
    <t>Vytyčení stavby</t>
  </si>
  <si>
    <t>Soubor</t>
  </si>
  <si>
    <t>VRN</t>
  </si>
  <si>
    <t>POL99_8</t>
  </si>
  <si>
    <t>Vyhotovení protokolu o vytyčení stavby se seznamem souřadnic vytyčených bodů a jejich polohopisnými (S-JTSK) a výškopisnými (Bpv) hodnotami.</t>
  </si>
  <si>
    <t>005111021R</t>
  </si>
  <si>
    <t>Vytyčení inženýrských sítí stávajících</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</si>
  <si>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</si>
  <si>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</si>
  <si>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</si>
  <si>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</si>
  <si>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005124010R</t>
  </si>
  <si>
    <t>Koordinační činnost</t>
  </si>
  <si>
    <t>Koordinace stavebních a technologických dodávek stavby.</t>
  </si>
  <si>
    <t>0065214T</t>
  </si>
  <si>
    <t xml:space="preserve">Dílenská  a konstrukční dokumentace </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</si>
  <si>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</si>
  <si>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</si>
  <si>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</si>
  <si>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00523  R</t>
  </si>
  <si>
    <t>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</si>
  <si>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</si>
  <si>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</si>
  <si>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</si>
  <si>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</si>
  <si>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</si>
  <si>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</si>
  <si>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</si>
  <si>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005241020R</t>
  </si>
  <si>
    <t>Geodetické zaměření skutečného provedení   vč.geometrického plánu</t>
  </si>
  <si>
    <t>Náklady na provedení skutečného zaměření stavby v rozsahu nezbytném pro zápis změny do katastru nemovitostí.</t>
  </si>
  <si>
    <t>005261030R</t>
  </si>
  <si>
    <t xml:space="preserve">Finanční rezerva </t>
  </si>
  <si>
    <t>Finanční rezerva požadovaná objednatelem jako součást smluvní ceny. Způsob jejího stanovení, čerpání a vykazování definuje objednatel.</t>
  </si>
  <si>
    <t>Geodetické zaměření rohů stavby, stabilizace bodů a sestavení laviček.</t>
  </si>
  <si>
    <t xml:space="preserve"> </t>
  </si>
  <si>
    <t>SOUPIS STAV.PRACÍ,DOD.aSLUŽEB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</si>
</sst>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9" fontId="17" fillId="0" borderId="45" xfId="0" applyNumberFormat="1" applyFont="1" applyBorder="1" applyAlignment="1">
      <alignment horizontal="left" vertical="top" wrapText="1"/>
    </xf>
    <xf numFmtId="0" fontId="20" fillId="0" borderId="0" xfId="0" applyNumberFormat="1" applyFont="1" applyAlignment="1">
      <alignmen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0" fillId="0" borderId="0" xfId="0" applyNumberFormat="1" applyAlignment="1">
      <alignment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0" borderId="34" xfId="0" applyNumberFormat="1" applyBorder="1" applyAlignment="1">
      <alignment vertical="center" wrapText="1"/>
    </xf>
    <xf numFmtId="4" fontId="5" fillId="0" borderId="34" xfId="0" applyNumberFormat="1" applyFont="1"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39</v>
      </c>
    </row>
    <row r="2" spans="1:7" ht="57.75" customHeight="1" x14ac:dyDescent="0.2">
      <c r="A2" s="197" t="s">
        <v>40</v>
      </c>
      <c r="B2" s="197"/>
      <c r="C2" s="197"/>
      <c r="D2" s="197"/>
      <c r="E2" s="197"/>
      <c r="F2" s="197"/>
      <c r="G2" s="197"/>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7"/>
  <sheetViews>
    <sheetView showGridLines="0" topLeftCell="B4" zoomScaleNormal="100" zoomScaleSheetLayoutView="75" workbookViewId="0">
      <selection activeCell="B2" sqref="B2"/>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37</v>
      </c>
      <c r="B1" s="226" t="s">
        <v>986</v>
      </c>
      <c r="C1" s="227"/>
      <c r="D1" s="227"/>
      <c r="E1" s="227"/>
      <c r="F1" s="227"/>
      <c r="G1" s="227"/>
      <c r="H1" s="227"/>
      <c r="I1" s="227"/>
      <c r="J1" s="228"/>
    </row>
    <row r="2" spans="1:15" ht="36" customHeight="1" x14ac:dyDescent="0.2">
      <c r="A2" s="2"/>
      <c r="B2" s="76" t="s">
        <v>23</v>
      </c>
      <c r="C2" s="77"/>
      <c r="D2" s="78" t="s">
        <v>43</v>
      </c>
      <c r="E2" s="232" t="s">
        <v>44</v>
      </c>
      <c r="F2" s="233"/>
      <c r="G2" s="233"/>
      <c r="H2" s="233"/>
      <c r="I2" s="233"/>
      <c r="J2" s="234"/>
      <c r="O2" s="1"/>
    </row>
    <row r="3" spans="1:15" ht="27" hidden="1" customHeight="1" x14ac:dyDescent="0.2">
      <c r="A3" s="2"/>
      <c r="B3" s="79"/>
      <c r="C3" s="77"/>
      <c r="D3" s="80"/>
      <c r="E3" s="235"/>
      <c r="F3" s="236"/>
      <c r="G3" s="236"/>
      <c r="H3" s="236"/>
      <c r="I3" s="236"/>
      <c r="J3" s="237"/>
    </row>
    <row r="4" spans="1:15" ht="23.25" customHeight="1" x14ac:dyDescent="0.2">
      <c r="A4" s="2"/>
      <c r="B4" s="81"/>
      <c r="C4" s="82"/>
      <c r="D4" s="83"/>
      <c r="E4" s="244"/>
      <c r="F4" s="244"/>
      <c r="G4" s="244"/>
      <c r="H4" s="244"/>
      <c r="I4" s="244"/>
      <c r="J4" s="245"/>
    </row>
    <row r="5" spans="1:15" ht="24" customHeight="1" x14ac:dyDescent="0.2">
      <c r="A5" s="2"/>
      <c r="B5" s="31" t="s">
        <v>22</v>
      </c>
      <c r="D5" s="248" t="s">
        <v>45</v>
      </c>
      <c r="E5" s="249"/>
      <c r="F5" s="249"/>
      <c r="G5" s="249"/>
      <c r="H5" s="18" t="s">
        <v>41</v>
      </c>
      <c r="I5" s="85" t="s">
        <v>49</v>
      </c>
      <c r="J5" s="8"/>
    </row>
    <row r="6" spans="1:15" ht="15.75" customHeight="1" x14ac:dyDescent="0.2">
      <c r="A6" s="2"/>
      <c r="B6" s="28"/>
      <c r="C6" s="55"/>
      <c r="D6" s="206" t="s">
        <v>46</v>
      </c>
      <c r="E6" s="207"/>
      <c r="F6" s="207"/>
      <c r="G6" s="207"/>
      <c r="H6" s="18" t="s">
        <v>35</v>
      </c>
      <c r="I6" s="85" t="s">
        <v>50</v>
      </c>
      <c r="J6" s="8"/>
    </row>
    <row r="7" spans="1:15" ht="15.75" customHeight="1" x14ac:dyDescent="0.2">
      <c r="A7" s="2"/>
      <c r="B7" s="29"/>
      <c r="C7" s="56"/>
      <c r="D7" s="84" t="s">
        <v>48</v>
      </c>
      <c r="E7" s="208" t="s">
        <v>47</v>
      </c>
      <c r="F7" s="209"/>
      <c r="G7" s="209"/>
      <c r="H7" s="24"/>
      <c r="I7" s="23"/>
      <c r="J7" s="34"/>
    </row>
    <row r="8" spans="1:15" ht="24" hidden="1" customHeight="1" x14ac:dyDescent="0.2">
      <c r="A8" s="2"/>
      <c r="B8" s="31" t="s">
        <v>20</v>
      </c>
      <c r="D8" s="86" t="s">
        <v>51</v>
      </c>
      <c r="H8" s="18" t="s">
        <v>41</v>
      </c>
      <c r="I8" s="22"/>
      <c r="J8" s="8"/>
    </row>
    <row r="9" spans="1:15" ht="15.75" hidden="1" customHeight="1" x14ac:dyDescent="0.2">
      <c r="A9" s="2"/>
      <c r="B9" s="2"/>
      <c r="D9" s="51"/>
      <c r="H9" s="18" t="s">
        <v>35</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9" t="s">
        <v>985</v>
      </c>
      <c r="E11" s="239"/>
      <c r="F11" s="239"/>
      <c r="G11" s="239"/>
      <c r="H11" s="18" t="s">
        <v>41</v>
      </c>
      <c r="I11" s="88"/>
      <c r="J11" s="8"/>
    </row>
    <row r="12" spans="1:15" ht="15.75" customHeight="1" x14ac:dyDescent="0.2">
      <c r="A12" s="2"/>
      <c r="B12" s="28"/>
      <c r="C12" s="55"/>
      <c r="D12" s="243"/>
      <c r="E12" s="243"/>
      <c r="F12" s="243"/>
      <c r="G12" s="243"/>
      <c r="H12" s="18" t="s">
        <v>35</v>
      </c>
      <c r="I12" s="88"/>
      <c r="J12" s="8"/>
    </row>
    <row r="13" spans="1:15" ht="15.75" customHeight="1" x14ac:dyDescent="0.2">
      <c r="A13" s="2"/>
      <c r="B13" s="29"/>
      <c r="C13" s="56"/>
      <c r="D13" s="87"/>
      <c r="E13" s="246"/>
      <c r="F13" s="247"/>
      <c r="G13" s="247"/>
      <c r="H13" s="19"/>
      <c r="I13" s="23"/>
      <c r="J13" s="34"/>
    </row>
    <row r="14" spans="1:15" ht="24" customHeight="1" x14ac:dyDescent="0.2">
      <c r="A14" s="2"/>
      <c r="B14" s="43" t="s">
        <v>21</v>
      </c>
      <c r="C14" s="58"/>
      <c r="D14" s="59" t="s">
        <v>42</v>
      </c>
      <c r="E14" s="60"/>
      <c r="F14" s="44"/>
      <c r="G14" s="44"/>
      <c r="H14" s="45"/>
      <c r="I14" s="44"/>
      <c r="J14" s="46"/>
    </row>
    <row r="15" spans="1:15" ht="32.25" customHeight="1" x14ac:dyDescent="0.2">
      <c r="A15" s="2"/>
      <c r="B15" s="35" t="s">
        <v>33</v>
      </c>
      <c r="C15" s="61"/>
      <c r="D15" s="54"/>
      <c r="E15" s="238"/>
      <c r="F15" s="238"/>
      <c r="G15" s="240"/>
      <c r="H15" s="240"/>
      <c r="I15" s="240" t="s">
        <v>30</v>
      </c>
      <c r="J15" s="241"/>
    </row>
    <row r="16" spans="1:15" ht="23.25" customHeight="1" x14ac:dyDescent="0.2">
      <c r="A16" s="142" t="s">
        <v>25</v>
      </c>
      <c r="B16" s="38" t="s">
        <v>25</v>
      </c>
      <c r="C16" s="62"/>
      <c r="D16" s="63"/>
      <c r="E16" s="215"/>
      <c r="F16" s="216"/>
      <c r="G16" s="215"/>
      <c r="H16" s="216"/>
      <c r="I16" s="215">
        <f>SUMIF(F80:F113,A16,I80:I113)+SUMIF(F80:F113,"PSU",I80:I113)</f>
        <v>0</v>
      </c>
      <c r="J16" s="217"/>
    </row>
    <row r="17" spans="1:10" ht="23.25" customHeight="1" x14ac:dyDescent="0.2">
      <c r="A17" s="142" t="s">
        <v>26</v>
      </c>
      <c r="B17" s="38" t="s">
        <v>26</v>
      </c>
      <c r="C17" s="62"/>
      <c r="D17" s="63"/>
      <c r="E17" s="215"/>
      <c r="F17" s="216"/>
      <c r="G17" s="215"/>
      <c r="H17" s="216"/>
      <c r="I17" s="215">
        <f>SUMIF(F80:F113,A17,I80:I113)</f>
        <v>0</v>
      </c>
      <c r="J17" s="217"/>
    </row>
    <row r="18" spans="1:10" ht="23.25" customHeight="1" x14ac:dyDescent="0.2">
      <c r="A18" s="142" t="s">
        <v>27</v>
      </c>
      <c r="B18" s="38" t="s">
        <v>27</v>
      </c>
      <c r="C18" s="62"/>
      <c r="D18" s="63"/>
      <c r="E18" s="215"/>
      <c r="F18" s="216"/>
      <c r="G18" s="215"/>
      <c r="H18" s="216"/>
      <c r="I18" s="215">
        <f>SUMIF(F80:F113,A18,I80:I113)</f>
        <v>0</v>
      </c>
      <c r="J18" s="217"/>
    </row>
    <row r="19" spans="1:10" ht="23.25" customHeight="1" x14ac:dyDescent="0.2">
      <c r="A19" s="142" t="s">
        <v>156</v>
      </c>
      <c r="B19" s="38" t="s">
        <v>28</v>
      </c>
      <c r="C19" s="62"/>
      <c r="D19" s="63"/>
      <c r="E19" s="215"/>
      <c r="F19" s="216"/>
      <c r="G19" s="215"/>
      <c r="H19" s="216"/>
      <c r="I19" s="215">
        <f>SUMIF(F80:F113,A19,I80:I113)</f>
        <v>0</v>
      </c>
      <c r="J19" s="217"/>
    </row>
    <row r="20" spans="1:10" ht="23.25" customHeight="1" x14ac:dyDescent="0.2">
      <c r="A20" s="142" t="s">
        <v>157</v>
      </c>
      <c r="B20" s="38" t="s">
        <v>29</v>
      </c>
      <c r="C20" s="62"/>
      <c r="D20" s="63"/>
      <c r="E20" s="215"/>
      <c r="F20" s="216"/>
      <c r="G20" s="215"/>
      <c r="H20" s="216"/>
      <c r="I20" s="215">
        <f>SUMIF(F80:F113,A20,I80:I113)</f>
        <v>0</v>
      </c>
      <c r="J20" s="217"/>
    </row>
    <row r="21" spans="1:10" ht="23.25" customHeight="1" x14ac:dyDescent="0.2">
      <c r="A21" s="2"/>
      <c r="B21" s="48" t="s">
        <v>30</v>
      </c>
      <c r="C21" s="64"/>
      <c r="D21" s="65"/>
      <c r="E21" s="218"/>
      <c r="F21" s="242"/>
      <c r="G21" s="218"/>
      <c r="H21" s="242"/>
      <c r="I21" s="218">
        <f>SUM(I16:J20)</f>
        <v>0</v>
      </c>
      <c r="J21" s="219"/>
    </row>
    <row r="22" spans="1:10" ht="33" customHeight="1" x14ac:dyDescent="0.2">
      <c r="A22" s="2"/>
      <c r="B22" s="42" t="s">
        <v>34</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3">
        <f>ZakladDPHSniVypocet</f>
        <v>0</v>
      </c>
      <c r="H23" s="214"/>
      <c r="I23" s="214"/>
      <c r="J23" s="40" t="str">
        <f t="shared" ref="J23:J28" si="0">Mena</f>
        <v>CZK</v>
      </c>
    </row>
    <row r="24" spans="1:10" ht="23.25" customHeight="1" x14ac:dyDescent="0.2">
      <c r="A24" s="2">
        <f>(A23-INT(A23))*100</f>
        <v>0</v>
      </c>
      <c r="B24" s="38" t="s">
        <v>13</v>
      </c>
      <c r="C24" s="62"/>
      <c r="D24" s="63"/>
      <c r="E24" s="67">
        <f>SazbaDPH1</f>
        <v>15</v>
      </c>
      <c r="F24" s="39" t="s">
        <v>0</v>
      </c>
      <c r="G24" s="211">
        <f>A23</f>
        <v>0</v>
      </c>
      <c r="H24" s="212"/>
      <c r="I24" s="212"/>
      <c r="J24" s="40" t="str">
        <f t="shared" si="0"/>
        <v>CZK</v>
      </c>
    </row>
    <row r="25" spans="1:10" ht="23.25" customHeight="1" x14ac:dyDescent="0.2">
      <c r="A25" s="2">
        <f>ZakladDPHZakl*SazbaDPH2/100</f>
        <v>0</v>
      </c>
      <c r="B25" s="38" t="s">
        <v>14</v>
      </c>
      <c r="C25" s="62"/>
      <c r="D25" s="63"/>
      <c r="E25" s="67">
        <v>21</v>
      </c>
      <c r="F25" s="39" t="s">
        <v>0</v>
      </c>
      <c r="G25" s="213">
        <f>ZakladDPHZaklVypocet</f>
        <v>0</v>
      </c>
      <c r="H25" s="214"/>
      <c r="I25" s="214"/>
      <c r="J25" s="40" t="str">
        <f t="shared" si="0"/>
        <v>CZK</v>
      </c>
    </row>
    <row r="26" spans="1:10" ht="23.25" customHeight="1" x14ac:dyDescent="0.2">
      <c r="A26" s="2">
        <f>(A25-INT(A25))*100</f>
        <v>0</v>
      </c>
      <c r="B26" s="32" t="s">
        <v>15</v>
      </c>
      <c r="C26" s="68"/>
      <c r="D26" s="54"/>
      <c r="E26" s="69">
        <f>SazbaDPH2</f>
        <v>21</v>
      </c>
      <c r="F26" s="30" t="s">
        <v>0</v>
      </c>
      <c r="G26" s="229">
        <f>A25</f>
        <v>0</v>
      </c>
      <c r="H26" s="230"/>
      <c r="I26" s="230"/>
      <c r="J26" s="37" t="str">
        <f t="shared" si="0"/>
        <v>CZK</v>
      </c>
    </row>
    <row r="27" spans="1:10" ht="23.25" customHeight="1" thickBot="1" x14ac:dyDescent="0.25">
      <c r="A27" s="2">
        <f>ZakladDPHSni+DPHSni+ZakladDPHZakl+DPHZakl</f>
        <v>0</v>
      </c>
      <c r="B27" s="31" t="s">
        <v>4</v>
      </c>
      <c r="C27" s="70"/>
      <c r="D27" s="71"/>
      <c r="E27" s="70"/>
      <c r="F27" s="16"/>
      <c r="G27" s="231">
        <f>CenaCelkem-(ZakladDPHSni+DPHSni+ZakladDPHZakl+DPHZakl)</f>
        <v>0</v>
      </c>
      <c r="H27" s="231"/>
      <c r="I27" s="231"/>
      <c r="J27" s="41" t="str">
        <f t="shared" si="0"/>
        <v>CZK</v>
      </c>
    </row>
    <row r="28" spans="1:10" ht="27.75" hidden="1" customHeight="1" thickBot="1" x14ac:dyDescent="0.25">
      <c r="A28" s="2"/>
      <c r="B28" s="115" t="s">
        <v>24</v>
      </c>
      <c r="C28" s="116"/>
      <c r="D28" s="116"/>
      <c r="E28" s="117"/>
      <c r="F28" s="118"/>
      <c r="G28" s="221">
        <f>ZakladDPHSniVypocet+ZakladDPHZaklVypocet</f>
        <v>0</v>
      </c>
      <c r="H28" s="221"/>
      <c r="I28" s="221"/>
      <c r="J28" s="119" t="str">
        <f t="shared" si="0"/>
        <v>CZK</v>
      </c>
    </row>
    <row r="29" spans="1:10" ht="27.75" customHeight="1" thickBot="1" x14ac:dyDescent="0.25">
      <c r="A29" s="2">
        <f>(A27-INT(A27))*100</f>
        <v>0</v>
      </c>
      <c r="B29" s="115" t="s">
        <v>36</v>
      </c>
      <c r="C29" s="120"/>
      <c r="D29" s="120"/>
      <c r="E29" s="120"/>
      <c r="F29" s="121"/>
      <c r="G29" s="220">
        <f>A27</f>
        <v>0</v>
      </c>
      <c r="H29" s="220"/>
      <c r="I29" s="220"/>
      <c r="J29" s="122" t="s">
        <v>82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52</v>
      </c>
      <c r="I32" s="26"/>
      <c r="J32" s="9"/>
    </row>
    <row r="33" spans="1:10" ht="47.25" customHeight="1" x14ac:dyDescent="0.2">
      <c r="A33" s="2"/>
      <c r="B33" s="2"/>
      <c r="J33" s="9"/>
    </row>
    <row r="34" spans="1:10" s="21" customFormat="1" ht="18.75" customHeight="1" x14ac:dyDescent="0.2">
      <c r="A34" s="20"/>
      <c r="B34" s="20"/>
      <c r="C34" s="74"/>
      <c r="D34" s="222"/>
      <c r="E34" s="223"/>
      <c r="G34" s="224"/>
      <c r="H34" s="225"/>
      <c r="I34" s="225"/>
      <c r="J34" s="25"/>
    </row>
    <row r="35" spans="1:10" ht="12.75" customHeight="1" x14ac:dyDescent="0.2">
      <c r="A35" s="2"/>
      <c r="B35" s="2"/>
      <c r="D35" s="210" t="s">
        <v>2</v>
      </c>
      <c r="E35" s="210"/>
      <c r="H35" s="10" t="s">
        <v>3</v>
      </c>
      <c r="J35" s="9"/>
    </row>
    <row r="36" spans="1:10" ht="13.5" customHeight="1" thickBot="1" x14ac:dyDescent="0.25">
      <c r="A36" s="11"/>
      <c r="B36" s="11"/>
      <c r="C36" s="75"/>
      <c r="D36" s="75"/>
      <c r="E36" s="75"/>
      <c r="F36" s="12"/>
      <c r="G36" s="12"/>
      <c r="H36" s="12"/>
      <c r="I36" s="12"/>
      <c r="J36" s="13"/>
    </row>
    <row r="37" spans="1:10" ht="27" customHeight="1" x14ac:dyDescent="0.2">
      <c r="B37" s="92" t="s">
        <v>16</v>
      </c>
      <c r="C37" s="93"/>
      <c r="D37" s="93"/>
      <c r="E37" s="93"/>
      <c r="F37" s="94"/>
      <c r="G37" s="94"/>
      <c r="H37" s="94"/>
      <c r="I37" s="94"/>
      <c r="J37" s="95"/>
    </row>
    <row r="38" spans="1:10" ht="25.5" customHeight="1" x14ac:dyDescent="0.2">
      <c r="A38" s="91" t="s">
        <v>38</v>
      </c>
      <c r="B38" s="96" t="s">
        <v>17</v>
      </c>
      <c r="C38" s="97" t="s">
        <v>5</v>
      </c>
      <c r="D38" s="97"/>
      <c r="E38" s="97"/>
      <c r="F38" s="98" t="str">
        <f>B23</f>
        <v>Základ pro sníženou DPH</v>
      </c>
      <c r="G38" s="98" t="str">
        <f>B25</f>
        <v>Základ pro základní DPH</v>
      </c>
      <c r="H38" s="99" t="s">
        <v>18</v>
      </c>
      <c r="I38" s="99" t="s">
        <v>1</v>
      </c>
      <c r="J38" s="100" t="s">
        <v>0</v>
      </c>
    </row>
    <row r="39" spans="1:10" ht="25.5" hidden="1" customHeight="1" x14ac:dyDescent="0.2">
      <c r="A39" s="91">
        <v>1</v>
      </c>
      <c r="B39" s="101" t="s">
        <v>53</v>
      </c>
      <c r="C39" s="204"/>
      <c r="D39" s="204"/>
      <c r="E39" s="204"/>
      <c r="F39" s="102">
        <f>'SO 01 082020 Pol'!AE87+'SO 02 082020 Pol'!AE234+'SO 03A,B 082020 Pol'!AE209+'SO 04 082020 Pol'!AE39+'SO 05 082020 Pol'!AE163+'SO 06 082020 Pol'!AE44+'SO 07 082020 Pol'!AE35+'SO 08 082020 Pol'!AE73+'SO 09 082020 Pol'!AE33+'SO 10 082020 Pol'!AE176+'SO 11 082020 Pol'!AE60+'VO  082020 Pol'!AE33</f>
        <v>0</v>
      </c>
      <c r="G39" s="103">
        <f>'SO 01 082020 Pol'!AF87+'SO 02 082020 Pol'!AF234+'SO 03A,B 082020 Pol'!AF209+'SO 04 082020 Pol'!AF39+'SO 05 082020 Pol'!AF163+'SO 06 082020 Pol'!AF44+'SO 07 082020 Pol'!AF35+'SO 08 082020 Pol'!AF73+'SO 09 082020 Pol'!AF33+'SO 10 082020 Pol'!AF176+'SO 11 082020 Pol'!AF60+'VO  082020 Pol'!AF33</f>
        <v>0</v>
      </c>
      <c r="H39" s="104">
        <f t="shared" ref="H39:H63" si="1">(F39*SazbaDPH1/100)+(G39*SazbaDPH2/100)</f>
        <v>0</v>
      </c>
      <c r="I39" s="104">
        <f t="shared" ref="I39:I63" si="2">F39+G39+H39</f>
        <v>0</v>
      </c>
      <c r="J39" s="105" t="str">
        <f t="shared" ref="J39:J63" si="3">IF(CenaCelkemVypocet=0,"",I39/CenaCelkemVypocet*100)</f>
        <v/>
      </c>
    </row>
    <row r="40" spans="1:10" ht="25.5" customHeight="1" x14ac:dyDescent="0.2">
      <c r="A40" s="91">
        <v>2</v>
      </c>
      <c r="B40" s="106" t="s">
        <v>54</v>
      </c>
      <c r="C40" s="205" t="s">
        <v>55</v>
      </c>
      <c r="D40" s="205"/>
      <c r="E40" s="205"/>
      <c r="F40" s="107">
        <f>'SO 01 082020 Pol'!AE87</f>
        <v>0</v>
      </c>
      <c r="G40" s="108">
        <f>'SO 01 082020 Pol'!AF87</f>
        <v>0</v>
      </c>
      <c r="H40" s="108">
        <f t="shared" si="1"/>
        <v>0</v>
      </c>
      <c r="I40" s="108">
        <f t="shared" si="2"/>
        <v>0</v>
      </c>
      <c r="J40" s="109" t="str">
        <f t="shared" si="3"/>
        <v/>
      </c>
    </row>
    <row r="41" spans="1:10" ht="25.5" customHeight="1" x14ac:dyDescent="0.2">
      <c r="A41" s="91">
        <v>3</v>
      </c>
      <c r="B41" s="110" t="s">
        <v>56</v>
      </c>
      <c r="C41" s="204" t="s">
        <v>57</v>
      </c>
      <c r="D41" s="204"/>
      <c r="E41" s="204"/>
      <c r="F41" s="111">
        <f>'SO 01 082020 Pol'!AE87</f>
        <v>0</v>
      </c>
      <c r="G41" s="104">
        <f>'SO 01 082020 Pol'!AF87</f>
        <v>0</v>
      </c>
      <c r="H41" s="104">
        <f t="shared" si="1"/>
        <v>0</v>
      </c>
      <c r="I41" s="104">
        <f t="shared" si="2"/>
        <v>0</v>
      </c>
      <c r="J41" s="105" t="str">
        <f t="shared" si="3"/>
        <v/>
      </c>
    </row>
    <row r="42" spans="1:10" ht="25.5" customHeight="1" x14ac:dyDescent="0.2">
      <c r="A42" s="91">
        <v>2</v>
      </c>
      <c r="B42" s="106" t="s">
        <v>58</v>
      </c>
      <c r="C42" s="205" t="s">
        <v>59</v>
      </c>
      <c r="D42" s="205"/>
      <c r="E42" s="205"/>
      <c r="F42" s="107">
        <f>'SO 02 082020 Pol'!AE234</f>
        <v>0</v>
      </c>
      <c r="G42" s="108">
        <f>'SO 02 082020 Pol'!AF234</f>
        <v>0</v>
      </c>
      <c r="H42" s="108">
        <f t="shared" si="1"/>
        <v>0</v>
      </c>
      <c r="I42" s="108">
        <f t="shared" si="2"/>
        <v>0</v>
      </c>
      <c r="J42" s="109" t="str">
        <f t="shared" si="3"/>
        <v/>
      </c>
    </row>
    <row r="43" spans="1:10" ht="25.5" customHeight="1" x14ac:dyDescent="0.2">
      <c r="A43" s="91">
        <v>3</v>
      </c>
      <c r="B43" s="110" t="s">
        <v>56</v>
      </c>
      <c r="C43" s="204" t="s">
        <v>60</v>
      </c>
      <c r="D43" s="204"/>
      <c r="E43" s="204"/>
      <c r="F43" s="111">
        <f>'SO 02 082020 Pol'!AE234</f>
        <v>0</v>
      </c>
      <c r="G43" s="104">
        <f>'SO 02 082020 Pol'!AF234</f>
        <v>0</v>
      </c>
      <c r="H43" s="104">
        <f t="shared" si="1"/>
        <v>0</v>
      </c>
      <c r="I43" s="104">
        <f t="shared" si="2"/>
        <v>0</v>
      </c>
      <c r="J43" s="105" t="str">
        <f t="shared" si="3"/>
        <v/>
      </c>
    </row>
    <row r="44" spans="1:10" ht="25.5" customHeight="1" x14ac:dyDescent="0.2">
      <c r="A44" s="91">
        <v>2</v>
      </c>
      <c r="B44" s="106" t="s">
        <v>61</v>
      </c>
      <c r="C44" s="205" t="s">
        <v>62</v>
      </c>
      <c r="D44" s="205"/>
      <c r="E44" s="205"/>
      <c r="F44" s="107">
        <f>'SO 03A,B 082020 Pol'!AE209</f>
        <v>0</v>
      </c>
      <c r="G44" s="108">
        <f>'SO 03A,B 082020 Pol'!AF209</f>
        <v>0</v>
      </c>
      <c r="H44" s="108">
        <f t="shared" si="1"/>
        <v>0</v>
      </c>
      <c r="I44" s="108">
        <f t="shared" si="2"/>
        <v>0</v>
      </c>
      <c r="J44" s="109" t="str">
        <f t="shared" si="3"/>
        <v/>
      </c>
    </row>
    <row r="45" spans="1:10" ht="25.5" customHeight="1" x14ac:dyDescent="0.2">
      <c r="A45" s="91">
        <v>3</v>
      </c>
      <c r="B45" s="110" t="s">
        <v>56</v>
      </c>
      <c r="C45" s="204" t="s">
        <v>60</v>
      </c>
      <c r="D45" s="204"/>
      <c r="E45" s="204"/>
      <c r="F45" s="111">
        <f>'SO 03A,B 082020 Pol'!AE209</f>
        <v>0</v>
      </c>
      <c r="G45" s="104">
        <f>'SO 03A,B 082020 Pol'!AF209</f>
        <v>0</v>
      </c>
      <c r="H45" s="104">
        <f t="shared" si="1"/>
        <v>0</v>
      </c>
      <c r="I45" s="104">
        <f t="shared" si="2"/>
        <v>0</v>
      </c>
      <c r="J45" s="105" t="str">
        <f t="shared" si="3"/>
        <v/>
      </c>
    </row>
    <row r="46" spans="1:10" ht="25.5" customHeight="1" x14ac:dyDescent="0.2">
      <c r="A46" s="91">
        <v>2</v>
      </c>
      <c r="B46" s="106" t="s">
        <v>63</v>
      </c>
      <c r="C46" s="205" t="s">
        <v>64</v>
      </c>
      <c r="D46" s="205"/>
      <c r="E46" s="205"/>
      <c r="F46" s="107">
        <f>'SO 04 082020 Pol'!AE39</f>
        <v>0</v>
      </c>
      <c r="G46" s="108">
        <f>'SO 04 082020 Pol'!AF39</f>
        <v>0</v>
      </c>
      <c r="H46" s="108">
        <f t="shared" si="1"/>
        <v>0</v>
      </c>
      <c r="I46" s="108">
        <f t="shared" si="2"/>
        <v>0</v>
      </c>
      <c r="J46" s="109" t="str">
        <f t="shared" si="3"/>
        <v/>
      </c>
    </row>
    <row r="47" spans="1:10" ht="25.5" customHeight="1" x14ac:dyDescent="0.2">
      <c r="A47" s="91">
        <v>3</v>
      </c>
      <c r="B47" s="110" t="s">
        <v>56</v>
      </c>
      <c r="C47" s="204" t="s">
        <v>60</v>
      </c>
      <c r="D47" s="204"/>
      <c r="E47" s="204"/>
      <c r="F47" s="111">
        <f>'SO 04 082020 Pol'!AE39</f>
        <v>0</v>
      </c>
      <c r="G47" s="104">
        <f>'SO 04 082020 Pol'!AF39</f>
        <v>0</v>
      </c>
      <c r="H47" s="104">
        <f t="shared" si="1"/>
        <v>0</v>
      </c>
      <c r="I47" s="104">
        <f t="shared" si="2"/>
        <v>0</v>
      </c>
      <c r="J47" s="105" t="str">
        <f t="shared" si="3"/>
        <v/>
      </c>
    </row>
    <row r="48" spans="1:10" ht="25.5" customHeight="1" x14ac:dyDescent="0.2">
      <c r="A48" s="91">
        <v>2</v>
      </c>
      <c r="B48" s="106" t="s">
        <v>65</v>
      </c>
      <c r="C48" s="205" t="s">
        <v>66</v>
      </c>
      <c r="D48" s="205"/>
      <c r="E48" s="205"/>
      <c r="F48" s="107">
        <f>'SO 05 082020 Pol'!AE163</f>
        <v>0</v>
      </c>
      <c r="G48" s="108">
        <f>'SO 05 082020 Pol'!AF163</f>
        <v>0</v>
      </c>
      <c r="H48" s="108">
        <f t="shared" si="1"/>
        <v>0</v>
      </c>
      <c r="I48" s="108">
        <f t="shared" si="2"/>
        <v>0</v>
      </c>
      <c r="J48" s="109" t="str">
        <f t="shared" si="3"/>
        <v/>
      </c>
    </row>
    <row r="49" spans="1:10" ht="25.5" customHeight="1" x14ac:dyDescent="0.2">
      <c r="A49" s="91">
        <v>3</v>
      </c>
      <c r="B49" s="110" t="s">
        <v>56</v>
      </c>
      <c r="C49" s="204" t="s">
        <v>60</v>
      </c>
      <c r="D49" s="204"/>
      <c r="E49" s="204"/>
      <c r="F49" s="111">
        <f>'SO 05 082020 Pol'!AE163</f>
        <v>0</v>
      </c>
      <c r="G49" s="104">
        <f>'SO 05 082020 Pol'!AF163</f>
        <v>0</v>
      </c>
      <c r="H49" s="104">
        <f t="shared" si="1"/>
        <v>0</v>
      </c>
      <c r="I49" s="104">
        <f t="shared" si="2"/>
        <v>0</v>
      </c>
      <c r="J49" s="105" t="str">
        <f t="shared" si="3"/>
        <v/>
      </c>
    </row>
    <row r="50" spans="1:10" ht="25.5" customHeight="1" x14ac:dyDescent="0.2">
      <c r="A50" s="91">
        <v>2</v>
      </c>
      <c r="B50" s="106" t="s">
        <v>67</v>
      </c>
      <c r="C50" s="205" t="s">
        <v>68</v>
      </c>
      <c r="D50" s="205"/>
      <c r="E50" s="205"/>
      <c r="F50" s="107">
        <f>'SO 06 082020 Pol'!AE44</f>
        <v>0</v>
      </c>
      <c r="G50" s="108">
        <f>'SO 06 082020 Pol'!AF44</f>
        <v>0</v>
      </c>
      <c r="H50" s="108">
        <f t="shared" si="1"/>
        <v>0</v>
      </c>
      <c r="I50" s="108">
        <f t="shared" si="2"/>
        <v>0</v>
      </c>
      <c r="J50" s="109" t="str">
        <f t="shared" si="3"/>
        <v/>
      </c>
    </row>
    <row r="51" spans="1:10" ht="25.5" customHeight="1" x14ac:dyDescent="0.2">
      <c r="A51" s="91">
        <v>3</v>
      </c>
      <c r="B51" s="110" t="s">
        <v>56</v>
      </c>
      <c r="C51" s="204" t="s">
        <v>60</v>
      </c>
      <c r="D51" s="204"/>
      <c r="E51" s="204"/>
      <c r="F51" s="111">
        <f>'SO 06 082020 Pol'!AE44</f>
        <v>0</v>
      </c>
      <c r="G51" s="104">
        <f>'SO 06 082020 Pol'!AF44</f>
        <v>0</v>
      </c>
      <c r="H51" s="104">
        <f t="shared" si="1"/>
        <v>0</v>
      </c>
      <c r="I51" s="104">
        <f t="shared" si="2"/>
        <v>0</v>
      </c>
      <c r="J51" s="105" t="str">
        <f t="shared" si="3"/>
        <v/>
      </c>
    </row>
    <row r="52" spans="1:10" ht="25.5" customHeight="1" x14ac:dyDescent="0.2">
      <c r="A52" s="91">
        <v>2</v>
      </c>
      <c r="B52" s="106" t="s">
        <v>69</v>
      </c>
      <c r="C52" s="205" t="s">
        <v>70</v>
      </c>
      <c r="D52" s="205"/>
      <c r="E52" s="205"/>
      <c r="F52" s="107">
        <f>'SO 07 082020 Pol'!AE35</f>
        <v>0</v>
      </c>
      <c r="G52" s="108">
        <f>'SO 07 082020 Pol'!AF35</f>
        <v>0</v>
      </c>
      <c r="H52" s="108">
        <f t="shared" si="1"/>
        <v>0</v>
      </c>
      <c r="I52" s="108">
        <f t="shared" si="2"/>
        <v>0</v>
      </c>
      <c r="J52" s="109" t="str">
        <f t="shared" si="3"/>
        <v/>
      </c>
    </row>
    <row r="53" spans="1:10" ht="25.5" customHeight="1" x14ac:dyDescent="0.2">
      <c r="A53" s="91">
        <v>3</v>
      </c>
      <c r="B53" s="110" t="s">
        <v>56</v>
      </c>
      <c r="C53" s="204" t="s">
        <v>60</v>
      </c>
      <c r="D53" s="204"/>
      <c r="E53" s="204"/>
      <c r="F53" s="111">
        <f>'SO 07 082020 Pol'!AE35</f>
        <v>0</v>
      </c>
      <c r="G53" s="104">
        <f>'SO 07 082020 Pol'!AF35</f>
        <v>0</v>
      </c>
      <c r="H53" s="104">
        <f t="shared" si="1"/>
        <v>0</v>
      </c>
      <c r="I53" s="104">
        <f t="shared" si="2"/>
        <v>0</v>
      </c>
      <c r="J53" s="105" t="str">
        <f t="shared" si="3"/>
        <v/>
      </c>
    </row>
    <row r="54" spans="1:10" ht="25.5" customHeight="1" x14ac:dyDescent="0.2">
      <c r="A54" s="91">
        <v>2</v>
      </c>
      <c r="B54" s="106" t="s">
        <v>71</v>
      </c>
      <c r="C54" s="205" t="s">
        <v>72</v>
      </c>
      <c r="D54" s="205"/>
      <c r="E54" s="205"/>
      <c r="F54" s="107">
        <f>'SO 08 082020 Pol'!AE73</f>
        <v>0</v>
      </c>
      <c r="G54" s="108">
        <f>'SO 08 082020 Pol'!AF73</f>
        <v>0</v>
      </c>
      <c r="H54" s="108">
        <f t="shared" si="1"/>
        <v>0</v>
      </c>
      <c r="I54" s="108">
        <f t="shared" si="2"/>
        <v>0</v>
      </c>
      <c r="J54" s="109" t="str">
        <f t="shared" si="3"/>
        <v/>
      </c>
    </row>
    <row r="55" spans="1:10" ht="25.5" customHeight="1" x14ac:dyDescent="0.2">
      <c r="A55" s="91">
        <v>3</v>
      </c>
      <c r="B55" s="110" t="s">
        <v>56</v>
      </c>
      <c r="C55" s="204" t="s">
        <v>60</v>
      </c>
      <c r="D55" s="204"/>
      <c r="E55" s="204"/>
      <c r="F55" s="111">
        <f>'SO 08 082020 Pol'!AE73</f>
        <v>0</v>
      </c>
      <c r="G55" s="104">
        <f>'SO 08 082020 Pol'!AF73</f>
        <v>0</v>
      </c>
      <c r="H55" s="104">
        <f t="shared" si="1"/>
        <v>0</v>
      </c>
      <c r="I55" s="104">
        <f t="shared" si="2"/>
        <v>0</v>
      </c>
      <c r="J55" s="105" t="str">
        <f t="shared" si="3"/>
        <v/>
      </c>
    </row>
    <row r="56" spans="1:10" ht="25.5" customHeight="1" x14ac:dyDescent="0.2">
      <c r="A56" s="91">
        <v>2</v>
      </c>
      <c r="B56" s="106" t="s">
        <v>73</v>
      </c>
      <c r="C56" s="205" t="s">
        <v>74</v>
      </c>
      <c r="D56" s="205"/>
      <c r="E56" s="205"/>
      <c r="F56" s="107">
        <f>'SO 09 082020 Pol'!AE33</f>
        <v>0</v>
      </c>
      <c r="G56" s="108">
        <f>'SO 09 082020 Pol'!AF33</f>
        <v>0</v>
      </c>
      <c r="H56" s="108">
        <f t="shared" si="1"/>
        <v>0</v>
      </c>
      <c r="I56" s="108">
        <f t="shared" si="2"/>
        <v>0</v>
      </c>
      <c r="J56" s="109" t="str">
        <f t="shared" si="3"/>
        <v/>
      </c>
    </row>
    <row r="57" spans="1:10" ht="25.5" customHeight="1" x14ac:dyDescent="0.2">
      <c r="A57" s="91">
        <v>3</v>
      </c>
      <c r="B57" s="110" t="s">
        <v>56</v>
      </c>
      <c r="C57" s="204" t="s">
        <v>60</v>
      </c>
      <c r="D57" s="204"/>
      <c r="E57" s="204"/>
      <c r="F57" s="111">
        <f>'SO 09 082020 Pol'!AE33</f>
        <v>0</v>
      </c>
      <c r="G57" s="104">
        <f>'SO 09 082020 Pol'!AF33</f>
        <v>0</v>
      </c>
      <c r="H57" s="104">
        <f t="shared" si="1"/>
        <v>0</v>
      </c>
      <c r="I57" s="104">
        <f t="shared" si="2"/>
        <v>0</v>
      </c>
      <c r="J57" s="105" t="str">
        <f t="shared" si="3"/>
        <v/>
      </c>
    </row>
    <row r="58" spans="1:10" ht="25.5" customHeight="1" x14ac:dyDescent="0.2">
      <c r="A58" s="91">
        <v>2</v>
      </c>
      <c r="B58" s="106" t="s">
        <v>75</v>
      </c>
      <c r="C58" s="205" t="s">
        <v>76</v>
      </c>
      <c r="D58" s="205"/>
      <c r="E58" s="205"/>
      <c r="F58" s="107">
        <f>'SO 10 082020 Pol'!AE176</f>
        <v>0</v>
      </c>
      <c r="G58" s="108">
        <f>'SO 10 082020 Pol'!AF176</f>
        <v>0</v>
      </c>
      <c r="H58" s="108">
        <f t="shared" si="1"/>
        <v>0</v>
      </c>
      <c r="I58" s="108">
        <f t="shared" si="2"/>
        <v>0</v>
      </c>
      <c r="J58" s="109" t="str">
        <f t="shared" si="3"/>
        <v/>
      </c>
    </row>
    <row r="59" spans="1:10" ht="25.5" customHeight="1" x14ac:dyDescent="0.2">
      <c r="A59" s="91">
        <v>3</v>
      </c>
      <c r="B59" s="110" t="s">
        <v>56</v>
      </c>
      <c r="C59" s="204" t="s">
        <v>60</v>
      </c>
      <c r="D59" s="204"/>
      <c r="E59" s="204"/>
      <c r="F59" s="111">
        <f>'SO 10 082020 Pol'!AE176</f>
        <v>0</v>
      </c>
      <c r="G59" s="104">
        <f>'SO 10 082020 Pol'!AF176</f>
        <v>0</v>
      </c>
      <c r="H59" s="104">
        <f t="shared" si="1"/>
        <v>0</v>
      </c>
      <c r="I59" s="104">
        <f t="shared" si="2"/>
        <v>0</v>
      </c>
      <c r="J59" s="105" t="str">
        <f t="shared" si="3"/>
        <v/>
      </c>
    </row>
    <row r="60" spans="1:10" ht="25.5" customHeight="1" x14ac:dyDescent="0.2">
      <c r="A60" s="91">
        <v>2</v>
      </c>
      <c r="B60" s="106" t="s">
        <v>77</v>
      </c>
      <c r="C60" s="205" t="s">
        <v>78</v>
      </c>
      <c r="D60" s="205"/>
      <c r="E60" s="205"/>
      <c r="F60" s="107">
        <f>'SO 11 082020 Pol'!AE60</f>
        <v>0</v>
      </c>
      <c r="G60" s="108">
        <f>'SO 11 082020 Pol'!AF60</f>
        <v>0</v>
      </c>
      <c r="H60" s="108">
        <f t="shared" si="1"/>
        <v>0</v>
      </c>
      <c r="I60" s="108">
        <f t="shared" si="2"/>
        <v>0</v>
      </c>
      <c r="J60" s="109" t="str">
        <f t="shared" si="3"/>
        <v/>
      </c>
    </row>
    <row r="61" spans="1:10" ht="25.5" customHeight="1" x14ac:dyDescent="0.2">
      <c r="A61" s="91">
        <v>3</v>
      </c>
      <c r="B61" s="110" t="s">
        <v>56</v>
      </c>
      <c r="C61" s="204" t="s">
        <v>60</v>
      </c>
      <c r="D61" s="204"/>
      <c r="E61" s="204"/>
      <c r="F61" s="111">
        <f>'SO 11 082020 Pol'!AE60</f>
        <v>0</v>
      </c>
      <c r="G61" s="104">
        <f>'SO 11 082020 Pol'!AF60</f>
        <v>0</v>
      </c>
      <c r="H61" s="104">
        <f t="shared" si="1"/>
        <v>0</v>
      </c>
      <c r="I61" s="104">
        <f t="shared" si="2"/>
        <v>0</v>
      </c>
      <c r="J61" s="105" t="str">
        <f t="shared" si="3"/>
        <v/>
      </c>
    </row>
    <row r="62" spans="1:10" ht="25.5" customHeight="1" x14ac:dyDescent="0.2">
      <c r="A62" s="91">
        <v>2</v>
      </c>
      <c r="B62" s="106" t="s">
        <v>79</v>
      </c>
      <c r="C62" s="205" t="s">
        <v>80</v>
      </c>
      <c r="D62" s="205"/>
      <c r="E62" s="205"/>
      <c r="F62" s="107">
        <f>'VO  082020 Pol'!AE33</f>
        <v>0</v>
      </c>
      <c r="G62" s="108">
        <f>'VO  082020 Pol'!AF33</f>
        <v>0</v>
      </c>
      <c r="H62" s="108">
        <f t="shared" si="1"/>
        <v>0</v>
      </c>
      <c r="I62" s="108">
        <f t="shared" si="2"/>
        <v>0</v>
      </c>
      <c r="J62" s="109" t="str">
        <f t="shared" si="3"/>
        <v/>
      </c>
    </row>
    <row r="63" spans="1:10" ht="25.5" customHeight="1" x14ac:dyDescent="0.2">
      <c r="A63" s="91">
        <v>3</v>
      </c>
      <c r="B63" s="110" t="s">
        <v>56</v>
      </c>
      <c r="C63" s="204" t="s">
        <v>60</v>
      </c>
      <c r="D63" s="204"/>
      <c r="E63" s="204"/>
      <c r="F63" s="111">
        <f>'VO  082020 Pol'!AE33</f>
        <v>0</v>
      </c>
      <c r="G63" s="104">
        <f>'VO  082020 Pol'!AF33</f>
        <v>0</v>
      </c>
      <c r="H63" s="104">
        <f t="shared" si="1"/>
        <v>0</v>
      </c>
      <c r="I63" s="104">
        <f t="shared" si="2"/>
        <v>0</v>
      </c>
      <c r="J63" s="105" t="str">
        <f t="shared" si="3"/>
        <v/>
      </c>
    </row>
    <row r="64" spans="1:10" ht="25.5" customHeight="1" x14ac:dyDescent="0.2">
      <c r="A64" s="91"/>
      <c r="B64" s="201" t="s">
        <v>81</v>
      </c>
      <c r="C64" s="202"/>
      <c r="D64" s="202"/>
      <c r="E64" s="203"/>
      <c r="F64" s="112">
        <f>SUMIF(A39:A63,"=1",F39:F63)</f>
        <v>0</v>
      </c>
      <c r="G64" s="113">
        <f>SUMIF(A39:A63,"=1",G39:G63)</f>
        <v>0</v>
      </c>
      <c r="H64" s="113">
        <f>SUMIF(A39:A63,"=1",H39:H63)</f>
        <v>0</v>
      </c>
      <c r="I64" s="113">
        <f>SUMIF(A39:A63,"=1",I39:I63)</f>
        <v>0</v>
      </c>
      <c r="J64" s="114">
        <f>SUMIF(A39:A63,"=1",J39:J63)</f>
        <v>0</v>
      </c>
    </row>
    <row r="66" spans="1:52" x14ac:dyDescent="0.2">
      <c r="A66" t="s">
        <v>83</v>
      </c>
      <c r="B66" t="s">
        <v>84</v>
      </c>
    </row>
    <row r="67" spans="1:52" ht="25.5" x14ac:dyDescent="0.2">
      <c r="B67" s="200" t="s">
        <v>85</v>
      </c>
      <c r="C67" s="200"/>
      <c r="D67" s="200"/>
      <c r="E67" s="200"/>
      <c r="F67" s="200"/>
      <c r="G67" s="200"/>
      <c r="H67" s="200"/>
      <c r="I67" s="200"/>
      <c r="J67" s="200"/>
      <c r="AZ67" s="123" t="str">
        <f>B67</f>
        <v>Soupis prací je sestaven s  využitím položek  Cenové soustavy  RTS a.s. a  technických podmínek položek Cenové soustavy RTS ,</v>
      </c>
    </row>
    <row r="68" spans="1:52" ht="25.5" x14ac:dyDescent="0.2">
      <c r="B68" s="200" t="s">
        <v>86</v>
      </c>
      <c r="C68" s="200"/>
      <c r="D68" s="200"/>
      <c r="E68" s="200"/>
      <c r="F68" s="200"/>
      <c r="G68" s="200"/>
      <c r="H68" s="200"/>
      <c r="I68" s="200"/>
      <c r="J68" s="200"/>
      <c r="AZ68" s="123" t="str">
        <f>B68</f>
        <v>které jsou uvedeny v soupisu prací (tzv. úvodní části katalogů). Jsou neomezeně dálkově k dispozici na  www.cenovasoustava.cz. Cenová úroveň použité cenové soustavy  je RTS  2020/I.</v>
      </c>
    </row>
    <row r="70" spans="1:52" ht="51" x14ac:dyDescent="0.2">
      <c r="B70" s="200" t="s">
        <v>87</v>
      </c>
      <c r="C70" s="200"/>
      <c r="D70" s="200"/>
      <c r="E70" s="200"/>
      <c r="F70" s="200"/>
      <c r="G70" s="200"/>
      <c r="H70" s="200"/>
      <c r="I70" s="200"/>
      <c r="J70" s="200"/>
      <c r="AZ70" s="123" t="str">
        <f>B70</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 Uvedené vlastní  položky jsou  kalkulovány na základě vlastních zkušeností z realizovaných staveb v kombinaci se zjištěním aktualních cen materiálů a konstrukcí.</v>
      </c>
    </row>
    <row r="72" spans="1:52" ht="63.75" x14ac:dyDescent="0.2">
      <c r="B72" s="200" t="s">
        <v>88</v>
      </c>
      <c r="C72" s="200"/>
      <c r="D72" s="200"/>
      <c r="E72" s="200"/>
      <c r="F72" s="200"/>
      <c r="G72" s="200"/>
      <c r="H72" s="200"/>
      <c r="I72" s="200"/>
      <c r="J72" s="200"/>
      <c r="AZ72" s="123" t="str">
        <f>B72</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74" spans="1:52" x14ac:dyDescent="0.2">
      <c r="B74" s="200" t="s">
        <v>89</v>
      </c>
      <c r="C74" s="200"/>
      <c r="D74" s="200"/>
      <c r="E74" s="200"/>
      <c r="F74" s="200"/>
      <c r="G74" s="200"/>
      <c r="H74" s="200"/>
      <c r="I74" s="200"/>
      <c r="J74" s="200"/>
      <c r="AZ74" s="123" t="str">
        <f>B74</f>
        <v>Rozpočet je vypracován podle vyhl.č.169/2016 Sb.</v>
      </c>
    </row>
    <row r="77" spans="1:52" ht="15.75" x14ac:dyDescent="0.25">
      <c r="B77" s="124" t="s">
        <v>90</v>
      </c>
    </row>
    <row r="79" spans="1:52" ht="25.5" customHeight="1" x14ac:dyDescent="0.2">
      <c r="A79" s="126"/>
      <c r="B79" s="129" t="s">
        <v>17</v>
      </c>
      <c r="C79" s="129" t="s">
        <v>5</v>
      </c>
      <c r="D79" s="130"/>
      <c r="E79" s="130"/>
      <c r="F79" s="131" t="s">
        <v>91</v>
      </c>
      <c r="G79" s="131"/>
      <c r="H79" s="131"/>
      <c r="I79" s="131" t="s">
        <v>30</v>
      </c>
      <c r="J79" s="131" t="s">
        <v>0</v>
      </c>
    </row>
    <row r="80" spans="1:52" ht="36.75" customHeight="1" x14ac:dyDescent="0.2">
      <c r="A80" s="127"/>
      <c r="B80" s="132" t="s">
        <v>92</v>
      </c>
      <c r="C80" s="198" t="s">
        <v>93</v>
      </c>
      <c r="D80" s="199"/>
      <c r="E80" s="199"/>
      <c r="F80" s="138" t="s">
        <v>25</v>
      </c>
      <c r="G80" s="139"/>
      <c r="H80" s="139"/>
      <c r="I80" s="139">
        <f>'SO 10 082020 Pol'!G8</f>
        <v>0</v>
      </c>
      <c r="J80" s="136" t="str">
        <f>IF(I114=0,"",I80/I114*100)</f>
        <v/>
      </c>
    </row>
    <row r="81" spans="1:10" ht="36.75" customHeight="1" x14ac:dyDescent="0.2">
      <c r="A81" s="127"/>
      <c r="B81" s="132" t="s">
        <v>94</v>
      </c>
      <c r="C81" s="198" t="s">
        <v>95</v>
      </c>
      <c r="D81" s="199"/>
      <c r="E81" s="199"/>
      <c r="F81" s="138" t="s">
        <v>25</v>
      </c>
      <c r="G81" s="139"/>
      <c r="H81" s="139"/>
      <c r="I81" s="139">
        <f>'SO 01 082020 Pol'!G8+'SO 02 082020 Pol'!G8+'SO 03A,B 082020 Pol'!G8+'SO 04 082020 Pol'!G8+'SO 05 082020 Pol'!G8+'SO 06 082020 Pol'!G8+'SO 07 082020 Pol'!G8+'SO 08 082020 Pol'!G8+'SO 09 082020 Pol'!G8+'SO 10 082020 Pol'!G11+'SO 11 082020 Pol'!G8</f>
        <v>0</v>
      </c>
      <c r="J81" s="136" t="str">
        <f>IF(I114=0,"",I81/I114*100)</f>
        <v/>
      </c>
    </row>
    <row r="82" spans="1:10" ht="36.75" customHeight="1" x14ac:dyDescent="0.2">
      <c r="A82" s="127"/>
      <c r="B82" s="132" t="s">
        <v>96</v>
      </c>
      <c r="C82" s="198" t="s">
        <v>97</v>
      </c>
      <c r="D82" s="199"/>
      <c r="E82" s="199"/>
      <c r="F82" s="138" t="s">
        <v>25</v>
      </c>
      <c r="G82" s="139"/>
      <c r="H82" s="139"/>
      <c r="I82" s="139">
        <f>'SO 10 082020 Pol'!G36</f>
        <v>0</v>
      </c>
      <c r="J82" s="136" t="str">
        <f>IF(I114=0,"",I82/I114*100)</f>
        <v/>
      </c>
    </row>
    <row r="83" spans="1:10" ht="36.75" customHeight="1" x14ac:dyDescent="0.2">
      <c r="A83" s="127"/>
      <c r="B83" s="132" t="s">
        <v>98</v>
      </c>
      <c r="C83" s="198" t="s">
        <v>99</v>
      </c>
      <c r="D83" s="199"/>
      <c r="E83" s="199"/>
      <c r="F83" s="138" t="s">
        <v>25</v>
      </c>
      <c r="G83" s="139"/>
      <c r="H83" s="139"/>
      <c r="I83" s="139">
        <f>'SO 10 082020 Pol'!G41</f>
        <v>0</v>
      </c>
      <c r="J83" s="136" t="str">
        <f>IF(I114=0,"",I83/I114*100)</f>
        <v/>
      </c>
    </row>
    <row r="84" spans="1:10" ht="36.75" customHeight="1" x14ac:dyDescent="0.2">
      <c r="A84" s="127"/>
      <c r="B84" s="132" t="s">
        <v>100</v>
      </c>
      <c r="C84" s="198" t="s">
        <v>101</v>
      </c>
      <c r="D84" s="199"/>
      <c r="E84" s="199"/>
      <c r="F84" s="138" t="s">
        <v>25</v>
      </c>
      <c r="G84" s="139"/>
      <c r="H84" s="139"/>
      <c r="I84" s="139">
        <f>'SO 10 082020 Pol'!G82</f>
        <v>0</v>
      </c>
      <c r="J84" s="136" t="str">
        <f>IF(I114=0,"",I84/I114*100)</f>
        <v/>
      </c>
    </row>
    <row r="85" spans="1:10" ht="36.75" customHeight="1" x14ac:dyDescent="0.2">
      <c r="A85" s="127"/>
      <c r="B85" s="132" t="s">
        <v>102</v>
      </c>
      <c r="C85" s="198" t="s">
        <v>103</v>
      </c>
      <c r="D85" s="199"/>
      <c r="E85" s="199"/>
      <c r="F85" s="138" t="s">
        <v>25</v>
      </c>
      <c r="G85" s="139"/>
      <c r="H85" s="139"/>
      <c r="I85" s="139">
        <f>'SO 10 082020 Pol'!G85</f>
        <v>0</v>
      </c>
      <c r="J85" s="136" t="str">
        <f>IF(I114=0,"",I85/I114*100)</f>
        <v/>
      </c>
    </row>
    <row r="86" spans="1:10" ht="36.75" customHeight="1" x14ac:dyDescent="0.2">
      <c r="A86" s="127"/>
      <c r="B86" s="132" t="s">
        <v>104</v>
      </c>
      <c r="C86" s="198" t="s">
        <v>105</v>
      </c>
      <c r="D86" s="199"/>
      <c r="E86" s="199"/>
      <c r="F86" s="138" t="s">
        <v>25</v>
      </c>
      <c r="G86" s="139"/>
      <c r="H86" s="139"/>
      <c r="I86" s="139">
        <f>'SO 10 082020 Pol'!G142</f>
        <v>0</v>
      </c>
      <c r="J86" s="136" t="str">
        <f>IF(I114=0,"",I86/I114*100)</f>
        <v/>
      </c>
    </row>
    <row r="87" spans="1:10" ht="36.75" customHeight="1" x14ac:dyDescent="0.2">
      <c r="A87" s="127"/>
      <c r="B87" s="132" t="s">
        <v>106</v>
      </c>
      <c r="C87" s="198" t="s">
        <v>107</v>
      </c>
      <c r="D87" s="199"/>
      <c r="E87" s="199"/>
      <c r="F87" s="138" t="s">
        <v>25</v>
      </c>
      <c r="G87" s="139"/>
      <c r="H87" s="139"/>
      <c r="I87" s="139">
        <f>'SO 10 082020 Pol'!G159</f>
        <v>0</v>
      </c>
      <c r="J87" s="136" t="str">
        <f>IF(I114=0,"",I87/I114*100)</f>
        <v/>
      </c>
    </row>
    <row r="88" spans="1:10" ht="36.75" customHeight="1" x14ac:dyDescent="0.2">
      <c r="A88" s="127"/>
      <c r="B88" s="132" t="s">
        <v>108</v>
      </c>
      <c r="C88" s="198" t="s">
        <v>109</v>
      </c>
      <c r="D88" s="199"/>
      <c r="E88" s="199"/>
      <c r="F88" s="138" t="s">
        <v>25</v>
      </c>
      <c r="G88" s="139"/>
      <c r="H88" s="139"/>
      <c r="I88" s="139">
        <f>'SO 01 082020 Pol'!G39+'SO 02 082020 Pol'!G81+'SO 03A,B 082020 Pol'!G37+'SO 05 082020 Pol'!G115+'SO 06 082020 Pol'!G25+'SO 08 082020 Pol'!G36+'SO 11 082020 Pol'!G29</f>
        <v>0</v>
      </c>
      <c r="J88" s="136" t="str">
        <f>IF(I114=0,"",I88/I114*100)</f>
        <v/>
      </c>
    </row>
    <row r="89" spans="1:10" ht="36.75" customHeight="1" x14ac:dyDescent="0.2">
      <c r="A89" s="127"/>
      <c r="B89" s="132" t="s">
        <v>110</v>
      </c>
      <c r="C89" s="198" t="s">
        <v>111</v>
      </c>
      <c r="D89" s="199"/>
      <c r="E89" s="199"/>
      <c r="F89" s="138" t="s">
        <v>25</v>
      </c>
      <c r="G89" s="139"/>
      <c r="H89" s="139"/>
      <c r="I89" s="139">
        <f>'SO 03A,B 082020 Pol'!G54+'SO 08 082020 Pol'!G40</f>
        <v>0</v>
      </c>
      <c r="J89" s="136" t="str">
        <f>IF(I114=0,"",I89/I114*100)</f>
        <v/>
      </c>
    </row>
    <row r="90" spans="1:10" ht="36.75" customHeight="1" x14ac:dyDescent="0.2">
      <c r="A90" s="127"/>
      <c r="B90" s="132" t="s">
        <v>112</v>
      </c>
      <c r="C90" s="198" t="s">
        <v>113</v>
      </c>
      <c r="D90" s="199"/>
      <c r="E90" s="199"/>
      <c r="F90" s="138" t="s">
        <v>25</v>
      </c>
      <c r="G90" s="139"/>
      <c r="H90" s="139"/>
      <c r="I90" s="139">
        <f>'SO 02 082020 Pol'!G84+'SO 08 082020 Pol'!G53</f>
        <v>0</v>
      </c>
      <c r="J90" s="136" t="str">
        <f>IF(I114=0,"",I90/I114*100)</f>
        <v/>
      </c>
    </row>
    <row r="91" spans="1:10" ht="36.75" customHeight="1" x14ac:dyDescent="0.2">
      <c r="A91" s="127"/>
      <c r="B91" s="132" t="s">
        <v>114</v>
      </c>
      <c r="C91" s="198" t="s">
        <v>115</v>
      </c>
      <c r="D91" s="199"/>
      <c r="E91" s="199"/>
      <c r="F91" s="138" t="s">
        <v>25</v>
      </c>
      <c r="G91" s="139"/>
      <c r="H91" s="139"/>
      <c r="I91" s="139">
        <f>'SO 01 082020 Pol'!G50</f>
        <v>0</v>
      </c>
      <c r="J91" s="136" t="str">
        <f>IF(I114=0,"",I91/I114*100)</f>
        <v/>
      </c>
    </row>
    <row r="92" spans="1:10" ht="36.75" customHeight="1" x14ac:dyDescent="0.2">
      <c r="A92" s="127"/>
      <c r="B92" s="132" t="s">
        <v>116</v>
      </c>
      <c r="C92" s="198" t="s">
        <v>117</v>
      </c>
      <c r="D92" s="199"/>
      <c r="E92" s="199"/>
      <c r="F92" s="138" t="s">
        <v>25</v>
      </c>
      <c r="G92" s="139"/>
      <c r="H92" s="139"/>
      <c r="I92" s="139">
        <f>'SO 02 082020 Pol'!G91+'SO 03A,B 082020 Pol'!G57+'SO 04 082020 Pol'!G23+'SO 07 082020 Pol'!G23+'SO 09 082020 Pol'!G23</f>
        <v>0</v>
      </c>
      <c r="J92" s="136" t="str">
        <f>IF(I114=0,"",I92/I114*100)</f>
        <v/>
      </c>
    </row>
    <row r="93" spans="1:10" ht="36.75" customHeight="1" x14ac:dyDescent="0.2">
      <c r="A93" s="127"/>
      <c r="B93" s="132" t="s">
        <v>118</v>
      </c>
      <c r="C93" s="198" t="s">
        <v>119</v>
      </c>
      <c r="D93" s="199"/>
      <c r="E93" s="199"/>
      <c r="F93" s="138" t="s">
        <v>25</v>
      </c>
      <c r="G93" s="139"/>
      <c r="H93" s="139"/>
      <c r="I93" s="139">
        <f>'SO 03A,B 082020 Pol'!G62</f>
        <v>0</v>
      </c>
      <c r="J93" s="136" t="str">
        <f>IF(I114=0,"",I93/I114*100)</f>
        <v/>
      </c>
    </row>
    <row r="94" spans="1:10" ht="36.75" customHeight="1" x14ac:dyDescent="0.2">
      <c r="A94" s="127"/>
      <c r="B94" s="132" t="s">
        <v>120</v>
      </c>
      <c r="C94" s="198" t="s">
        <v>121</v>
      </c>
      <c r="D94" s="199"/>
      <c r="E94" s="199"/>
      <c r="F94" s="138" t="s">
        <v>25</v>
      </c>
      <c r="G94" s="139"/>
      <c r="H94" s="139"/>
      <c r="I94" s="139">
        <f>'SO 03A,B 082020 Pol'!G78</f>
        <v>0</v>
      </c>
      <c r="J94" s="136" t="str">
        <f>IF(I114=0,"",I94/I114*100)</f>
        <v/>
      </c>
    </row>
    <row r="95" spans="1:10" ht="36.75" customHeight="1" x14ac:dyDescent="0.2">
      <c r="A95" s="127"/>
      <c r="B95" s="132" t="s">
        <v>122</v>
      </c>
      <c r="C95" s="198" t="s">
        <v>123</v>
      </c>
      <c r="D95" s="199"/>
      <c r="E95" s="199"/>
      <c r="F95" s="138" t="s">
        <v>25</v>
      </c>
      <c r="G95" s="139"/>
      <c r="H95" s="139"/>
      <c r="I95" s="139">
        <f>'SO 02 082020 Pol'!G95</f>
        <v>0</v>
      </c>
      <c r="J95" s="136" t="str">
        <f>IF(I114=0,"",I95/I114*100)</f>
        <v/>
      </c>
    </row>
    <row r="96" spans="1:10" ht="36.75" customHeight="1" x14ac:dyDescent="0.2">
      <c r="A96" s="127"/>
      <c r="B96" s="132" t="s">
        <v>124</v>
      </c>
      <c r="C96" s="198" t="s">
        <v>125</v>
      </c>
      <c r="D96" s="199"/>
      <c r="E96" s="199"/>
      <c r="F96" s="138" t="s">
        <v>25</v>
      </c>
      <c r="G96" s="139"/>
      <c r="H96" s="139"/>
      <c r="I96" s="139">
        <f>'SO 01 082020 Pol'!G65</f>
        <v>0</v>
      </c>
      <c r="J96" s="136" t="str">
        <f>IF(I114=0,"",I96/I114*100)</f>
        <v/>
      </c>
    </row>
    <row r="97" spans="1:10" ht="36.75" customHeight="1" x14ac:dyDescent="0.2">
      <c r="A97" s="127"/>
      <c r="B97" s="132" t="s">
        <v>126</v>
      </c>
      <c r="C97" s="198" t="s">
        <v>127</v>
      </c>
      <c r="D97" s="199"/>
      <c r="E97" s="199"/>
      <c r="F97" s="138" t="s">
        <v>25</v>
      </c>
      <c r="G97" s="139"/>
      <c r="H97" s="139"/>
      <c r="I97" s="139">
        <f>'SO 01 082020 Pol'!G68</f>
        <v>0</v>
      </c>
      <c r="J97" s="136" t="str">
        <f>IF(I114=0,"",I97/I114*100)</f>
        <v/>
      </c>
    </row>
    <row r="98" spans="1:10" ht="36.75" customHeight="1" x14ac:dyDescent="0.2">
      <c r="A98" s="127"/>
      <c r="B98" s="132" t="s">
        <v>128</v>
      </c>
      <c r="C98" s="198" t="s">
        <v>129</v>
      </c>
      <c r="D98" s="199"/>
      <c r="E98" s="199"/>
      <c r="F98" s="138" t="s">
        <v>25</v>
      </c>
      <c r="G98" s="139"/>
      <c r="H98" s="139"/>
      <c r="I98" s="139">
        <f>'SO 03A,B 082020 Pol'!G85</f>
        <v>0</v>
      </c>
      <c r="J98" s="136" t="str">
        <f>IF(I114=0,"",I98/I114*100)</f>
        <v/>
      </c>
    </row>
    <row r="99" spans="1:10" ht="36.75" customHeight="1" x14ac:dyDescent="0.2">
      <c r="A99" s="127"/>
      <c r="B99" s="132" t="s">
        <v>130</v>
      </c>
      <c r="C99" s="198" t="s">
        <v>131</v>
      </c>
      <c r="D99" s="199"/>
      <c r="E99" s="199"/>
      <c r="F99" s="138" t="s">
        <v>25</v>
      </c>
      <c r="G99" s="139"/>
      <c r="H99" s="139"/>
      <c r="I99" s="139">
        <f>'SO 01 082020 Pol'!G77+'SO 03A,B 082020 Pol'!G88+'SO 05 082020 Pol'!G143+'SO 06 082020 Pol'!G34+'SO 11 082020 Pol'!G44</f>
        <v>0</v>
      </c>
      <c r="J99" s="136" t="str">
        <f>IF(I114=0,"",I99/I114*100)</f>
        <v/>
      </c>
    </row>
    <row r="100" spans="1:10" ht="36.75" customHeight="1" x14ac:dyDescent="0.2">
      <c r="A100" s="127"/>
      <c r="B100" s="132" t="s">
        <v>132</v>
      </c>
      <c r="C100" s="198" t="s">
        <v>133</v>
      </c>
      <c r="D100" s="199"/>
      <c r="E100" s="199"/>
      <c r="F100" s="138" t="s">
        <v>25</v>
      </c>
      <c r="G100" s="139"/>
      <c r="H100" s="139"/>
      <c r="I100" s="139">
        <f>'SO 01 082020 Pol'!G84+'SO 02 082020 Pol'!G116+'SO 03A,B 082020 Pol'!G95+'SO 04 082020 Pol'!G36+'SO 05 082020 Pol'!G156+'SO 06 082020 Pol'!G37+'SO 07 082020 Pol'!G32+'SO 08 082020 Pol'!G56+'SO 09 082020 Pol'!G30+'SO 10 082020 Pol'!G172+'SO 11 082020 Pol'!G57</f>
        <v>0</v>
      </c>
      <c r="J100" s="136" t="str">
        <f>IF(I114=0,"",I100/I114*100)</f>
        <v/>
      </c>
    </row>
    <row r="101" spans="1:10" ht="36.75" customHeight="1" x14ac:dyDescent="0.2">
      <c r="A101" s="127"/>
      <c r="B101" s="132" t="s">
        <v>134</v>
      </c>
      <c r="C101" s="198" t="s">
        <v>135</v>
      </c>
      <c r="D101" s="199"/>
      <c r="E101" s="199"/>
      <c r="F101" s="138" t="s">
        <v>26</v>
      </c>
      <c r="G101" s="139"/>
      <c r="H101" s="139"/>
      <c r="I101" s="139">
        <f>'SO 03A,B 082020 Pol'!G97</f>
        <v>0</v>
      </c>
      <c r="J101" s="136" t="str">
        <f>IF(I114=0,"",I101/I114*100)</f>
        <v/>
      </c>
    </row>
    <row r="102" spans="1:10" ht="36.75" customHeight="1" x14ac:dyDescent="0.2">
      <c r="A102" s="127"/>
      <c r="B102" s="132" t="s">
        <v>136</v>
      </c>
      <c r="C102" s="198" t="s">
        <v>137</v>
      </c>
      <c r="D102" s="199"/>
      <c r="E102" s="199"/>
      <c r="F102" s="138" t="s">
        <v>26</v>
      </c>
      <c r="G102" s="139"/>
      <c r="H102" s="139"/>
      <c r="I102" s="139">
        <f>'SO 02 082020 Pol'!G119</f>
        <v>0</v>
      </c>
      <c r="J102" s="136" t="str">
        <f>IF(I114=0,"",I102/I114*100)</f>
        <v/>
      </c>
    </row>
    <row r="103" spans="1:10" ht="36.75" customHeight="1" x14ac:dyDescent="0.2">
      <c r="A103" s="127"/>
      <c r="B103" s="132" t="s">
        <v>138</v>
      </c>
      <c r="C103" s="198" t="s">
        <v>139</v>
      </c>
      <c r="D103" s="199"/>
      <c r="E103" s="199"/>
      <c r="F103" s="138" t="s">
        <v>26</v>
      </c>
      <c r="G103" s="139"/>
      <c r="H103" s="139"/>
      <c r="I103" s="139">
        <f>'SO 02 082020 Pol'!G122</f>
        <v>0</v>
      </c>
      <c r="J103" s="136" t="str">
        <f>IF(I114=0,"",I103/I114*100)</f>
        <v/>
      </c>
    </row>
    <row r="104" spans="1:10" ht="36.75" customHeight="1" x14ac:dyDescent="0.2">
      <c r="A104" s="127"/>
      <c r="B104" s="132" t="s">
        <v>140</v>
      </c>
      <c r="C104" s="198" t="s">
        <v>141</v>
      </c>
      <c r="D104" s="199"/>
      <c r="E104" s="199"/>
      <c r="F104" s="138" t="s">
        <v>26</v>
      </c>
      <c r="G104" s="139"/>
      <c r="H104" s="139"/>
      <c r="I104" s="139">
        <f>'SO 02 082020 Pol'!G164</f>
        <v>0</v>
      </c>
      <c r="J104" s="136" t="str">
        <f>IF(I114=0,"",I104/I114*100)</f>
        <v/>
      </c>
    </row>
    <row r="105" spans="1:10" ht="36.75" customHeight="1" x14ac:dyDescent="0.2">
      <c r="A105" s="127"/>
      <c r="B105" s="132" t="s">
        <v>142</v>
      </c>
      <c r="C105" s="198" t="s">
        <v>143</v>
      </c>
      <c r="D105" s="199"/>
      <c r="E105" s="199"/>
      <c r="F105" s="138" t="s">
        <v>26</v>
      </c>
      <c r="G105" s="139"/>
      <c r="H105" s="139"/>
      <c r="I105" s="139">
        <f>'SO 02 082020 Pol'!G212</f>
        <v>0</v>
      </c>
      <c r="J105" s="136" t="str">
        <f>IF(I114=0,"",I105/I114*100)</f>
        <v/>
      </c>
    </row>
    <row r="106" spans="1:10" ht="36.75" customHeight="1" x14ac:dyDescent="0.2">
      <c r="A106" s="127"/>
      <c r="B106" s="132" t="s">
        <v>144</v>
      </c>
      <c r="C106" s="198" t="s">
        <v>145</v>
      </c>
      <c r="D106" s="199"/>
      <c r="E106" s="199"/>
      <c r="F106" s="138" t="s">
        <v>26</v>
      </c>
      <c r="G106" s="139"/>
      <c r="H106" s="139"/>
      <c r="I106" s="139">
        <f>'SO 03A,B 082020 Pol'!G110</f>
        <v>0</v>
      </c>
      <c r="J106" s="136" t="str">
        <f>IF(I114=0,"",I106/I114*100)</f>
        <v/>
      </c>
    </row>
    <row r="107" spans="1:10" ht="36.75" customHeight="1" x14ac:dyDescent="0.2">
      <c r="A107" s="127"/>
      <c r="B107" s="132" t="s">
        <v>146</v>
      </c>
      <c r="C107" s="198" t="s">
        <v>147</v>
      </c>
      <c r="D107" s="199"/>
      <c r="E107" s="199"/>
      <c r="F107" s="138" t="s">
        <v>26</v>
      </c>
      <c r="G107" s="139"/>
      <c r="H107" s="139"/>
      <c r="I107" s="139">
        <f>'SO 03A,B 082020 Pol'!G163</f>
        <v>0</v>
      </c>
      <c r="J107" s="136" t="str">
        <f>IF(I114=0,"",I107/I114*100)</f>
        <v/>
      </c>
    </row>
    <row r="108" spans="1:10" ht="36.75" customHeight="1" x14ac:dyDescent="0.2">
      <c r="A108" s="127"/>
      <c r="B108" s="132" t="s">
        <v>148</v>
      </c>
      <c r="C108" s="198" t="s">
        <v>149</v>
      </c>
      <c r="D108" s="199"/>
      <c r="E108" s="199"/>
      <c r="F108" s="138" t="s">
        <v>26</v>
      </c>
      <c r="G108" s="139"/>
      <c r="H108" s="139"/>
      <c r="I108" s="139">
        <f>'SO 03A,B 082020 Pol'!G187+'SO 05 082020 Pol'!G158+'SO 06 082020 Pol'!G39+'SO 08 082020 Pol'!G58</f>
        <v>0</v>
      </c>
      <c r="J108" s="136" t="str">
        <f>IF(I114=0,"",I108/I114*100)</f>
        <v/>
      </c>
    </row>
    <row r="109" spans="1:10" ht="36.75" customHeight="1" x14ac:dyDescent="0.2">
      <c r="A109" s="127"/>
      <c r="B109" s="132" t="s">
        <v>150</v>
      </c>
      <c r="C109" s="198" t="s">
        <v>151</v>
      </c>
      <c r="D109" s="199"/>
      <c r="E109" s="199"/>
      <c r="F109" s="138" t="s">
        <v>26</v>
      </c>
      <c r="G109" s="139"/>
      <c r="H109" s="139"/>
      <c r="I109" s="139">
        <f>'SO 03A,B 082020 Pol'!G192</f>
        <v>0</v>
      </c>
      <c r="J109" s="136" t="str">
        <f>IF(I114=0,"",I109/I114*100)</f>
        <v/>
      </c>
    </row>
    <row r="110" spans="1:10" ht="36.75" customHeight="1" x14ac:dyDescent="0.2">
      <c r="A110" s="127"/>
      <c r="B110" s="132" t="s">
        <v>152</v>
      </c>
      <c r="C110" s="198" t="s">
        <v>153</v>
      </c>
      <c r="D110" s="199"/>
      <c r="E110" s="199"/>
      <c r="F110" s="138" t="s">
        <v>26</v>
      </c>
      <c r="G110" s="139"/>
      <c r="H110" s="139"/>
      <c r="I110" s="139">
        <f>'SO 03A,B 082020 Pol'!G199</f>
        <v>0</v>
      </c>
      <c r="J110" s="136" t="str">
        <f>IF(I114=0,"",I110/I114*100)</f>
        <v/>
      </c>
    </row>
    <row r="111" spans="1:10" ht="36.75" customHeight="1" x14ac:dyDescent="0.2">
      <c r="A111" s="127"/>
      <c r="B111" s="132" t="s">
        <v>154</v>
      </c>
      <c r="C111" s="198" t="s">
        <v>155</v>
      </c>
      <c r="D111" s="199"/>
      <c r="E111" s="199"/>
      <c r="F111" s="138" t="s">
        <v>27</v>
      </c>
      <c r="G111" s="139"/>
      <c r="H111" s="139"/>
      <c r="I111" s="139">
        <f>'SO 02 082020 Pol'!G230+'SO 03A,B 082020 Pol'!G204</f>
        <v>0</v>
      </c>
      <c r="J111" s="136" t="str">
        <f>IF(I114=0,"",I111/I114*100)</f>
        <v/>
      </c>
    </row>
    <row r="112" spans="1:10" ht="36.75" customHeight="1" x14ac:dyDescent="0.2">
      <c r="A112" s="127"/>
      <c r="B112" s="132" t="s">
        <v>156</v>
      </c>
      <c r="C112" s="198" t="s">
        <v>28</v>
      </c>
      <c r="D112" s="199"/>
      <c r="E112" s="199"/>
      <c r="F112" s="138" t="s">
        <v>156</v>
      </c>
      <c r="G112" s="139"/>
      <c r="H112" s="139"/>
      <c r="I112" s="139">
        <f>'VO  082020 Pol'!G8</f>
        <v>0</v>
      </c>
      <c r="J112" s="136" t="str">
        <f>IF(I114=0,"",I112/I114*100)</f>
        <v/>
      </c>
    </row>
    <row r="113" spans="1:10" ht="36.75" customHeight="1" x14ac:dyDescent="0.2">
      <c r="A113" s="127"/>
      <c r="B113" s="132" t="s">
        <v>157</v>
      </c>
      <c r="C113" s="198" t="s">
        <v>29</v>
      </c>
      <c r="D113" s="199"/>
      <c r="E113" s="199"/>
      <c r="F113" s="138" t="s">
        <v>157</v>
      </c>
      <c r="G113" s="139"/>
      <c r="H113" s="139"/>
      <c r="I113" s="139">
        <f>'VO  082020 Pol'!G18</f>
        <v>0</v>
      </c>
      <c r="J113" s="136" t="str">
        <f>IF(I114=0,"",I113/I114*100)</f>
        <v/>
      </c>
    </row>
    <row r="114" spans="1:10" ht="25.5" customHeight="1" x14ac:dyDescent="0.2">
      <c r="A114" s="128"/>
      <c r="B114" s="133" t="s">
        <v>1</v>
      </c>
      <c r="C114" s="134"/>
      <c r="D114" s="135"/>
      <c r="E114" s="135"/>
      <c r="F114" s="140"/>
      <c r="G114" s="141"/>
      <c r="H114" s="141"/>
      <c r="I114" s="141">
        <f>SUM(I80:I113)</f>
        <v>0</v>
      </c>
      <c r="J114" s="137">
        <f>SUM(J80:J113)</f>
        <v>0</v>
      </c>
    </row>
    <row r="115" spans="1:10" x14ac:dyDescent="0.2">
      <c r="F115" s="89"/>
      <c r="G115" s="89"/>
      <c r="H115" s="89"/>
      <c r="I115" s="89"/>
      <c r="J115" s="90"/>
    </row>
    <row r="116" spans="1:10" x14ac:dyDescent="0.2">
      <c r="F116" s="89"/>
      <c r="G116" s="89"/>
      <c r="H116" s="89"/>
      <c r="I116" s="89"/>
      <c r="J116" s="90"/>
    </row>
    <row r="117" spans="1:10" x14ac:dyDescent="0.2">
      <c r="F117" s="89"/>
      <c r="G117" s="89"/>
      <c r="H117" s="89"/>
      <c r="I117" s="89"/>
      <c r="J117" s="90"/>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C59:E59"/>
    <mergeCell ref="C60:E60"/>
    <mergeCell ref="C61:E61"/>
    <mergeCell ref="C62:E62"/>
    <mergeCell ref="C63:E63"/>
    <mergeCell ref="C54:E54"/>
    <mergeCell ref="C55:E55"/>
    <mergeCell ref="C56:E56"/>
    <mergeCell ref="C57:E57"/>
    <mergeCell ref="C58:E58"/>
    <mergeCell ref="B74:J74"/>
    <mergeCell ref="C80:E80"/>
    <mergeCell ref="C81:E81"/>
    <mergeCell ref="C82:E82"/>
    <mergeCell ref="C83:E83"/>
    <mergeCell ref="B64:E64"/>
    <mergeCell ref="B67:J67"/>
    <mergeCell ref="B68:J68"/>
    <mergeCell ref="B70:J70"/>
    <mergeCell ref="B72:J72"/>
    <mergeCell ref="C89:E89"/>
    <mergeCell ref="C90:E90"/>
    <mergeCell ref="C91:E91"/>
    <mergeCell ref="C92:E92"/>
    <mergeCell ref="C93:E93"/>
    <mergeCell ref="C84:E84"/>
    <mergeCell ref="C85:E85"/>
    <mergeCell ref="C86:E86"/>
    <mergeCell ref="C87:E87"/>
    <mergeCell ref="C88:E88"/>
    <mergeCell ref="C99:E99"/>
    <mergeCell ref="C100:E100"/>
    <mergeCell ref="C101:E101"/>
    <mergeCell ref="C102:E102"/>
    <mergeCell ref="C103:E103"/>
    <mergeCell ref="C94:E94"/>
    <mergeCell ref="C95:E95"/>
    <mergeCell ref="C96:E96"/>
    <mergeCell ref="C97:E97"/>
    <mergeCell ref="C98:E98"/>
    <mergeCell ref="C109:E109"/>
    <mergeCell ref="C110:E110"/>
    <mergeCell ref="C111:E111"/>
    <mergeCell ref="C112:E112"/>
    <mergeCell ref="C113:E113"/>
    <mergeCell ref="C104:E104"/>
    <mergeCell ref="C105:E105"/>
    <mergeCell ref="C106:E106"/>
    <mergeCell ref="C107:E107"/>
    <mergeCell ref="C108:E10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0" t="s">
        <v>6</v>
      </c>
      <c r="B1" s="250"/>
      <c r="C1" s="251"/>
      <c r="D1" s="250"/>
      <c r="E1" s="250"/>
      <c r="F1" s="250"/>
      <c r="G1" s="250"/>
    </row>
    <row r="2" spans="1:7" ht="24.95" customHeight="1" x14ac:dyDescent="0.2">
      <c r="A2" s="50" t="s">
        <v>7</v>
      </c>
      <c r="B2" s="49"/>
      <c r="C2" s="252"/>
      <c r="D2" s="252"/>
      <c r="E2" s="252"/>
      <c r="F2" s="252"/>
      <c r="G2" s="253"/>
    </row>
    <row r="3" spans="1:7" ht="24.95" customHeight="1" x14ac:dyDescent="0.2">
      <c r="A3" s="50" t="s">
        <v>8</v>
      </c>
      <c r="B3" s="49"/>
      <c r="C3" s="252"/>
      <c r="D3" s="252"/>
      <c r="E3" s="252"/>
      <c r="F3" s="252"/>
      <c r="G3" s="253"/>
    </row>
    <row r="4" spans="1:7" ht="24.95" customHeight="1" x14ac:dyDescent="0.2">
      <c r="A4" s="50" t="s">
        <v>9</v>
      </c>
      <c r="B4" s="49"/>
      <c r="C4" s="252"/>
      <c r="D4" s="252"/>
      <c r="E4" s="252"/>
      <c r="F4" s="252"/>
      <c r="G4" s="253"/>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2">
    <outlinePr summaryBelow="0"/>
  </sheetPr>
  <dimension ref="A1:BH5000"/>
  <sheetViews>
    <sheetView tabSelected="1" zoomScaleNormal="100" workbookViewId="0">
      <pane ySplit="7" topLeftCell="A59" activePane="bottomLeft" state="frozen"/>
      <selection pane="bottomLeft" activeCell="E76" sqref="E76"/>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54</v>
      </c>
      <c r="C3" s="267" t="s">
        <v>55</v>
      </c>
      <c r="D3" s="268"/>
      <c r="E3" s="268"/>
      <c r="F3" s="268"/>
      <c r="G3" s="269"/>
      <c r="AC3" s="125" t="s">
        <v>159</v>
      </c>
      <c r="AG3" t="s">
        <v>160</v>
      </c>
    </row>
    <row r="4" spans="1:60" ht="24.95" customHeight="1" x14ac:dyDescent="0.2">
      <c r="A4" s="144" t="s">
        <v>9</v>
      </c>
      <c r="B4" s="145" t="s">
        <v>56</v>
      </c>
      <c r="C4" s="270" t="s">
        <v>57</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SUMIF(AG9:AG38,"&lt;&gt;NOR",G9:G38)</f>
        <v>0</v>
      </c>
      <c r="H8" s="170"/>
      <c r="I8" s="170">
        <f>SUM(I9:I38)</f>
        <v>0</v>
      </c>
      <c r="J8" s="170"/>
      <c r="K8" s="170">
        <f>SUM(K9:K38)</f>
        <v>0</v>
      </c>
      <c r="L8" s="170"/>
      <c r="M8" s="170">
        <f>SUM(M9:M38)</f>
        <v>0</v>
      </c>
      <c r="N8" s="170"/>
      <c r="O8" s="170">
        <f>SUM(O9:O38)</f>
        <v>0</v>
      </c>
      <c r="P8" s="170"/>
      <c r="Q8" s="170">
        <f>SUM(Q9:Q38)</f>
        <v>0</v>
      </c>
      <c r="R8" s="170"/>
      <c r="S8" s="170"/>
      <c r="T8" s="171"/>
      <c r="U8" s="165"/>
      <c r="V8" s="165">
        <f>SUM(V9:V38)</f>
        <v>204.57</v>
      </c>
      <c r="W8" s="165"/>
      <c r="X8" s="165"/>
      <c r="AG8" t="s">
        <v>184</v>
      </c>
    </row>
    <row r="9" spans="1:60" outlineLevel="1" x14ac:dyDescent="0.2">
      <c r="A9" s="172">
        <v>1</v>
      </c>
      <c r="B9" s="173" t="s">
        <v>185</v>
      </c>
      <c r="C9" s="181" t="s">
        <v>186</v>
      </c>
      <c r="D9" s="174" t="s">
        <v>187</v>
      </c>
      <c r="E9" s="175">
        <v>0</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1.34E-2</v>
      </c>
      <c r="V9" s="161">
        <f>ROUND(E9*U9,2)</f>
        <v>0</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192</v>
      </c>
      <c r="D10" s="163"/>
      <c r="E10" s="164"/>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2">
        <v>2</v>
      </c>
      <c r="B11" s="173" t="s">
        <v>194</v>
      </c>
      <c r="C11" s="181" t="s">
        <v>195</v>
      </c>
      <c r="D11" s="174" t="s">
        <v>187</v>
      </c>
      <c r="E11" s="175">
        <v>175.45</v>
      </c>
      <c r="F11" s="176"/>
      <c r="G11" s="177">
        <f>ROUND(E11*F11,2)</f>
        <v>0</v>
      </c>
      <c r="H11" s="176"/>
      <c r="I11" s="177">
        <f>ROUND(E11*H11,2)</f>
        <v>0</v>
      </c>
      <c r="J11" s="176"/>
      <c r="K11" s="177">
        <f>ROUND(E11*J11,2)</f>
        <v>0</v>
      </c>
      <c r="L11" s="177">
        <v>21</v>
      </c>
      <c r="M11" s="177">
        <f>G11*(1+L11/100)</f>
        <v>0</v>
      </c>
      <c r="N11" s="177">
        <v>0</v>
      </c>
      <c r="O11" s="177">
        <f>ROUND(E11*N11,2)</f>
        <v>0</v>
      </c>
      <c r="P11" s="177">
        <v>0</v>
      </c>
      <c r="Q11" s="177">
        <f>ROUND(E11*P11,2)</f>
        <v>0</v>
      </c>
      <c r="R11" s="177"/>
      <c r="S11" s="177" t="s">
        <v>188</v>
      </c>
      <c r="T11" s="178" t="s">
        <v>189</v>
      </c>
      <c r="U11" s="161">
        <v>0.16</v>
      </c>
      <c r="V11" s="161">
        <f>ROUND(E11*U11,2)</f>
        <v>28.07</v>
      </c>
      <c r="W11" s="161"/>
      <c r="X11" s="161" t="s">
        <v>190</v>
      </c>
      <c r="Y11" s="151"/>
      <c r="Z11" s="151"/>
      <c r="AA11" s="151"/>
      <c r="AB11" s="151"/>
      <c r="AC11" s="151"/>
      <c r="AD11" s="151"/>
      <c r="AE11" s="151"/>
      <c r="AF11" s="151"/>
      <c r="AG11" s="151" t="s">
        <v>191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196</v>
      </c>
      <c r="D12" s="163"/>
      <c r="E12" s="164">
        <v>175.45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2">
        <v>3</v>
      </c>
      <c r="B13" s="173" t="s">
        <v>197</v>
      </c>
      <c r="C13" s="181" t="s">
        <v>198</v>
      </c>
      <c r="D13" s="174" t="s">
        <v>187</v>
      </c>
      <c r="E13" s="175">
        <v>175.45</v>
      </c>
      <c r="F13" s="176"/>
      <c r="G13" s="177">
        <f>ROUND(E13*F13,2)</f>
        <v>0</v>
      </c>
      <c r="H13" s="176"/>
      <c r="I13" s="177">
        <f>ROUND(E13*H13,2)</f>
        <v>0</v>
      </c>
      <c r="J13" s="176"/>
      <c r="K13" s="177">
        <f>ROUND(E13*J13,2)</f>
        <v>0</v>
      </c>
      <c r="L13" s="177">
        <v>21</v>
      </c>
      <c r="M13" s="177">
        <f>G13*(1+L13/100)</f>
        <v>0</v>
      </c>
      <c r="N13" s="177">
        <v>0</v>
      </c>
      <c r="O13" s="177">
        <f>ROUND(E13*N13,2)</f>
        <v>0</v>
      </c>
      <c r="P13" s="177">
        <v>0</v>
      </c>
      <c r="Q13" s="177">
        <f>ROUND(E13*P13,2)</f>
        <v>0</v>
      </c>
      <c r="R13" s="177"/>
      <c r="S13" s="177" t="s">
        <v>188</v>
      </c>
      <c r="T13" s="178" t="s">
        <v>189</v>
      </c>
      <c r="U13" s="161">
        <v>0.1024</v>
      </c>
      <c r="V13" s="161">
        <f>ROUND(E13*U13,2)</f>
        <v>17.97</v>
      </c>
      <c r="W13" s="161"/>
      <c r="X13" s="161" t="s">
        <v>190</v>
      </c>
      <c r="Y13" s="151"/>
      <c r="Z13" s="151"/>
      <c r="AA13" s="151"/>
      <c r="AB13" s="151"/>
      <c r="AC13" s="151"/>
      <c r="AD13" s="151"/>
      <c r="AE13" s="151"/>
      <c r="AF13" s="151"/>
      <c r="AG13" s="151" t="s">
        <v>191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196</v>
      </c>
      <c r="D14" s="163"/>
      <c r="E14" s="164">
        <v>175.45</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2">
        <v>4</v>
      </c>
      <c r="B15" s="173" t="s">
        <v>199</v>
      </c>
      <c r="C15" s="181" t="s">
        <v>200</v>
      </c>
      <c r="D15" s="174" t="s">
        <v>187</v>
      </c>
      <c r="E15" s="175">
        <v>5.78</v>
      </c>
      <c r="F15" s="176"/>
      <c r="G15" s="177">
        <f>ROUND(E15*F15,2)</f>
        <v>0</v>
      </c>
      <c r="H15" s="176"/>
      <c r="I15" s="177">
        <f>ROUND(E15*H15,2)</f>
        <v>0</v>
      </c>
      <c r="J15" s="176"/>
      <c r="K15" s="177">
        <f>ROUND(E15*J15,2)</f>
        <v>0</v>
      </c>
      <c r="L15" s="177">
        <v>21</v>
      </c>
      <c r="M15" s="177">
        <f>G15*(1+L15/100)</f>
        <v>0</v>
      </c>
      <c r="N15" s="177">
        <v>0</v>
      </c>
      <c r="O15" s="177">
        <f>ROUND(E15*N15,2)</f>
        <v>0</v>
      </c>
      <c r="P15" s="177">
        <v>0</v>
      </c>
      <c r="Q15" s="177">
        <f>ROUND(E15*P15,2)</f>
        <v>0</v>
      </c>
      <c r="R15" s="177"/>
      <c r="S15" s="177" t="s">
        <v>188</v>
      </c>
      <c r="T15" s="178" t="s">
        <v>189</v>
      </c>
      <c r="U15" s="161">
        <v>4.6180000000000003</v>
      </c>
      <c r="V15" s="161">
        <f>ROUND(E15*U15,2)</f>
        <v>26.69</v>
      </c>
      <c r="W15" s="161"/>
      <c r="X15" s="161" t="s">
        <v>190</v>
      </c>
      <c r="Y15" s="151"/>
      <c r="Z15" s="151"/>
      <c r="AA15" s="151"/>
      <c r="AB15" s="151"/>
      <c r="AC15" s="151"/>
      <c r="AD15" s="151"/>
      <c r="AE15" s="151"/>
      <c r="AF15" s="151"/>
      <c r="AG15" s="151" t="s">
        <v>191</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2" t="s">
        <v>201</v>
      </c>
      <c r="D16" s="163"/>
      <c r="E16" s="164">
        <v>0.5</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193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2" t="s">
        <v>202</v>
      </c>
      <c r="D17" s="163"/>
      <c r="E17" s="164">
        <v>5.28</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193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2">
        <v>5</v>
      </c>
      <c r="B18" s="173" t="s">
        <v>203</v>
      </c>
      <c r="C18" s="181" t="s">
        <v>204</v>
      </c>
      <c r="D18" s="174" t="s">
        <v>187</v>
      </c>
      <c r="E18" s="175">
        <v>5.78</v>
      </c>
      <c r="F18" s="176"/>
      <c r="G18" s="177">
        <f>ROUND(E18*F18,2)</f>
        <v>0</v>
      </c>
      <c r="H18" s="176"/>
      <c r="I18" s="177">
        <f>ROUND(E18*H18,2)</f>
        <v>0</v>
      </c>
      <c r="J18" s="176"/>
      <c r="K18" s="177">
        <f>ROUND(E18*J18,2)</f>
        <v>0</v>
      </c>
      <c r="L18" s="177">
        <v>21</v>
      </c>
      <c r="M18" s="177">
        <f>G18*(1+L18/100)</f>
        <v>0</v>
      </c>
      <c r="N18" s="177">
        <v>0</v>
      </c>
      <c r="O18" s="177">
        <f>ROUND(E18*N18,2)</f>
        <v>0</v>
      </c>
      <c r="P18" s="177">
        <v>0</v>
      </c>
      <c r="Q18" s="177">
        <f>ROUND(E18*P18,2)</f>
        <v>0</v>
      </c>
      <c r="R18" s="177"/>
      <c r="S18" s="177" t="s">
        <v>188</v>
      </c>
      <c r="T18" s="178" t="s">
        <v>189</v>
      </c>
      <c r="U18" s="161">
        <v>0.747</v>
      </c>
      <c r="V18" s="161">
        <f>ROUND(E18*U18,2)</f>
        <v>4.32</v>
      </c>
      <c r="W18" s="161"/>
      <c r="X18" s="161" t="s">
        <v>190</v>
      </c>
      <c r="Y18" s="151"/>
      <c r="Z18" s="151"/>
      <c r="AA18" s="151"/>
      <c r="AB18" s="151"/>
      <c r="AC18" s="151"/>
      <c r="AD18" s="151"/>
      <c r="AE18" s="151"/>
      <c r="AF18" s="151"/>
      <c r="AG18" s="151" t="s">
        <v>191</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2" t="s">
        <v>201</v>
      </c>
      <c r="D19" s="163"/>
      <c r="E19" s="164">
        <v>0.5</v>
      </c>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193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202</v>
      </c>
      <c r="D20" s="163"/>
      <c r="E20" s="164">
        <v>5.28</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72">
        <v>6</v>
      </c>
      <c r="B21" s="173" t="s">
        <v>205</v>
      </c>
      <c r="C21" s="181" t="s">
        <v>206</v>
      </c>
      <c r="D21" s="174" t="s">
        <v>187</v>
      </c>
      <c r="E21" s="175">
        <v>181.23</v>
      </c>
      <c r="F21" s="176"/>
      <c r="G21" s="177">
        <f>ROUND(E21*F21,2)</f>
        <v>0</v>
      </c>
      <c r="H21" s="176"/>
      <c r="I21" s="177">
        <f>ROUND(E21*H21,2)</f>
        <v>0</v>
      </c>
      <c r="J21" s="176"/>
      <c r="K21" s="177">
        <f>ROUND(E21*J21,2)</f>
        <v>0</v>
      </c>
      <c r="L21" s="177">
        <v>21</v>
      </c>
      <c r="M21" s="177">
        <f>G21*(1+L21/100)</f>
        <v>0</v>
      </c>
      <c r="N21" s="177">
        <v>0</v>
      </c>
      <c r="O21" s="177">
        <f>ROUND(E21*N21,2)</f>
        <v>0</v>
      </c>
      <c r="P21" s="177">
        <v>0</v>
      </c>
      <c r="Q21" s="177">
        <f>ROUND(E21*P21,2)</f>
        <v>0</v>
      </c>
      <c r="R21" s="177"/>
      <c r="S21" s="177" t="s">
        <v>188</v>
      </c>
      <c r="T21" s="178" t="s">
        <v>189</v>
      </c>
      <c r="U21" s="161">
        <v>1.0999999999999999E-2</v>
      </c>
      <c r="V21" s="161">
        <f>ROUND(E21*U21,2)</f>
        <v>1.99</v>
      </c>
      <c r="W21" s="161"/>
      <c r="X21" s="161" t="s">
        <v>190</v>
      </c>
      <c r="Y21" s="151"/>
      <c r="Z21" s="151"/>
      <c r="AA21" s="151"/>
      <c r="AB21" s="151"/>
      <c r="AC21" s="151"/>
      <c r="AD21" s="151"/>
      <c r="AE21" s="151"/>
      <c r="AF21" s="151"/>
      <c r="AG21" s="151" t="s">
        <v>191</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196</v>
      </c>
      <c r="D22" s="163"/>
      <c r="E22" s="164">
        <v>175.45</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2" t="s">
        <v>201</v>
      </c>
      <c r="D23" s="163"/>
      <c r="E23" s="164">
        <v>0.5</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193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2" t="s">
        <v>202</v>
      </c>
      <c r="D24" s="163"/>
      <c r="E24" s="164">
        <v>5.28</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193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2">
        <v>7</v>
      </c>
      <c r="B25" s="173" t="s">
        <v>207</v>
      </c>
      <c r="C25" s="181" t="s">
        <v>208</v>
      </c>
      <c r="D25" s="174" t="s">
        <v>187</v>
      </c>
      <c r="E25" s="175">
        <v>181.23</v>
      </c>
      <c r="F25" s="176"/>
      <c r="G25" s="177">
        <f>ROUND(E25*F25,2)</f>
        <v>0</v>
      </c>
      <c r="H25" s="176"/>
      <c r="I25" s="177">
        <f>ROUND(E25*H25,2)</f>
        <v>0</v>
      </c>
      <c r="J25" s="176"/>
      <c r="K25" s="177">
        <f>ROUND(E25*J25,2)</f>
        <v>0</v>
      </c>
      <c r="L25" s="177">
        <v>21</v>
      </c>
      <c r="M25" s="177">
        <f>G25*(1+L25/100)</f>
        <v>0</v>
      </c>
      <c r="N25" s="177">
        <v>0</v>
      </c>
      <c r="O25" s="177">
        <f>ROUND(E25*N25,2)</f>
        <v>0</v>
      </c>
      <c r="P25" s="177">
        <v>0</v>
      </c>
      <c r="Q25" s="177">
        <f>ROUND(E25*P25,2)</f>
        <v>0</v>
      </c>
      <c r="R25" s="177"/>
      <c r="S25" s="177" t="s">
        <v>188</v>
      </c>
      <c r="T25" s="178" t="s">
        <v>189</v>
      </c>
      <c r="U25" s="161">
        <v>0.65200000000000002</v>
      </c>
      <c r="V25" s="161">
        <f>ROUND(E25*U25,2)</f>
        <v>118.16</v>
      </c>
      <c r="W25" s="161"/>
      <c r="X25" s="161" t="s">
        <v>190</v>
      </c>
      <c r="Y25" s="151"/>
      <c r="Z25" s="151"/>
      <c r="AA25" s="151"/>
      <c r="AB25" s="151"/>
      <c r="AC25" s="151"/>
      <c r="AD25" s="151"/>
      <c r="AE25" s="151"/>
      <c r="AF25" s="151"/>
      <c r="AG25" s="151" t="s">
        <v>191</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2" t="s">
        <v>196</v>
      </c>
      <c r="D26" s="163"/>
      <c r="E26" s="164">
        <v>175.45</v>
      </c>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193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201</v>
      </c>
      <c r="D27" s="163"/>
      <c r="E27" s="164">
        <v>0.5</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2" t="s">
        <v>202</v>
      </c>
      <c r="D28" s="163"/>
      <c r="E28" s="164">
        <v>5.28</v>
      </c>
      <c r="F28" s="161"/>
      <c r="G28" s="161"/>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193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2">
        <v>8</v>
      </c>
      <c r="B29" s="173" t="s">
        <v>209</v>
      </c>
      <c r="C29" s="181" t="s">
        <v>210</v>
      </c>
      <c r="D29" s="174" t="s">
        <v>187</v>
      </c>
      <c r="E29" s="175">
        <v>181.23</v>
      </c>
      <c r="F29" s="176"/>
      <c r="G29" s="177">
        <f>ROUND(E29*F29,2)</f>
        <v>0</v>
      </c>
      <c r="H29" s="176"/>
      <c r="I29" s="177">
        <f>ROUND(E29*H29,2)</f>
        <v>0</v>
      </c>
      <c r="J29" s="176"/>
      <c r="K29" s="177">
        <f>ROUND(E29*J29,2)</f>
        <v>0</v>
      </c>
      <c r="L29" s="177">
        <v>21</v>
      </c>
      <c r="M29" s="177">
        <f>G29*(1+L29/100)</f>
        <v>0</v>
      </c>
      <c r="N29" s="177">
        <v>0</v>
      </c>
      <c r="O29" s="177">
        <f>ROUND(E29*N29,2)</f>
        <v>0</v>
      </c>
      <c r="P29" s="177">
        <v>0</v>
      </c>
      <c r="Q29" s="177">
        <f>ROUND(E29*P29,2)</f>
        <v>0</v>
      </c>
      <c r="R29" s="177"/>
      <c r="S29" s="177" t="s">
        <v>188</v>
      </c>
      <c r="T29" s="178" t="s">
        <v>189</v>
      </c>
      <c r="U29" s="161">
        <v>8.9999999999999993E-3</v>
      </c>
      <c r="V29" s="161">
        <f>ROUND(E29*U29,2)</f>
        <v>1.63</v>
      </c>
      <c r="W29" s="161"/>
      <c r="X29" s="161" t="s">
        <v>190</v>
      </c>
      <c r="Y29" s="151"/>
      <c r="Z29" s="151"/>
      <c r="AA29" s="151"/>
      <c r="AB29" s="151"/>
      <c r="AC29" s="151"/>
      <c r="AD29" s="151"/>
      <c r="AE29" s="151"/>
      <c r="AF29" s="151"/>
      <c r="AG29" s="151" t="s">
        <v>191</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2" t="s">
        <v>201</v>
      </c>
      <c r="D30" s="163"/>
      <c r="E30" s="164">
        <v>0.5</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193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2" t="s">
        <v>202</v>
      </c>
      <c r="D31" s="163"/>
      <c r="E31" s="164">
        <v>5.28</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193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2" t="s">
        <v>196</v>
      </c>
      <c r="D32" s="163"/>
      <c r="E32" s="164">
        <v>175.45</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193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2">
        <v>9</v>
      </c>
      <c r="B33" s="173" t="s">
        <v>211</v>
      </c>
      <c r="C33" s="181" t="s">
        <v>212</v>
      </c>
      <c r="D33" s="174" t="s">
        <v>213</v>
      </c>
      <c r="E33" s="175">
        <v>319</v>
      </c>
      <c r="F33" s="176"/>
      <c r="G33" s="177">
        <f>ROUND(E33*F33,2)</f>
        <v>0</v>
      </c>
      <c r="H33" s="176"/>
      <c r="I33" s="177">
        <f>ROUND(E33*H33,2)</f>
        <v>0</v>
      </c>
      <c r="J33" s="176"/>
      <c r="K33" s="177">
        <f>ROUND(E33*J33,2)</f>
        <v>0</v>
      </c>
      <c r="L33" s="177">
        <v>21</v>
      </c>
      <c r="M33" s="177">
        <f>G33*(1+L33/100)</f>
        <v>0</v>
      </c>
      <c r="N33" s="177">
        <v>0</v>
      </c>
      <c r="O33" s="177">
        <f>ROUND(E33*N33,2)</f>
        <v>0</v>
      </c>
      <c r="P33" s="177">
        <v>0</v>
      </c>
      <c r="Q33" s="177">
        <f>ROUND(E33*P33,2)</f>
        <v>0</v>
      </c>
      <c r="R33" s="177"/>
      <c r="S33" s="177" t="s">
        <v>188</v>
      </c>
      <c r="T33" s="178" t="s">
        <v>189</v>
      </c>
      <c r="U33" s="161">
        <v>1.7999999999999999E-2</v>
      </c>
      <c r="V33" s="161">
        <f>ROUND(E33*U33,2)</f>
        <v>5.74</v>
      </c>
      <c r="W33" s="161"/>
      <c r="X33" s="161" t="s">
        <v>190</v>
      </c>
      <c r="Y33" s="151"/>
      <c r="Z33" s="151"/>
      <c r="AA33" s="151"/>
      <c r="AB33" s="151"/>
      <c r="AC33" s="151"/>
      <c r="AD33" s="151"/>
      <c r="AE33" s="151"/>
      <c r="AF33" s="151"/>
      <c r="AG33" s="151" t="s">
        <v>191</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2" t="s">
        <v>214</v>
      </c>
      <c r="D34" s="163"/>
      <c r="E34" s="164">
        <v>319</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193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2">
        <v>10</v>
      </c>
      <c r="B35" s="173" t="s">
        <v>215</v>
      </c>
      <c r="C35" s="181" t="s">
        <v>216</v>
      </c>
      <c r="D35" s="174" t="s">
        <v>187</v>
      </c>
      <c r="E35" s="175">
        <v>181.23</v>
      </c>
      <c r="F35" s="176"/>
      <c r="G35" s="177">
        <f>ROUND(E35*F35,2)</f>
        <v>0</v>
      </c>
      <c r="H35" s="176"/>
      <c r="I35" s="177">
        <f>ROUND(E35*H35,2)</f>
        <v>0</v>
      </c>
      <c r="J35" s="176"/>
      <c r="K35" s="177">
        <f>ROUND(E35*J35,2)</f>
        <v>0</v>
      </c>
      <c r="L35" s="177">
        <v>21</v>
      </c>
      <c r="M35" s="177">
        <f>G35*(1+L35/100)</f>
        <v>0</v>
      </c>
      <c r="N35" s="177">
        <v>0</v>
      </c>
      <c r="O35" s="177">
        <f>ROUND(E35*N35,2)</f>
        <v>0</v>
      </c>
      <c r="P35" s="177">
        <v>0</v>
      </c>
      <c r="Q35" s="177">
        <f>ROUND(E35*P35,2)</f>
        <v>0</v>
      </c>
      <c r="R35" s="177"/>
      <c r="S35" s="177" t="s">
        <v>188</v>
      </c>
      <c r="T35" s="178" t="s">
        <v>189</v>
      </c>
      <c r="U35" s="161">
        <v>0</v>
      </c>
      <c r="V35" s="161">
        <f>ROUND(E35*U35,2)</f>
        <v>0</v>
      </c>
      <c r="W35" s="161"/>
      <c r="X35" s="161" t="s">
        <v>190</v>
      </c>
      <c r="Y35" s="151"/>
      <c r="Z35" s="151"/>
      <c r="AA35" s="151"/>
      <c r="AB35" s="151"/>
      <c r="AC35" s="151"/>
      <c r="AD35" s="151"/>
      <c r="AE35" s="151"/>
      <c r="AF35" s="151"/>
      <c r="AG35" s="151" t="s">
        <v>191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2" t="s">
        <v>201</v>
      </c>
      <c r="D36" s="163"/>
      <c r="E36" s="164">
        <v>0.5</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193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2" t="s">
        <v>202</v>
      </c>
      <c r="D37" s="163"/>
      <c r="E37" s="164">
        <v>5.28</v>
      </c>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193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2" t="s">
        <v>196</v>
      </c>
      <c r="D38" s="163"/>
      <c r="E38" s="164">
        <v>175.45</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193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x14ac:dyDescent="0.2">
      <c r="A39" s="166" t="s">
        <v>183</v>
      </c>
      <c r="B39" s="167" t="s">
        <v>108</v>
      </c>
      <c r="C39" s="180" t="s">
        <v>109</v>
      </c>
      <c r="D39" s="168"/>
      <c r="E39" s="169"/>
      <c r="F39" s="170"/>
      <c r="G39" s="170">
        <f>SUMIF(AG40:AG49,"&lt;&gt;NOR",G40:G49)</f>
        <v>0</v>
      </c>
      <c r="H39" s="170"/>
      <c r="I39" s="170">
        <f>SUM(I40:I49)</f>
        <v>0</v>
      </c>
      <c r="J39" s="170"/>
      <c r="K39" s="170">
        <f>SUM(K40:K49)</f>
        <v>0</v>
      </c>
      <c r="L39" s="170"/>
      <c r="M39" s="170">
        <f>SUM(M40:M49)</f>
        <v>0</v>
      </c>
      <c r="N39" s="170"/>
      <c r="O39" s="170">
        <f>SUM(O40:O49)</f>
        <v>3.28</v>
      </c>
      <c r="P39" s="170"/>
      <c r="Q39" s="170">
        <f>SUM(Q40:Q49)</f>
        <v>0</v>
      </c>
      <c r="R39" s="170"/>
      <c r="S39" s="170"/>
      <c r="T39" s="171"/>
      <c r="U39" s="165"/>
      <c r="V39" s="165">
        <f>SUM(V40:V49)</f>
        <v>14.04</v>
      </c>
      <c r="W39" s="165"/>
      <c r="X39" s="165"/>
      <c r="AG39" t="s">
        <v>184</v>
      </c>
    </row>
    <row r="40" spans="1:60" outlineLevel="1" x14ac:dyDescent="0.2">
      <c r="A40" s="172">
        <v>11</v>
      </c>
      <c r="B40" s="173" t="s">
        <v>217</v>
      </c>
      <c r="C40" s="181" t="s">
        <v>218</v>
      </c>
      <c r="D40" s="174" t="s">
        <v>213</v>
      </c>
      <c r="E40" s="175">
        <v>319</v>
      </c>
      <c r="F40" s="176"/>
      <c r="G40" s="177">
        <f>ROUND(E40*F40,2)</f>
        <v>0</v>
      </c>
      <c r="H40" s="176"/>
      <c r="I40" s="177">
        <f>ROUND(E40*H40,2)</f>
        <v>0</v>
      </c>
      <c r="J40" s="176"/>
      <c r="K40" s="177">
        <f>ROUND(E40*J40,2)</f>
        <v>0</v>
      </c>
      <c r="L40" s="177">
        <v>21</v>
      </c>
      <c r="M40" s="177">
        <f>G40*(1+L40/100)</f>
        <v>0</v>
      </c>
      <c r="N40" s="177">
        <v>3.0000000000000001E-5</v>
      </c>
      <c r="O40" s="177">
        <f>ROUND(E40*N40,2)</f>
        <v>0.01</v>
      </c>
      <c r="P40" s="177">
        <v>0</v>
      </c>
      <c r="Q40" s="177">
        <f>ROUND(E40*P40,2)</f>
        <v>0</v>
      </c>
      <c r="R40" s="177"/>
      <c r="S40" s="177" t="s">
        <v>188</v>
      </c>
      <c r="T40" s="178" t="s">
        <v>189</v>
      </c>
      <c r="U40" s="161">
        <v>4.3999999999999997E-2</v>
      </c>
      <c r="V40" s="161">
        <f>ROUND(E40*U40,2)</f>
        <v>14.04</v>
      </c>
      <c r="W40" s="161"/>
      <c r="X40" s="161" t="s">
        <v>190</v>
      </c>
      <c r="Y40" s="151"/>
      <c r="Z40" s="151"/>
      <c r="AA40" s="151"/>
      <c r="AB40" s="151"/>
      <c r="AC40" s="151"/>
      <c r="AD40" s="151"/>
      <c r="AE40" s="151"/>
      <c r="AF40" s="151"/>
      <c r="AG40" s="151" t="s">
        <v>191</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2" t="s">
        <v>214</v>
      </c>
      <c r="D41" s="163"/>
      <c r="E41" s="164">
        <v>319</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193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72">
        <v>12</v>
      </c>
      <c r="B42" s="173" t="s">
        <v>219</v>
      </c>
      <c r="C42" s="181" t="s">
        <v>220</v>
      </c>
      <c r="D42" s="174" t="s">
        <v>221</v>
      </c>
      <c r="E42" s="175">
        <v>2</v>
      </c>
      <c r="F42" s="176"/>
      <c r="G42" s="177">
        <f>ROUND(E42*F42,2)</f>
        <v>0</v>
      </c>
      <c r="H42" s="176"/>
      <c r="I42" s="177">
        <f>ROUND(E42*H42,2)</f>
        <v>0</v>
      </c>
      <c r="J42" s="176"/>
      <c r="K42" s="177">
        <f>ROUND(E42*J42,2)</f>
        <v>0</v>
      </c>
      <c r="L42" s="177">
        <v>21</v>
      </c>
      <c r="M42" s="177">
        <f>G42*(1+L42/100)</f>
        <v>0</v>
      </c>
      <c r="N42" s="177">
        <v>0.1</v>
      </c>
      <c r="O42" s="177">
        <f>ROUND(E42*N42,2)</f>
        <v>0.2</v>
      </c>
      <c r="P42" s="177">
        <v>0</v>
      </c>
      <c r="Q42" s="177">
        <f>ROUND(E42*P42,2)</f>
        <v>0</v>
      </c>
      <c r="R42" s="177"/>
      <c r="S42" s="177" t="s">
        <v>222</v>
      </c>
      <c r="T42" s="178" t="s">
        <v>223</v>
      </c>
      <c r="U42" s="161">
        <v>0</v>
      </c>
      <c r="V42" s="161">
        <f>ROUND(E42*U42,2)</f>
        <v>0</v>
      </c>
      <c r="W42" s="161"/>
      <c r="X42" s="161" t="s">
        <v>190</v>
      </c>
      <c r="Y42" s="151"/>
      <c r="Z42" s="151"/>
      <c r="AA42" s="151"/>
      <c r="AB42" s="151"/>
      <c r="AC42" s="151"/>
      <c r="AD42" s="151"/>
      <c r="AE42" s="151"/>
      <c r="AF42" s="151"/>
      <c r="AG42" s="151" t="s">
        <v>191</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2" t="s">
        <v>108</v>
      </c>
      <c r="D43" s="163"/>
      <c r="E43" s="164">
        <v>2</v>
      </c>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193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x14ac:dyDescent="0.2">
      <c r="A44" s="172">
        <v>13</v>
      </c>
      <c r="B44" s="173" t="s">
        <v>224</v>
      </c>
      <c r="C44" s="181" t="s">
        <v>225</v>
      </c>
      <c r="D44" s="174" t="s">
        <v>221</v>
      </c>
      <c r="E44" s="175">
        <v>30</v>
      </c>
      <c r="F44" s="176"/>
      <c r="G44" s="177">
        <f>ROUND(E44*F44,2)</f>
        <v>0</v>
      </c>
      <c r="H44" s="176"/>
      <c r="I44" s="177">
        <f>ROUND(E44*H44,2)</f>
        <v>0</v>
      </c>
      <c r="J44" s="176"/>
      <c r="K44" s="177">
        <f>ROUND(E44*J44,2)</f>
        <v>0</v>
      </c>
      <c r="L44" s="177">
        <v>21</v>
      </c>
      <c r="M44" s="177">
        <f>G44*(1+L44/100)</f>
        <v>0</v>
      </c>
      <c r="N44" s="177">
        <v>0.1</v>
      </c>
      <c r="O44" s="177">
        <f>ROUND(E44*N44,2)</f>
        <v>3</v>
      </c>
      <c r="P44" s="177">
        <v>0</v>
      </c>
      <c r="Q44" s="177">
        <f>ROUND(E44*P44,2)</f>
        <v>0</v>
      </c>
      <c r="R44" s="177"/>
      <c r="S44" s="177" t="s">
        <v>222</v>
      </c>
      <c r="T44" s="178" t="s">
        <v>223</v>
      </c>
      <c r="U44" s="161">
        <v>0</v>
      </c>
      <c r="V44" s="161">
        <f>ROUND(E44*U44,2)</f>
        <v>0</v>
      </c>
      <c r="W44" s="161"/>
      <c r="X44" s="161" t="s">
        <v>190</v>
      </c>
      <c r="Y44" s="151"/>
      <c r="Z44" s="151"/>
      <c r="AA44" s="151"/>
      <c r="AB44" s="151"/>
      <c r="AC44" s="151"/>
      <c r="AD44" s="151"/>
      <c r="AE44" s="151"/>
      <c r="AF44" s="151"/>
      <c r="AG44" s="151" t="s">
        <v>191</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2" t="s">
        <v>226</v>
      </c>
      <c r="D45" s="163"/>
      <c r="E45" s="164">
        <v>30</v>
      </c>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193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72">
        <v>14</v>
      </c>
      <c r="B46" s="173" t="s">
        <v>227</v>
      </c>
      <c r="C46" s="181" t="s">
        <v>228</v>
      </c>
      <c r="D46" s="174" t="s">
        <v>221</v>
      </c>
      <c r="E46" s="175">
        <v>32</v>
      </c>
      <c r="F46" s="176"/>
      <c r="G46" s="177">
        <f>ROUND(E46*F46,2)</f>
        <v>0</v>
      </c>
      <c r="H46" s="176"/>
      <c r="I46" s="177">
        <f>ROUND(E46*H46,2)</f>
        <v>0</v>
      </c>
      <c r="J46" s="176"/>
      <c r="K46" s="177">
        <f>ROUND(E46*J46,2)</f>
        <v>0</v>
      </c>
      <c r="L46" s="177">
        <v>21</v>
      </c>
      <c r="M46" s="177">
        <f>G46*(1+L46/100)</f>
        <v>0</v>
      </c>
      <c r="N46" s="177">
        <v>0</v>
      </c>
      <c r="O46" s="177">
        <f>ROUND(E46*N46,2)</f>
        <v>0</v>
      </c>
      <c r="P46" s="177">
        <v>0</v>
      </c>
      <c r="Q46" s="177">
        <f>ROUND(E46*P46,2)</f>
        <v>0</v>
      </c>
      <c r="R46" s="177"/>
      <c r="S46" s="177" t="s">
        <v>222</v>
      </c>
      <c r="T46" s="178" t="s">
        <v>223</v>
      </c>
      <c r="U46" s="161">
        <v>0</v>
      </c>
      <c r="V46" s="161">
        <f>ROUND(E46*U46,2)</f>
        <v>0</v>
      </c>
      <c r="W46" s="161"/>
      <c r="X46" s="161" t="s">
        <v>190</v>
      </c>
      <c r="Y46" s="151"/>
      <c r="Z46" s="151"/>
      <c r="AA46" s="151"/>
      <c r="AB46" s="151"/>
      <c r="AC46" s="151"/>
      <c r="AD46" s="151"/>
      <c r="AE46" s="151"/>
      <c r="AF46" s="151"/>
      <c r="AG46" s="151" t="s">
        <v>191</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2" t="s">
        <v>229</v>
      </c>
      <c r="D47" s="163"/>
      <c r="E47" s="164">
        <v>32</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193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2">
        <v>15</v>
      </c>
      <c r="B48" s="173" t="s">
        <v>230</v>
      </c>
      <c r="C48" s="181" t="s">
        <v>231</v>
      </c>
      <c r="D48" s="174" t="s">
        <v>213</v>
      </c>
      <c r="E48" s="175">
        <v>366.85</v>
      </c>
      <c r="F48" s="176"/>
      <c r="G48" s="177">
        <f>ROUND(E48*F48,2)</f>
        <v>0</v>
      </c>
      <c r="H48" s="176"/>
      <c r="I48" s="177">
        <f>ROUND(E48*H48,2)</f>
        <v>0</v>
      </c>
      <c r="J48" s="176"/>
      <c r="K48" s="177">
        <f>ROUND(E48*J48,2)</f>
        <v>0</v>
      </c>
      <c r="L48" s="177">
        <v>21</v>
      </c>
      <c r="M48" s="177">
        <f>G48*(1+L48/100)</f>
        <v>0</v>
      </c>
      <c r="N48" s="177">
        <v>2.0000000000000001E-4</v>
      </c>
      <c r="O48" s="177">
        <f>ROUND(E48*N48,2)</f>
        <v>7.0000000000000007E-2</v>
      </c>
      <c r="P48" s="177">
        <v>0</v>
      </c>
      <c r="Q48" s="177">
        <f>ROUND(E48*P48,2)</f>
        <v>0</v>
      </c>
      <c r="R48" s="177" t="s">
        <v>232</v>
      </c>
      <c r="S48" s="177" t="s">
        <v>188</v>
      </c>
      <c r="T48" s="178" t="s">
        <v>189</v>
      </c>
      <c r="U48" s="161">
        <v>0</v>
      </c>
      <c r="V48" s="161">
        <f>ROUND(E48*U48,2)</f>
        <v>0</v>
      </c>
      <c r="W48" s="161"/>
      <c r="X48" s="161" t="s">
        <v>233</v>
      </c>
      <c r="Y48" s="151"/>
      <c r="Z48" s="151"/>
      <c r="AA48" s="151"/>
      <c r="AB48" s="151"/>
      <c r="AC48" s="151"/>
      <c r="AD48" s="151"/>
      <c r="AE48" s="151"/>
      <c r="AF48" s="151"/>
      <c r="AG48" s="151" t="s">
        <v>234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2" t="s">
        <v>235</v>
      </c>
      <c r="D49" s="163"/>
      <c r="E49" s="164">
        <v>366.85</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193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x14ac:dyDescent="0.2">
      <c r="A50" s="166" t="s">
        <v>183</v>
      </c>
      <c r="B50" s="167" t="s">
        <v>114</v>
      </c>
      <c r="C50" s="180" t="s">
        <v>115</v>
      </c>
      <c r="D50" s="168"/>
      <c r="E50" s="169"/>
      <c r="F50" s="170"/>
      <c r="G50" s="170">
        <f>SUMIF(AG51:AG64,"&lt;&gt;NOR",G51:G64)</f>
        <v>0</v>
      </c>
      <c r="H50" s="170"/>
      <c r="I50" s="170">
        <f>SUM(I51:I64)</f>
        <v>0</v>
      </c>
      <c r="J50" s="170"/>
      <c r="K50" s="170">
        <f>SUM(K51:K64)</f>
        <v>0</v>
      </c>
      <c r="L50" s="170"/>
      <c r="M50" s="170">
        <f>SUM(M51:M64)</f>
        <v>0</v>
      </c>
      <c r="N50" s="170"/>
      <c r="O50" s="170">
        <f>SUM(O51:O64)</f>
        <v>352.41</v>
      </c>
      <c r="P50" s="170"/>
      <c r="Q50" s="170">
        <f>SUM(Q51:Q64)</f>
        <v>0</v>
      </c>
      <c r="R50" s="170"/>
      <c r="S50" s="170"/>
      <c r="T50" s="171"/>
      <c r="U50" s="165"/>
      <c r="V50" s="165">
        <f>SUM(V51:V64)</f>
        <v>56.78</v>
      </c>
      <c r="W50" s="165"/>
      <c r="X50" s="165"/>
      <c r="AG50" t="s">
        <v>184</v>
      </c>
    </row>
    <row r="51" spans="1:60" outlineLevel="1" x14ac:dyDescent="0.2">
      <c r="A51" s="172">
        <v>16</v>
      </c>
      <c r="B51" s="173" t="s">
        <v>236</v>
      </c>
      <c r="C51" s="181" t="s">
        <v>237</v>
      </c>
      <c r="D51" s="174" t="s">
        <v>213</v>
      </c>
      <c r="E51" s="175">
        <v>319</v>
      </c>
      <c r="F51" s="176"/>
      <c r="G51" s="177">
        <f>ROUND(E51*F51,2)</f>
        <v>0</v>
      </c>
      <c r="H51" s="176"/>
      <c r="I51" s="177">
        <f>ROUND(E51*H51,2)</f>
        <v>0</v>
      </c>
      <c r="J51" s="176"/>
      <c r="K51" s="177">
        <f>ROUND(E51*J51,2)</f>
        <v>0</v>
      </c>
      <c r="L51" s="177">
        <v>21</v>
      </c>
      <c r="M51" s="177">
        <f>G51*(1+L51/100)</f>
        <v>0</v>
      </c>
      <c r="N51" s="177">
        <v>0.50880000000000003</v>
      </c>
      <c r="O51" s="177">
        <f>ROUND(E51*N51,2)</f>
        <v>162.31</v>
      </c>
      <c r="P51" s="177">
        <v>0</v>
      </c>
      <c r="Q51" s="177">
        <f>ROUND(E51*P51,2)</f>
        <v>0</v>
      </c>
      <c r="R51" s="177"/>
      <c r="S51" s="177" t="s">
        <v>188</v>
      </c>
      <c r="T51" s="178" t="s">
        <v>189</v>
      </c>
      <c r="U51" s="161">
        <v>5.7000000000000002E-2</v>
      </c>
      <c r="V51" s="161">
        <f>ROUND(E51*U51,2)</f>
        <v>18.18</v>
      </c>
      <c r="W51" s="161"/>
      <c r="X51" s="161" t="s">
        <v>190</v>
      </c>
      <c r="Y51" s="151"/>
      <c r="Z51" s="151"/>
      <c r="AA51" s="151"/>
      <c r="AB51" s="151"/>
      <c r="AC51" s="151"/>
      <c r="AD51" s="151"/>
      <c r="AE51" s="151"/>
      <c r="AF51" s="151"/>
      <c r="AG51" s="151" t="s">
        <v>191</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2" t="s">
        <v>214</v>
      </c>
      <c r="D52" s="163"/>
      <c r="E52" s="164">
        <v>319</v>
      </c>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193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72">
        <v>17</v>
      </c>
      <c r="B53" s="173" t="s">
        <v>238</v>
      </c>
      <c r="C53" s="181" t="s">
        <v>239</v>
      </c>
      <c r="D53" s="174" t="s">
        <v>213</v>
      </c>
      <c r="E53" s="175">
        <v>319</v>
      </c>
      <c r="F53" s="176"/>
      <c r="G53" s="177">
        <f>ROUND(E53*F53,2)</f>
        <v>0</v>
      </c>
      <c r="H53" s="176"/>
      <c r="I53" s="177">
        <f>ROUND(E53*H53,2)</f>
        <v>0</v>
      </c>
      <c r="J53" s="176"/>
      <c r="K53" s="177">
        <f>ROUND(E53*J53,2)</f>
        <v>0</v>
      </c>
      <c r="L53" s="177">
        <v>21</v>
      </c>
      <c r="M53" s="177">
        <f>G53*(1+L53/100)</f>
        <v>0</v>
      </c>
      <c r="N53" s="177">
        <v>0.1008</v>
      </c>
      <c r="O53" s="177">
        <f>ROUND(E53*N53,2)</f>
        <v>32.159999999999997</v>
      </c>
      <c r="P53" s="177">
        <v>0</v>
      </c>
      <c r="Q53" s="177">
        <f>ROUND(E53*P53,2)</f>
        <v>0</v>
      </c>
      <c r="R53" s="177"/>
      <c r="S53" s="177" t="s">
        <v>188</v>
      </c>
      <c r="T53" s="178" t="s">
        <v>189</v>
      </c>
      <c r="U53" s="161">
        <v>2.5000000000000001E-2</v>
      </c>
      <c r="V53" s="161">
        <f>ROUND(E53*U53,2)</f>
        <v>7.98</v>
      </c>
      <c r="W53" s="161"/>
      <c r="X53" s="161" t="s">
        <v>190</v>
      </c>
      <c r="Y53" s="151"/>
      <c r="Z53" s="151"/>
      <c r="AA53" s="151"/>
      <c r="AB53" s="151"/>
      <c r="AC53" s="151"/>
      <c r="AD53" s="151"/>
      <c r="AE53" s="151"/>
      <c r="AF53" s="151"/>
      <c r="AG53" s="151" t="s">
        <v>191</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2" t="s">
        <v>214</v>
      </c>
      <c r="D54" s="163"/>
      <c r="E54" s="164">
        <v>319</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193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72">
        <v>18</v>
      </c>
      <c r="B55" s="173" t="s">
        <v>240</v>
      </c>
      <c r="C55" s="181" t="s">
        <v>241</v>
      </c>
      <c r="D55" s="174" t="s">
        <v>213</v>
      </c>
      <c r="E55" s="175">
        <v>319</v>
      </c>
      <c r="F55" s="176"/>
      <c r="G55" s="177">
        <f>ROUND(E55*F55,2)</f>
        <v>0</v>
      </c>
      <c r="H55" s="176"/>
      <c r="I55" s="177">
        <f>ROUND(E55*H55,2)</f>
        <v>0</v>
      </c>
      <c r="J55" s="176"/>
      <c r="K55" s="177">
        <f>ROUND(E55*J55,2)</f>
        <v>0</v>
      </c>
      <c r="L55" s="177">
        <v>21</v>
      </c>
      <c r="M55" s="177">
        <f>G55*(1+L55/100)</f>
        <v>0</v>
      </c>
      <c r="N55" s="177">
        <v>0.48509999999999998</v>
      </c>
      <c r="O55" s="177">
        <f>ROUND(E55*N55,2)</f>
        <v>154.75</v>
      </c>
      <c r="P55" s="177">
        <v>0</v>
      </c>
      <c r="Q55" s="177">
        <f>ROUND(E55*P55,2)</f>
        <v>0</v>
      </c>
      <c r="R55" s="177"/>
      <c r="S55" s="177" t="s">
        <v>188</v>
      </c>
      <c r="T55" s="178" t="s">
        <v>189</v>
      </c>
      <c r="U55" s="161">
        <v>0.03</v>
      </c>
      <c r="V55" s="161">
        <f>ROUND(E55*U55,2)</f>
        <v>9.57</v>
      </c>
      <c r="W55" s="161"/>
      <c r="X55" s="161" t="s">
        <v>190</v>
      </c>
      <c r="Y55" s="151"/>
      <c r="Z55" s="151"/>
      <c r="AA55" s="151"/>
      <c r="AB55" s="151"/>
      <c r="AC55" s="151"/>
      <c r="AD55" s="151"/>
      <c r="AE55" s="151"/>
      <c r="AF55" s="151"/>
      <c r="AG55" s="151" t="s">
        <v>191</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2" t="s">
        <v>214</v>
      </c>
      <c r="D56" s="163"/>
      <c r="E56" s="164">
        <v>319</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193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2">
        <v>19</v>
      </c>
      <c r="B57" s="173" t="s">
        <v>242</v>
      </c>
      <c r="C57" s="181" t="s">
        <v>243</v>
      </c>
      <c r="D57" s="174" t="s">
        <v>213</v>
      </c>
      <c r="E57" s="175">
        <v>319</v>
      </c>
      <c r="F57" s="176"/>
      <c r="G57" s="177">
        <f>ROUND(E57*F57,2)</f>
        <v>0</v>
      </c>
      <c r="H57" s="176"/>
      <c r="I57" s="177">
        <f>ROUND(E57*H57,2)</f>
        <v>0</v>
      </c>
      <c r="J57" s="176"/>
      <c r="K57" s="177">
        <f>ROUND(E57*J57,2)</f>
        <v>0</v>
      </c>
      <c r="L57" s="177">
        <v>21</v>
      </c>
      <c r="M57" s="177">
        <f>G57*(1+L57/100)</f>
        <v>0</v>
      </c>
      <c r="N57" s="177">
        <v>0</v>
      </c>
      <c r="O57" s="177">
        <f>ROUND(E57*N57,2)</f>
        <v>0</v>
      </c>
      <c r="P57" s="177">
        <v>0</v>
      </c>
      <c r="Q57" s="177">
        <f>ROUND(E57*P57,2)</f>
        <v>0</v>
      </c>
      <c r="R57" s="177"/>
      <c r="S57" s="177" t="s">
        <v>188</v>
      </c>
      <c r="T57" s="178" t="s">
        <v>189</v>
      </c>
      <c r="U57" s="161">
        <v>0.03</v>
      </c>
      <c r="V57" s="161">
        <f>ROUND(E57*U57,2)</f>
        <v>9.57</v>
      </c>
      <c r="W57" s="161"/>
      <c r="X57" s="161" t="s">
        <v>190</v>
      </c>
      <c r="Y57" s="151"/>
      <c r="Z57" s="151"/>
      <c r="AA57" s="151"/>
      <c r="AB57" s="151"/>
      <c r="AC57" s="151"/>
      <c r="AD57" s="151"/>
      <c r="AE57" s="151"/>
      <c r="AF57" s="151"/>
      <c r="AG57" s="151" t="s">
        <v>191</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2" t="s">
        <v>214</v>
      </c>
      <c r="D58" s="163"/>
      <c r="E58" s="164">
        <v>319</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193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2">
        <v>20</v>
      </c>
      <c r="B59" s="173" t="s">
        <v>244</v>
      </c>
      <c r="C59" s="181" t="s">
        <v>245</v>
      </c>
      <c r="D59" s="174" t="s">
        <v>213</v>
      </c>
      <c r="E59" s="175">
        <v>319</v>
      </c>
      <c r="F59" s="176"/>
      <c r="G59" s="177">
        <f>ROUND(E59*F59,2)</f>
        <v>0</v>
      </c>
      <c r="H59" s="176"/>
      <c r="I59" s="177">
        <f>ROUND(E59*H59,2)</f>
        <v>0</v>
      </c>
      <c r="J59" s="176"/>
      <c r="K59" s="177">
        <f>ROUND(E59*J59,2)</f>
        <v>0</v>
      </c>
      <c r="L59" s="177">
        <v>21</v>
      </c>
      <c r="M59" s="177">
        <f>G59*(1+L59/100)</f>
        <v>0</v>
      </c>
      <c r="N59" s="177">
        <v>0.01</v>
      </c>
      <c r="O59" s="177">
        <f>ROUND(E59*N59,2)</f>
        <v>3.19</v>
      </c>
      <c r="P59" s="177">
        <v>0</v>
      </c>
      <c r="Q59" s="177">
        <f>ROUND(E59*P59,2)</f>
        <v>0</v>
      </c>
      <c r="R59" s="177"/>
      <c r="S59" s="177" t="s">
        <v>188</v>
      </c>
      <c r="T59" s="178" t="s">
        <v>189</v>
      </c>
      <c r="U59" s="161">
        <v>3.5999999999999997E-2</v>
      </c>
      <c r="V59" s="161">
        <f>ROUND(E59*U59,2)</f>
        <v>11.48</v>
      </c>
      <c r="W59" s="161"/>
      <c r="X59" s="161" t="s">
        <v>190</v>
      </c>
      <c r="Y59" s="151"/>
      <c r="Z59" s="151"/>
      <c r="AA59" s="151"/>
      <c r="AB59" s="151"/>
      <c r="AC59" s="151"/>
      <c r="AD59" s="151"/>
      <c r="AE59" s="151"/>
      <c r="AF59" s="151"/>
      <c r="AG59" s="151" t="s">
        <v>191</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2" t="s">
        <v>214</v>
      </c>
      <c r="D60" s="163"/>
      <c r="E60" s="164">
        <v>319</v>
      </c>
      <c r="F60" s="161"/>
      <c r="G60" s="161"/>
      <c r="H60" s="161"/>
      <c r="I60" s="161"/>
      <c r="J60" s="161"/>
      <c r="K60" s="161"/>
      <c r="L60" s="161"/>
      <c r="M60" s="161"/>
      <c r="N60" s="161"/>
      <c r="O60" s="161"/>
      <c r="P60" s="161"/>
      <c r="Q60" s="161"/>
      <c r="R60" s="161"/>
      <c r="S60" s="161"/>
      <c r="T60" s="161"/>
      <c r="U60" s="161"/>
      <c r="V60" s="161"/>
      <c r="W60" s="161"/>
      <c r="X60" s="161"/>
      <c r="Y60" s="151"/>
      <c r="Z60" s="151"/>
      <c r="AA60" s="151"/>
      <c r="AB60" s="151"/>
      <c r="AC60" s="151"/>
      <c r="AD60" s="151"/>
      <c r="AE60" s="151"/>
      <c r="AF60" s="151"/>
      <c r="AG60" s="151" t="s">
        <v>193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2">
        <v>21</v>
      </c>
      <c r="B61" s="173" t="s">
        <v>246</v>
      </c>
      <c r="C61" s="181" t="s">
        <v>247</v>
      </c>
      <c r="D61" s="174" t="s">
        <v>248</v>
      </c>
      <c r="E61" s="175">
        <v>319</v>
      </c>
      <c r="F61" s="176"/>
      <c r="G61" s="177">
        <f>ROUND(E61*F61,2)</f>
        <v>0</v>
      </c>
      <c r="H61" s="176"/>
      <c r="I61" s="177">
        <f>ROUND(E61*H61,2)</f>
        <v>0</v>
      </c>
      <c r="J61" s="176"/>
      <c r="K61" s="177">
        <f>ROUND(E61*J61,2)</f>
        <v>0</v>
      </c>
      <c r="L61" s="177">
        <v>21</v>
      </c>
      <c r="M61" s="177">
        <f>G61*(1+L61/100)</f>
        <v>0</v>
      </c>
      <c r="N61" s="177">
        <v>0</v>
      </c>
      <c r="O61" s="177">
        <f>ROUND(E61*N61,2)</f>
        <v>0</v>
      </c>
      <c r="P61" s="177">
        <v>0</v>
      </c>
      <c r="Q61" s="177">
        <f>ROUND(E61*P61,2)</f>
        <v>0</v>
      </c>
      <c r="R61" s="177"/>
      <c r="S61" s="177" t="s">
        <v>222</v>
      </c>
      <c r="T61" s="178" t="s">
        <v>223</v>
      </c>
      <c r="U61" s="161">
        <v>0</v>
      </c>
      <c r="V61" s="161">
        <f>ROUND(E61*U61,2)</f>
        <v>0</v>
      </c>
      <c r="W61" s="161"/>
      <c r="X61" s="161" t="s">
        <v>190</v>
      </c>
      <c r="Y61" s="151"/>
      <c r="Z61" s="151"/>
      <c r="AA61" s="151"/>
      <c r="AB61" s="151"/>
      <c r="AC61" s="151"/>
      <c r="AD61" s="151"/>
      <c r="AE61" s="151"/>
      <c r="AF61" s="151"/>
      <c r="AG61" s="151" t="s">
        <v>191</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2" t="s">
        <v>214</v>
      </c>
      <c r="D62" s="163"/>
      <c r="E62" s="164">
        <v>319</v>
      </c>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193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2">
        <v>22</v>
      </c>
      <c r="B63" s="173" t="s">
        <v>249</v>
      </c>
      <c r="C63" s="181" t="s">
        <v>250</v>
      </c>
      <c r="D63" s="174" t="s">
        <v>251</v>
      </c>
      <c r="E63" s="175">
        <v>986</v>
      </c>
      <c r="F63" s="176"/>
      <c r="G63" s="177">
        <f>ROUND(E63*F63,2)</f>
        <v>0</v>
      </c>
      <c r="H63" s="176"/>
      <c r="I63" s="177">
        <f>ROUND(E63*H63,2)</f>
        <v>0</v>
      </c>
      <c r="J63" s="176"/>
      <c r="K63" s="177">
        <f>ROUND(E63*J63,2)</f>
        <v>0</v>
      </c>
      <c r="L63" s="177">
        <v>21</v>
      </c>
      <c r="M63" s="177">
        <f>G63*(1+L63/100)</f>
        <v>0</v>
      </c>
      <c r="N63" s="177">
        <v>0</v>
      </c>
      <c r="O63" s="177">
        <f>ROUND(E63*N63,2)</f>
        <v>0</v>
      </c>
      <c r="P63" s="177">
        <v>0</v>
      </c>
      <c r="Q63" s="177">
        <f>ROUND(E63*P63,2)</f>
        <v>0</v>
      </c>
      <c r="R63" s="177"/>
      <c r="S63" s="177" t="s">
        <v>222</v>
      </c>
      <c r="T63" s="178" t="s">
        <v>223</v>
      </c>
      <c r="U63" s="161">
        <v>0</v>
      </c>
      <c r="V63" s="161">
        <f>ROUND(E63*U63,2)</f>
        <v>0</v>
      </c>
      <c r="W63" s="161"/>
      <c r="X63" s="161" t="s">
        <v>190</v>
      </c>
      <c r="Y63" s="151"/>
      <c r="Z63" s="151"/>
      <c r="AA63" s="151"/>
      <c r="AB63" s="151"/>
      <c r="AC63" s="151"/>
      <c r="AD63" s="151"/>
      <c r="AE63" s="151"/>
      <c r="AF63" s="151"/>
      <c r="AG63" s="151" t="s">
        <v>191</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2" t="s">
        <v>252</v>
      </c>
      <c r="D64" s="163"/>
      <c r="E64" s="164">
        <v>986</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193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x14ac:dyDescent="0.2">
      <c r="A65" s="166" t="s">
        <v>183</v>
      </c>
      <c r="B65" s="167" t="s">
        <v>124</v>
      </c>
      <c r="C65" s="180" t="s">
        <v>125</v>
      </c>
      <c r="D65" s="168"/>
      <c r="E65" s="169"/>
      <c r="F65" s="170"/>
      <c r="G65" s="170">
        <f>SUMIF(AG66:AG67,"&lt;&gt;NOR",G66:G67)</f>
        <v>0</v>
      </c>
      <c r="H65" s="170"/>
      <c r="I65" s="170">
        <f>SUM(I66:I67)</f>
        <v>0</v>
      </c>
      <c r="J65" s="170"/>
      <c r="K65" s="170">
        <f>SUM(K66:K67)</f>
        <v>0</v>
      </c>
      <c r="L65" s="170"/>
      <c r="M65" s="170">
        <f>SUM(M66:M67)</f>
        <v>0</v>
      </c>
      <c r="N65" s="170"/>
      <c r="O65" s="170">
        <f>SUM(O66:O67)</f>
        <v>14.2</v>
      </c>
      <c r="P65" s="170"/>
      <c r="Q65" s="170">
        <f>SUM(Q66:Q67)</f>
        <v>0</v>
      </c>
      <c r="R65" s="170"/>
      <c r="S65" s="170"/>
      <c r="T65" s="171"/>
      <c r="U65" s="165"/>
      <c r="V65" s="165">
        <f>SUM(V66:V67)</f>
        <v>11.99</v>
      </c>
      <c r="W65" s="165"/>
      <c r="X65" s="165"/>
      <c r="AG65" t="s">
        <v>184</v>
      </c>
    </row>
    <row r="66" spans="1:60" ht="22.5" outlineLevel="1" x14ac:dyDescent="0.2">
      <c r="A66" s="172">
        <v>23</v>
      </c>
      <c r="B66" s="173" t="s">
        <v>253</v>
      </c>
      <c r="C66" s="181" t="s">
        <v>254</v>
      </c>
      <c r="D66" s="174" t="s">
        <v>255</v>
      </c>
      <c r="E66" s="175">
        <v>74</v>
      </c>
      <c r="F66" s="176"/>
      <c r="G66" s="177">
        <f>ROUND(E66*F66,2)</f>
        <v>0</v>
      </c>
      <c r="H66" s="176"/>
      <c r="I66" s="177">
        <f>ROUND(E66*H66,2)</f>
        <v>0</v>
      </c>
      <c r="J66" s="176"/>
      <c r="K66" s="177">
        <f>ROUND(E66*J66,2)</f>
        <v>0</v>
      </c>
      <c r="L66" s="177">
        <v>21</v>
      </c>
      <c r="M66" s="177">
        <f>G66*(1+L66/100)</f>
        <v>0</v>
      </c>
      <c r="N66" s="177">
        <v>0.19189000000000001</v>
      </c>
      <c r="O66" s="177">
        <f>ROUND(E66*N66,2)</f>
        <v>14.2</v>
      </c>
      <c r="P66" s="177">
        <v>0</v>
      </c>
      <c r="Q66" s="177">
        <f>ROUND(E66*P66,2)</f>
        <v>0</v>
      </c>
      <c r="R66" s="177"/>
      <c r="S66" s="177" t="s">
        <v>188</v>
      </c>
      <c r="T66" s="178" t="s">
        <v>189</v>
      </c>
      <c r="U66" s="161">
        <v>0.16200000000000001</v>
      </c>
      <c r="V66" s="161">
        <f>ROUND(E66*U66,2)</f>
        <v>11.99</v>
      </c>
      <c r="W66" s="161"/>
      <c r="X66" s="161" t="s">
        <v>190</v>
      </c>
      <c r="Y66" s="151"/>
      <c r="Z66" s="151"/>
      <c r="AA66" s="151"/>
      <c r="AB66" s="151"/>
      <c r="AC66" s="151"/>
      <c r="AD66" s="151"/>
      <c r="AE66" s="151"/>
      <c r="AF66" s="151"/>
      <c r="AG66" s="151" t="s">
        <v>191</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2" t="s">
        <v>256</v>
      </c>
      <c r="D67" s="163"/>
      <c r="E67" s="164">
        <v>74</v>
      </c>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193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x14ac:dyDescent="0.2">
      <c r="A68" s="166" t="s">
        <v>183</v>
      </c>
      <c r="B68" s="167" t="s">
        <v>126</v>
      </c>
      <c r="C68" s="180" t="s">
        <v>127</v>
      </c>
      <c r="D68" s="168"/>
      <c r="E68" s="169"/>
      <c r="F68" s="170"/>
      <c r="G68" s="170">
        <f>SUMIF(AG69:AG76,"&lt;&gt;NOR",G69:G76)</f>
        <v>0</v>
      </c>
      <c r="H68" s="170"/>
      <c r="I68" s="170">
        <f>SUM(I69:I76)</f>
        <v>0</v>
      </c>
      <c r="J68" s="170"/>
      <c r="K68" s="170">
        <f>SUM(K69:K76)</f>
        <v>0</v>
      </c>
      <c r="L68" s="170"/>
      <c r="M68" s="170">
        <f>SUM(M69:M76)</f>
        <v>0</v>
      </c>
      <c r="N68" s="170"/>
      <c r="O68" s="170">
        <f>SUM(O69:O76)</f>
        <v>0</v>
      </c>
      <c r="P68" s="170"/>
      <c r="Q68" s="170">
        <f>SUM(Q69:Q76)</f>
        <v>0</v>
      </c>
      <c r="R68" s="170"/>
      <c r="S68" s="170"/>
      <c r="T68" s="171"/>
      <c r="U68" s="165"/>
      <c r="V68" s="165">
        <f>SUM(V69:V76)</f>
        <v>0</v>
      </c>
      <c r="W68" s="165"/>
      <c r="X68" s="165"/>
      <c r="AG68" t="s">
        <v>184</v>
      </c>
    </row>
    <row r="69" spans="1:60" outlineLevel="1" x14ac:dyDescent="0.2">
      <c r="A69" s="172">
        <v>24</v>
      </c>
      <c r="B69" s="173" t="s">
        <v>257</v>
      </c>
      <c r="C69" s="181" t="s">
        <v>258</v>
      </c>
      <c r="D69" s="174" t="s">
        <v>221</v>
      </c>
      <c r="E69" s="175">
        <v>2</v>
      </c>
      <c r="F69" s="176"/>
      <c r="G69" s="177">
        <f>ROUND(E69*F69,2)</f>
        <v>0</v>
      </c>
      <c r="H69" s="176"/>
      <c r="I69" s="177">
        <f>ROUND(E69*H69,2)</f>
        <v>0</v>
      </c>
      <c r="J69" s="176"/>
      <c r="K69" s="177">
        <f>ROUND(E69*J69,2)</f>
        <v>0</v>
      </c>
      <c r="L69" s="177">
        <v>21</v>
      </c>
      <c r="M69" s="177">
        <f>G69*(1+L69/100)</f>
        <v>0</v>
      </c>
      <c r="N69" s="177">
        <v>0</v>
      </c>
      <c r="O69" s="177">
        <f>ROUND(E69*N69,2)</f>
        <v>0</v>
      </c>
      <c r="P69" s="177">
        <v>0</v>
      </c>
      <c r="Q69" s="177">
        <f>ROUND(E69*P69,2)</f>
        <v>0</v>
      </c>
      <c r="R69" s="177"/>
      <c r="S69" s="177" t="s">
        <v>222</v>
      </c>
      <c r="T69" s="178" t="s">
        <v>223</v>
      </c>
      <c r="U69" s="161">
        <v>0</v>
      </c>
      <c r="V69" s="161">
        <f>ROUND(E69*U69,2)</f>
        <v>0</v>
      </c>
      <c r="W69" s="161"/>
      <c r="X69" s="161" t="s">
        <v>190</v>
      </c>
      <c r="Y69" s="151"/>
      <c r="Z69" s="151"/>
      <c r="AA69" s="151"/>
      <c r="AB69" s="151"/>
      <c r="AC69" s="151"/>
      <c r="AD69" s="151"/>
      <c r="AE69" s="151"/>
      <c r="AF69" s="151"/>
      <c r="AG69" s="151" t="s">
        <v>191</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2" t="s">
        <v>108</v>
      </c>
      <c r="D70" s="163"/>
      <c r="E70" s="164">
        <v>2</v>
      </c>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193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x14ac:dyDescent="0.2">
      <c r="A71" s="172">
        <v>25</v>
      </c>
      <c r="B71" s="173" t="s">
        <v>259</v>
      </c>
      <c r="C71" s="181" t="s">
        <v>260</v>
      </c>
      <c r="D71" s="174" t="s">
        <v>261</v>
      </c>
      <c r="E71" s="175">
        <v>2</v>
      </c>
      <c r="F71" s="176"/>
      <c r="G71" s="177">
        <f>ROUND(E71*F71,2)</f>
        <v>0</v>
      </c>
      <c r="H71" s="176"/>
      <c r="I71" s="177">
        <f>ROUND(E71*H71,2)</f>
        <v>0</v>
      </c>
      <c r="J71" s="176"/>
      <c r="K71" s="177">
        <f>ROUND(E71*J71,2)</f>
        <v>0</v>
      </c>
      <c r="L71" s="177">
        <v>21</v>
      </c>
      <c r="M71" s="177">
        <f>G71*(1+L71/100)</f>
        <v>0</v>
      </c>
      <c r="N71" s="177">
        <v>0</v>
      </c>
      <c r="O71" s="177">
        <f>ROUND(E71*N71,2)</f>
        <v>0</v>
      </c>
      <c r="P71" s="177">
        <v>0</v>
      </c>
      <c r="Q71" s="177">
        <f>ROUND(E71*P71,2)</f>
        <v>0</v>
      </c>
      <c r="R71" s="177"/>
      <c r="S71" s="177" t="s">
        <v>222</v>
      </c>
      <c r="T71" s="178" t="s">
        <v>223</v>
      </c>
      <c r="U71" s="161">
        <v>0</v>
      </c>
      <c r="V71" s="161">
        <f>ROUND(E71*U71,2)</f>
        <v>0</v>
      </c>
      <c r="W71" s="161"/>
      <c r="X71" s="161" t="s">
        <v>190</v>
      </c>
      <c r="Y71" s="151"/>
      <c r="Z71" s="151"/>
      <c r="AA71" s="151"/>
      <c r="AB71" s="151"/>
      <c r="AC71" s="151"/>
      <c r="AD71" s="151"/>
      <c r="AE71" s="151"/>
      <c r="AF71" s="151"/>
      <c r="AG71" s="151" t="s">
        <v>191</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2" t="s">
        <v>108</v>
      </c>
      <c r="D72" s="163"/>
      <c r="E72" s="164">
        <v>2</v>
      </c>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193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2">
        <v>26</v>
      </c>
      <c r="B73" s="173" t="s">
        <v>262</v>
      </c>
      <c r="C73" s="181" t="s">
        <v>263</v>
      </c>
      <c r="D73" s="174" t="s">
        <v>221</v>
      </c>
      <c r="E73" s="175">
        <v>2</v>
      </c>
      <c r="F73" s="176"/>
      <c r="G73" s="177">
        <f>ROUND(E73*F73,2)</f>
        <v>0</v>
      </c>
      <c r="H73" s="176"/>
      <c r="I73" s="177">
        <f>ROUND(E73*H73,2)</f>
        <v>0</v>
      </c>
      <c r="J73" s="176"/>
      <c r="K73" s="177">
        <f>ROUND(E73*J73,2)</f>
        <v>0</v>
      </c>
      <c r="L73" s="177">
        <v>21</v>
      </c>
      <c r="M73" s="177">
        <f>G73*(1+L73/100)</f>
        <v>0</v>
      </c>
      <c r="N73" s="177">
        <v>0</v>
      </c>
      <c r="O73" s="177">
        <f>ROUND(E73*N73,2)</f>
        <v>0</v>
      </c>
      <c r="P73" s="177">
        <v>0</v>
      </c>
      <c r="Q73" s="177">
        <f>ROUND(E73*P73,2)</f>
        <v>0</v>
      </c>
      <c r="R73" s="177"/>
      <c r="S73" s="177" t="s">
        <v>222</v>
      </c>
      <c r="T73" s="178" t="s">
        <v>223</v>
      </c>
      <c r="U73" s="161">
        <v>0</v>
      </c>
      <c r="V73" s="161">
        <f>ROUND(E73*U73,2)</f>
        <v>0</v>
      </c>
      <c r="W73" s="161"/>
      <c r="X73" s="161" t="s">
        <v>190</v>
      </c>
      <c r="Y73" s="151"/>
      <c r="Z73" s="151"/>
      <c r="AA73" s="151"/>
      <c r="AB73" s="151"/>
      <c r="AC73" s="151"/>
      <c r="AD73" s="151"/>
      <c r="AE73" s="151"/>
      <c r="AF73" s="151"/>
      <c r="AG73" s="151" t="s">
        <v>191</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2" t="s">
        <v>108</v>
      </c>
      <c r="D74" s="163"/>
      <c r="E74" s="164">
        <v>2</v>
      </c>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193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72">
        <v>27</v>
      </c>
      <c r="B75" s="173" t="s">
        <v>264</v>
      </c>
      <c r="C75" s="181" t="s">
        <v>265</v>
      </c>
      <c r="D75" s="174" t="s">
        <v>221</v>
      </c>
      <c r="E75" s="175">
        <v>2</v>
      </c>
      <c r="F75" s="176"/>
      <c r="G75" s="177">
        <f>ROUND(E75*F75,2)</f>
        <v>0</v>
      </c>
      <c r="H75" s="176"/>
      <c r="I75" s="177">
        <f>ROUND(E75*H75,2)</f>
        <v>0</v>
      </c>
      <c r="J75" s="176"/>
      <c r="K75" s="177">
        <f>ROUND(E75*J75,2)</f>
        <v>0</v>
      </c>
      <c r="L75" s="177">
        <v>21</v>
      </c>
      <c r="M75" s="177">
        <f>G75*(1+L75/100)</f>
        <v>0</v>
      </c>
      <c r="N75" s="177">
        <v>0</v>
      </c>
      <c r="O75" s="177">
        <f>ROUND(E75*N75,2)</f>
        <v>0</v>
      </c>
      <c r="P75" s="177">
        <v>0</v>
      </c>
      <c r="Q75" s="177">
        <f>ROUND(E75*P75,2)</f>
        <v>0</v>
      </c>
      <c r="R75" s="177"/>
      <c r="S75" s="177" t="s">
        <v>222</v>
      </c>
      <c r="T75" s="178" t="s">
        <v>223</v>
      </c>
      <c r="U75" s="161">
        <v>0</v>
      </c>
      <c r="V75" s="161">
        <f>ROUND(E75*U75,2)</f>
        <v>0</v>
      </c>
      <c r="W75" s="161"/>
      <c r="X75" s="161" t="s">
        <v>190</v>
      </c>
      <c r="Y75" s="151"/>
      <c r="Z75" s="151"/>
      <c r="AA75" s="151"/>
      <c r="AB75" s="151"/>
      <c r="AC75" s="151"/>
      <c r="AD75" s="151"/>
      <c r="AE75" s="151"/>
      <c r="AF75" s="151"/>
      <c r="AG75" s="151" t="s">
        <v>191</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2">
        <v>2</v>
      </c>
      <c r="D76" s="163"/>
      <c r="E76" s="164">
        <v>2</v>
      </c>
      <c r="F76" s="161"/>
      <c r="G76" s="161"/>
      <c r="H76" s="161"/>
      <c r="I76" s="161"/>
      <c r="J76" s="161"/>
      <c r="K76" s="161"/>
      <c r="L76" s="161"/>
      <c r="M76" s="161"/>
      <c r="N76" s="161"/>
      <c r="O76" s="161"/>
      <c r="P76" s="161"/>
      <c r="Q76" s="161"/>
      <c r="R76" s="161"/>
      <c r="S76" s="161"/>
      <c r="T76" s="161"/>
      <c r="U76" s="161"/>
      <c r="V76" s="161"/>
      <c r="W76" s="161"/>
      <c r="X76" s="161"/>
      <c r="Y76" s="151"/>
      <c r="Z76" s="151"/>
      <c r="AA76" s="151"/>
      <c r="AB76" s="151"/>
      <c r="AC76" s="151"/>
      <c r="AD76" s="151"/>
      <c r="AE76" s="151"/>
      <c r="AF76" s="151"/>
      <c r="AG76" s="151" t="s">
        <v>193</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5.5" x14ac:dyDescent="0.2">
      <c r="A77" s="166" t="s">
        <v>183</v>
      </c>
      <c r="B77" s="167" t="s">
        <v>130</v>
      </c>
      <c r="C77" s="180" t="s">
        <v>131</v>
      </c>
      <c r="D77" s="168"/>
      <c r="E77" s="169"/>
      <c r="F77" s="170"/>
      <c r="G77" s="170">
        <f>SUMIF(AG78:AG83,"&lt;&gt;NOR",G78:G83)</f>
        <v>0</v>
      </c>
      <c r="H77" s="170"/>
      <c r="I77" s="170">
        <f>SUM(I78:I83)</f>
        <v>0</v>
      </c>
      <c r="J77" s="170"/>
      <c r="K77" s="170">
        <f>SUM(K78:K83)</f>
        <v>0</v>
      </c>
      <c r="L77" s="170"/>
      <c r="M77" s="170">
        <f>SUM(M78:M83)</f>
        <v>0</v>
      </c>
      <c r="N77" s="170"/>
      <c r="O77" s="170">
        <f>SUM(O78:O83)</f>
        <v>0</v>
      </c>
      <c r="P77" s="170"/>
      <c r="Q77" s="170">
        <f>SUM(Q78:Q83)</f>
        <v>0</v>
      </c>
      <c r="R77" s="170"/>
      <c r="S77" s="170"/>
      <c r="T77" s="171"/>
      <c r="U77" s="165"/>
      <c r="V77" s="165">
        <f>SUM(V78:V83)</f>
        <v>0</v>
      </c>
      <c r="W77" s="165"/>
      <c r="X77" s="165"/>
      <c r="AG77" t="s">
        <v>184</v>
      </c>
    </row>
    <row r="78" spans="1:60" ht="33.75" outlineLevel="1" x14ac:dyDescent="0.2">
      <c r="A78" s="172">
        <v>28</v>
      </c>
      <c r="B78" s="173" t="s">
        <v>266</v>
      </c>
      <c r="C78" s="181" t="s">
        <v>267</v>
      </c>
      <c r="D78" s="174" t="s">
        <v>251</v>
      </c>
      <c r="E78" s="175">
        <v>74</v>
      </c>
      <c r="F78" s="176"/>
      <c r="G78" s="177">
        <f>ROUND(E78*F78,2)</f>
        <v>0</v>
      </c>
      <c r="H78" s="176"/>
      <c r="I78" s="177">
        <f>ROUND(E78*H78,2)</f>
        <v>0</v>
      </c>
      <c r="J78" s="176"/>
      <c r="K78" s="177">
        <f>ROUND(E78*J78,2)</f>
        <v>0</v>
      </c>
      <c r="L78" s="177">
        <v>21</v>
      </c>
      <c r="M78" s="177">
        <f>G78*(1+L78/100)</f>
        <v>0</v>
      </c>
      <c r="N78" s="177">
        <v>0</v>
      </c>
      <c r="O78" s="177">
        <f>ROUND(E78*N78,2)</f>
        <v>0</v>
      </c>
      <c r="P78" s="177">
        <v>0</v>
      </c>
      <c r="Q78" s="177">
        <f>ROUND(E78*P78,2)</f>
        <v>0</v>
      </c>
      <c r="R78" s="177"/>
      <c r="S78" s="177" t="s">
        <v>222</v>
      </c>
      <c r="T78" s="178" t="s">
        <v>223</v>
      </c>
      <c r="U78" s="161">
        <v>0</v>
      </c>
      <c r="V78" s="161">
        <f>ROUND(E78*U78,2)</f>
        <v>0</v>
      </c>
      <c r="W78" s="161"/>
      <c r="X78" s="161" t="s">
        <v>190</v>
      </c>
      <c r="Y78" s="151"/>
      <c r="Z78" s="151"/>
      <c r="AA78" s="151"/>
      <c r="AB78" s="151"/>
      <c r="AC78" s="151"/>
      <c r="AD78" s="151"/>
      <c r="AE78" s="151"/>
      <c r="AF78" s="151"/>
      <c r="AG78" s="151" t="s">
        <v>191</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45" outlineLevel="1" x14ac:dyDescent="0.2">
      <c r="A79" s="158"/>
      <c r="B79" s="159"/>
      <c r="C79" s="182" t="s">
        <v>268</v>
      </c>
      <c r="D79" s="163"/>
      <c r="E79" s="164"/>
      <c r="F79" s="161"/>
      <c r="G79" s="161"/>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193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3.75" outlineLevel="1" x14ac:dyDescent="0.2">
      <c r="A80" s="158"/>
      <c r="B80" s="159"/>
      <c r="C80" s="182" t="s">
        <v>269</v>
      </c>
      <c r="D80" s="163"/>
      <c r="E80" s="164"/>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193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2" t="s">
        <v>256</v>
      </c>
      <c r="D81" s="163"/>
      <c r="E81" s="164">
        <v>74</v>
      </c>
      <c r="F81" s="161"/>
      <c r="G81" s="161"/>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193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72">
        <v>29</v>
      </c>
      <c r="B82" s="173" t="s">
        <v>270</v>
      </c>
      <c r="C82" s="181" t="s">
        <v>271</v>
      </c>
      <c r="D82" s="174" t="s">
        <v>261</v>
      </c>
      <c r="E82" s="175">
        <v>1</v>
      </c>
      <c r="F82" s="176"/>
      <c r="G82" s="177">
        <f>ROUND(E82*F82,2)</f>
        <v>0</v>
      </c>
      <c r="H82" s="176"/>
      <c r="I82" s="177">
        <f>ROUND(E82*H82,2)</f>
        <v>0</v>
      </c>
      <c r="J82" s="176"/>
      <c r="K82" s="177">
        <f>ROUND(E82*J82,2)</f>
        <v>0</v>
      </c>
      <c r="L82" s="177">
        <v>21</v>
      </c>
      <c r="M82" s="177">
        <f>G82*(1+L82/100)</f>
        <v>0</v>
      </c>
      <c r="N82" s="177">
        <v>0</v>
      </c>
      <c r="O82" s="177">
        <f>ROUND(E82*N82,2)</f>
        <v>0</v>
      </c>
      <c r="P82" s="177">
        <v>0</v>
      </c>
      <c r="Q82" s="177">
        <f>ROUND(E82*P82,2)</f>
        <v>0</v>
      </c>
      <c r="R82" s="177"/>
      <c r="S82" s="177" t="s">
        <v>222</v>
      </c>
      <c r="T82" s="178" t="s">
        <v>223</v>
      </c>
      <c r="U82" s="161">
        <v>0</v>
      </c>
      <c r="V82" s="161">
        <f>ROUND(E82*U82,2)</f>
        <v>0</v>
      </c>
      <c r="W82" s="161"/>
      <c r="X82" s="161" t="s">
        <v>190</v>
      </c>
      <c r="Y82" s="151"/>
      <c r="Z82" s="151"/>
      <c r="AA82" s="151"/>
      <c r="AB82" s="151"/>
      <c r="AC82" s="151"/>
      <c r="AD82" s="151"/>
      <c r="AE82" s="151"/>
      <c r="AF82" s="151"/>
      <c r="AG82" s="151" t="s">
        <v>191</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2" t="s">
        <v>94</v>
      </c>
      <c r="D83" s="163"/>
      <c r="E83" s="164">
        <v>1</v>
      </c>
      <c r="F83" s="161"/>
      <c r="G83" s="161"/>
      <c r="H83" s="161"/>
      <c r="I83" s="161"/>
      <c r="J83" s="161"/>
      <c r="K83" s="161"/>
      <c r="L83" s="161"/>
      <c r="M83" s="161"/>
      <c r="N83" s="161"/>
      <c r="O83" s="161"/>
      <c r="P83" s="161"/>
      <c r="Q83" s="161"/>
      <c r="R83" s="161"/>
      <c r="S83" s="161"/>
      <c r="T83" s="161"/>
      <c r="U83" s="161"/>
      <c r="V83" s="161"/>
      <c r="W83" s="161"/>
      <c r="X83" s="161"/>
      <c r="Y83" s="151"/>
      <c r="Z83" s="151"/>
      <c r="AA83" s="151"/>
      <c r="AB83" s="151"/>
      <c r="AC83" s="151"/>
      <c r="AD83" s="151"/>
      <c r="AE83" s="151"/>
      <c r="AF83" s="151"/>
      <c r="AG83" s="151" t="s">
        <v>193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x14ac:dyDescent="0.2">
      <c r="A84" s="166" t="s">
        <v>183</v>
      </c>
      <c r="B84" s="167" t="s">
        <v>132</v>
      </c>
      <c r="C84" s="180" t="s">
        <v>133</v>
      </c>
      <c r="D84" s="168"/>
      <c r="E84" s="169"/>
      <c r="F84" s="170"/>
      <c r="G84" s="170">
        <f>SUMIF(AG85:AG85,"&lt;&gt;NOR",G85:G85)</f>
        <v>0</v>
      </c>
      <c r="H84" s="170"/>
      <c r="I84" s="170">
        <f>SUM(I85:I85)</f>
        <v>0</v>
      </c>
      <c r="J84" s="170"/>
      <c r="K84" s="170">
        <f>SUM(K85:K85)</f>
        <v>0</v>
      </c>
      <c r="L84" s="170"/>
      <c r="M84" s="170">
        <f>SUM(M85:M85)</f>
        <v>0</v>
      </c>
      <c r="N84" s="170"/>
      <c r="O84" s="170">
        <f>SUM(O85:O85)</f>
        <v>0</v>
      </c>
      <c r="P84" s="170"/>
      <c r="Q84" s="170">
        <f>SUM(Q85:Q85)</f>
        <v>0</v>
      </c>
      <c r="R84" s="170"/>
      <c r="S84" s="170"/>
      <c r="T84" s="171"/>
      <c r="U84" s="165"/>
      <c r="V84" s="165">
        <f>SUM(V85:V85)</f>
        <v>114.66</v>
      </c>
      <c r="W84" s="165"/>
      <c r="X84" s="165"/>
      <c r="AG84" t="s">
        <v>184</v>
      </c>
    </row>
    <row r="85" spans="1:60" outlineLevel="1" x14ac:dyDescent="0.2">
      <c r="A85" s="172">
        <v>30</v>
      </c>
      <c r="B85" s="173" t="s">
        <v>272</v>
      </c>
      <c r="C85" s="181" t="s">
        <v>273</v>
      </c>
      <c r="D85" s="174" t="s">
        <v>274</v>
      </c>
      <c r="E85" s="175">
        <v>369.88209999999998</v>
      </c>
      <c r="F85" s="176"/>
      <c r="G85" s="177">
        <f>ROUND(E85*F85,2)</f>
        <v>0</v>
      </c>
      <c r="H85" s="176"/>
      <c r="I85" s="177">
        <f>ROUND(E85*H85,2)</f>
        <v>0</v>
      </c>
      <c r="J85" s="176"/>
      <c r="K85" s="177">
        <f>ROUND(E85*J85,2)</f>
        <v>0</v>
      </c>
      <c r="L85" s="177">
        <v>21</v>
      </c>
      <c r="M85" s="177">
        <f>G85*(1+L85/100)</f>
        <v>0</v>
      </c>
      <c r="N85" s="177">
        <v>0</v>
      </c>
      <c r="O85" s="177">
        <f>ROUND(E85*N85,2)</f>
        <v>0</v>
      </c>
      <c r="P85" s="177">
        <v>0</v>
      </c>
      <c r="Q85" s="177">
        <f>ROUND(E85*P85,2)</f>
        <v>0</v>
      </c>
      <c r="R85" s="177"/>
      <c r="S85" s="177" t="s">
        <v>188</v>
      </c>
      <c r="T85" s="178" t="s">
        <v>189</v>
      </c>
      <c r="U85" s="161">
        <v>0.31</v>
      </c>
      <c r="V85" s="161">
        <f>ROUND(E85*U85,2)</f>
        <v>114.66</v>
      </c>
      <c r="W85" s="161"/>
      <c r="X85" s="161" t="s">
        <v>275</v>
      </c>
      <c r="Y85" s="151"/>
      <c r="Z85" s="151"/>
      <c r="AA85" s="151"/>
      <c r="AB85" s="151"/>
      <c r="AC85" s="151"/>
      <c r="AD85" s="151"/>
      <c r="AE85" s="151"/>
      <c r="AF85" s="151"/>
      <c r="AG85" s="151" t="s">
        <v>276</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x14ac:dyDescent="0.2">
      <c r="A86" s="3"/>
      <c r="B86" s="4"/>
      <c r="C86" s="183"/>
      <c r="D86" s="6"/>
      <c r="E86" s="3"/>
      <c r="F86" s="3"/>
      <c r="G86" s="3"/>
      <c r="H86" s="3"/>
      <c r="I86" s="3"/>
      <c r="J86" s="3"/>
      <c r="K86" s="3"/>
      <c r="L86" s="3"/>
      <c r="M86" s="3"/>
      <c r="N86" s="3"/>
      <c r="O86" s="3"/>
      <c r="P86" s="3"/>
      <c r="Q86" s="3"/>
      <c r="R86" s="3"/>
      <c r="S86" s="3"/>
      <c r="T86" s="3"/>
      <c r="U86" s="3"/>
      <c r="V86" s="3"/>
      <c r="W86" s="3"/>
      <c r="X86" s="3"/>
      <c r="AE86">
        <v>15</v>
      </c>
      <c r="AF86">
        <v>21</v>
      </c>
      <c r="AG86" t="s">
        <v>170</v>
      </c>
    </row>
    <row r="87" spans="1:60" x14ac:dyDescent="0.2">
      <c r="A87" s="154"/>
      <c r="B87" s="155" t="s">
        <v>30</v>
      </c>
      <c r="C87" s="184"/>
      <c r="D87" s="156"/>
      <c r="E87" s="157"/>
      <c r="F87" s="157"/>
      <c r="G87" s="179">
        <f>G8+G39+G50+G65+G68+G77+G84</f>
        <v>0</v>
      </c>
      <c r="H87" s="3"/>
      <c r="I87" s="3"/>
      <c r="J87" s="3"/>
      <c r="K87" s="3"/>
      <c r="L87" s="3"/>
      <c r="M87" s="3"/>
      <c r="N87" s="3"/>
      <c r="O87" s="3"/>
      <c r="P87" s="3"/>
      <c r="Q87" s="3"/>
      <c r="R87" s="3"/>
      <c r="S87" s="3"/>
      <c r="T87" s="3"/>
      <c r="U87" s="3"/>
      <c r="V87" s="3"/>
      <c r="W87" s="3"/>
      <c r="X87" s="3"/>
      <c r="AE87">
        <f>SUMIF(L7:L85,AE86,G7:G85)</f>
        <v>0</v>
      </c>
      <c r="AF87">
        <f>SUMIF(L7:L85,AF86,G7:G85)</f>
        <v>0</v>
      </c>
      <c r="AG87" t="s">
        <v>277</v>
      </c>
    </row>
    <row r="88" spans="1:60" x14ac:dyDescent="0.2">
      <c r="A88" s="3"/>
      <c r="B88" s="4"/>
      <c r="C88" s="183"/>
      <c r="D88" s="6"/>
      <c r="E88" s="3"/>
      <c r="F88" s="3"/>
      <c r="G88" s="3"/>
      <c r="H88" s="3"/>
      <c r="I88" s="3"/>
      <c r="J88" s="3"/>
      <c r="K88" s="3"/>
      <c r="L88" s="3"/>
      <c r="M88" s="3"/>
      <c r="N88" s="3"/>
      <c r="O88" s="3"/>
      <c r="P88" s="3"/>
      <c r="Q88" s="3"/>
      <c r="R88" s="3"/>
      <c r="S88" s="3"/>
      <c r="T88" s="3"/>
      <c r="U88" s="3"/>
      <c r="V88" s="3"/>
      <c r="W88" s="3"/>
      <c r="X88" s="3"/>
    </row>
    <row r="89" spans="1:60" x14ac:dyDescent="0.2">
      <c r="A89" s="3"/>
      <c r="B89" s="4"/>
      <c r="C89" s="183"/>
      <c r="D89" s="6"/>
      <c r="E89" s="3"/>
      <c r="F89" s="3"/>
      <c r="G89" s="3"/>
      <c r="H89" s="3"/>
      <c r="I89" s="3"/>
      <c r="J89" s="3"/>
      <c r="K89" s="3"/>
      <c r="L89" s="3"/>
      <c r="M89" s="3"/>
      <c r="N89" s="3"/>
      <c r="O89" s="3"/>
      <c r="P89" s="3"/>
      <c r="Q89" s="3"/>
      <c r="R89" s="3"/>
      <c r="S89" s="3"/>
      <c r="T89" s="3"/>
      <c r="U89" s="3"/>
      <c r="V89" s="3"/>
      <c r="W89" s="3"/>
      <c r="X89" s="3"/>
    </row>
    <row r="90" spans="1:60" x14ac:dyDescent="0.2">
      <c r="A90" s="273" t="s">
        <v>278</v>
      </c>
      <c r="B90" s="273"/>
      <c r="C90" s="274"/>
      <c r="D90" s="6"/>
      <c r="E90" s="3"/>
      <c r="F90" s="3"/>
      <c r="G90" s="3"/>
      <c r="H90" s="3"/>
      <c r="I90" s="3"/>
      <c r="J90" s="3"/>
      <c r="K90" s="3"/>
      <c r="L90" s="3"/>
      <c r="M90" s="3"/>
      <c r="N90" s="3"/>
      <c r="O90" s="3"/>
      <c r="P90" s="3"/>
      <c r="Q90" s="3"/>
      <c r="R90" s="3"/>
      <c r="S90" s="3"/>
      <c r="T90" s="3"/>
      <c r="U90" s="3"/>
      <c r="V90" s="3"/>
      <c r="W90" s="3"/>
      <c r="X90" s="3"/>
    </row>
    <row r="91" spans="1:60" x14ac:dyDescent="0.2">
      <c r="A91" s="254"/>
      <c r="B91" s="255"/>
      <c r="C91" s="256"/>
      <c r="D91" s="255"/>
      <c r="E91" s="255"/>
      <c r="F91" s="255"/>
      <c r="G91" s="257"/>
      <c r="H91" s="3"/>
      <c r="I91" s="3"/>
      <c r="J91" s="3"/>
      <c r="K91" s="3"/>
      <c r="L91" s="3"/>
      <c r="M91" s="3"/>
      <c r="N91" s="3"/>
      <c r="O91" s="3"/>
      <c r="P91" s="3"/>
      <c r="Q91" s="3"/>
      <c r="R91" s="3"/>
      <c r="S91" s="3"/>
      <c r="T91" s="3"/>
      <c r="U91" s="3"/>
      <c r="V91" s="3"/>
      <c r="W91" s="3"/>
      <c r="X91" s="3"/>
      <c r="AG91" t="s">
        <v>279</v>
      </c>
    </row>
    <row r="92" spans="1:60" x14ac:dyDescent="0.2">
      <c r="A92" s="258"/>
      <c r="B92" s="259"/>
      <c r="C92" s="260"/>
      <c r="D92" s="259"/>
      <c r="E92" s="259"/>
      <c r="F92" s="259"/>
      <c r="G92" s="261"/>
      <c r="H92" s="3"/>
      <c r="I92" s="3"/>
      <c r="J92" s="3"/>
      <c r="K92" s="3"/>
      <c r="L92" s="3"/>
      <c r="M92" s="3"/>
      <c r="N92" s="3"/>
      <c r="O92" s="3"/>
      <c r="P92" s="3"/>
      <c r="Q92" s="3"/>
      <c r="R92" s="3"/>
      <c r="S92" s="3"/>
      <c r="T92" s="3"/>
      <c r="U92" s="3"/>
      <c r="V92" s="3"/>
      <c r="W92" s="3"/>
      <c r="X92" s="3"/>
    </row>
    <row r="93" spans="1:60" x14ac:dyDescent="0.2">
      <c r="A93" s="258"/>
      <c r="B93" s="259"/>
      <c r="C93" s="260"/>
      <c r="D93" s="259"/>
      <c r="E93" s="259"/>
      <c r="F93" s="259"/>
      <c r="G93" s="261"/>
      <c r="H93" s="3"/>
      <c r="I93" s="3"/>
      <c r="J93" s="3"/>
      <c r="K93" s="3"/>
      <c r="L93" s="3"/>
      <c r="M93" s="3"/>
      <c r="N93" s="3"/>
      <c r="O93" s="3"/>
      <c r="P93" s="3"/>
      <c r="Q93" s="3"/>
      <c r="R93" s="3"/>
      <c r="S93" s="3"/>
      <c r="T93" s="3"/>
      <c r="U93" s="3"/>
      <c r="V93" s="3"/>
      <c r="W93" s="3"/>
      <c r="X93" s="3"/>
    </row>
    <row r="94" spans="1:60" x14ac:dyDescent="0.2">
      <c r="A94" s="258"/>
      <c r="B94" s="259"/>
      <c r="C94" s="260"/>
      <c r="D94" s="259"/>
      <c r="E94" s="259"/>
      <c r="F94" s="259"/>
      <c r="G94" s="261"/>
      <c r="H94" s="3"/>
      <c r="I94" s="3"/>
      <c r="J94" s="3"/>
      <c r="K94" s="3"/>
      <c r="L94" s="3"/>
      <c r="M94" s="3"/>
      <c r="N94" s="3"/>
      <c r="O94" s="3"/>
      <c r="P94" s="3"/>
      <c r="Q94" s="3"/>
      <c r="R94" s="3"/>
      <c r="S94" s="3"/>
      <c r="T94" s="3"/>
      <c r="U94" s="3"/>
      <c r="V94" s="3"/>
      <c r="W94" s="3"/>
      <c r="X94" s="3"/>
    </row>
    <row r="95" spans="1:60" x14ac:dyDescent="0.2">
      <c r="A95" s="262"/>
      <c r="B95" s="263"/>
      <c r="C95" s="264"/>
      <c r="D95" s="263"/>
      <c r="E95" s="263"/>
      <c r="F95" s="263"/>
      <c r="G95" s="265"/>
      <c r="H95" s="3"/>
      <c r="I95" s="3"/>
      <c r="J95" s="3"/>
      <c r="K95" s="3"/>
      <c r="L95" s="3"/>
      <c r="M95" s="3"/>
      <c r="N95" s="3"/>
      <c r="O95" s="3"/>
      <c r="P95" s="3"/>
      <c r="Q95" s="3"/>
      <c r="R95" s="3"/>
      <c r="S95" s="3"/>
      <c r="T95" s="3"/>
      <c r="U95" s="3"/>
      <c r="V95" s="3"/>
      <c r="W95" s="3"/>
      <c r="X95" s="3"/>
    </row>
    <row r="96" spans="1:60" x14ac:dyDescent="0.2">
      <c r="A96" s="3"/>
      <c r="B96" s="4"/>
      <c r="C96" s="183"/>
      <c r="D96" s="6"/>
      <c r="E96" s="3"/>
      <c r="F96" s="3"/>
      <c r="G96" s="3"/>
      <c r="H96" s="3"/>
      <c r="I96" s="3"/>
      <c r="J96" s="3"/>
      <c r="K96" s="3"/>
      <c r="L96" s="3"/>
      <c r="M96" s="3"/>
      <c r="N96" s="3"/>
      <c r="O96" s="3"/>
      <c r="P96" s="3"/>
      <c r="Q96" s="3"/>
      <c r="R96" s="3"/>
      <c r="S96" s="3"/>
      <c r="T96" s="3"/>
      <c r="U96" s="3"/>
      <c r="V96" s="3"/>
      <c r="W96" s="3"/>
      <c r="X96" s="3"/>
    </row>
    <row r="97" spans="3:33" x14ac:dyDescent="0.2">
      <c r="C97" s="185"/>
      <c r="D97" s="10"/>
      <c r="AG97" t="s">
        <v>280</v>
      </c>
    </row>
    <row r="98" spans="3:33" x14ac:dyDescent="0.2">
      <c r="D98" s="10"/>
    </row>
    <row r="99" spans="3:33" x14ac:dyDescent="0.2">
      <c r="D99" s="10"/>
    </row>
    <row r="100" spans="3:33" x14ac:dyDescent="0.2">
      <c r="D100" s="10"/>
    </row>
    <row r="101" spans="3:33" x14ac:dyDescent="0.2">
      <c r="D101" s="10"/>
    </row>
    <row r="102" spans="3:33" x14ac:dyDescent="0.2">
      <c r="D102" s="10"/>
    </row>
    <row r="103" spans="3:33" x14ac:dyDescent="0.2">
      <c r="D103" s="10"/>
    </row>
    <row r="104" spans="3:33" x14ac:dyDescent="0.2">
      <c r="D104" s="10"/>
    </row>
    <row r="105" spans="3:33" x14ac:dyDescent="0.2">
      <c r="D105" s="10"/>
    </row>
    <row r="106" spans="3:33" x14ac:dyDescent="0.2">
      <c r="D106" s="10"/>
    </row>
    <row r="107" spans="3:33" x14ac:dyDescent="0.2">
      <c r="D107" s="10"/>
    </row>
    <row r="108" spans="3:33" x14ac:dyDescent="0.2">
      <c r="D108" s="10"/>
    </row>
    <row r="109" spans="3:33" x14ac:dyDescent="0.2">
      <c r="D109" s="10"/>
    </row>
    <row r="110" spans="3:33" x14ac:dyDescent="0.2">
      <c r="D110" s="10"/>
    </row>
    <row r="111" spans="3:33" x14ac:dyDescent="0.2">
      <c r="D111" s="10"/>
    </row>
    <row r="112" spans="3: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GLbSrM6qyMpcru6/c2SakNSO2H7LoJ65W5eVk75ruoXjqSKHDH+mQoYb9R09yiMiZxLaNIQtVjD7iuyKOdBLQ==" saltValue="myJ9IntniucoD64Jp8Rx3w==" spinCount="100000" sheet="1" objects="1" scenarios="1"/>
  <mergeCells count="6">
    <mergeCell ref="A91:G95"/>
    <mergeCell ref="A1:G1"/>
    <mergeCell ref="C2:G2"/>
    <mergeCell ref="C3:G3"/>
    <mergeCell ref="C4:G4"/>
    <mergeCell ref="A90:C9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58</v>
      </c>
      <c r="C3" s="267" t="s">
        <v>59</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SUMIF(AG9:AG80,"&lt;&gt;NOR",G9:G80)</f>
        <v>0</v>
      </c>
      <c r="H8" s="170"/>
      <c r="I8" s="170">
        <f>SUM(I9:I80)</f>
        <v>0</v>
      </c>
      <c r="J8" s="170"/>
      <c r="K8" s="170">
        <f>SUM(K9:K80)</f>
        <v>0</v>
      </c>
      <c r="L8" s="170"/>
      <c r="M8" s="170">
        <f>SUM(M9:M80)</f>
        <v>0</v>
      </c>
      <c r="N8" s="170"/>
      <c r="O8" s="170">
        <f>SUM(O9:O80)</f>
        <v>54.89</v>
      </c>
      <c r="P8" s="170"/>
      <c r="Q8" s="170">
        <f>SUM(Q9:Q80)</f>
        <v>0</v>
      </c>
      <c r="R8" s="170"/>
      <c r="S8" s="170"/>
      <c r="T8" s="171"/>
      <c r="U8" s="165"/>
      <c r="V8" s="165">
        <f>SUM(V9:V80)</f>
        <v>372.71</v>
      </c>
      <c r="W8" s="165"/>
      <c r="X8" s="165"/>
      <c r="AG8" t="s">
        <v>184</v>
      </c>
    </row>
    <row r="9" spans="1:60" outlineLevel="1" x14ac:dyDescent="0.2">
      <c r="A9" s="172">
        <v>1</v>
      </c>
      <c r="B9" s="173" t="s">
        <v>281</v>
      </c>
      <c r="C9" s="181" t="s">
        <v>282</v>
      </c>
      <c r="D9" s="174" t="s">
        <v>187</v>
      </c>
      <c r="E9" s="175">
        <v>39</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0.31</v>
      </c>
      <c r="V9" s="161">
        <f>ROUND(E9*U9,2)</f>
        <v>12.09</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283</v>
      </c>
      <c r="D10" s="163"/>
      <c r="E10" s="164">
        <v>39</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2">
        <v>2</v>
      </c>
      <c r="B11" s="173" t="s">
        <v>197</v>
      </c>
      <c r="C11" s="181" t="s">
        <v>198</v>
      </c>
      <c r="D11" s="174" t="s">
        <v>187</v>
      </c>
      <c r="E11" s="175">
        <v>39</v>
      </c>
      <c r="F11" s="176"/>
      <c r="G11" s="177">
        <f>ROUND(E11*F11,2)</f>
        <v>0</v>
      </c>
      <c r="H11" s="176"/>
      <c r="I11" s="177">
        <f>ROUND(E11*H11,2)</f>
        <v>0</v>
      </c>
      <c r="J11" s="176"/>
      <c r="K11" s="177">
        <f>ROUND(E11*J11,2)</f>
        <v>0</v>
      </c>
      <c r="L11" s="177">
        <v>21</v>
      </c>
      <c r="M11" s="177">
        <f>G11*(1+L11/100)</f>
        <v>0</v>
      </c>
      <c r="N11" s="177">
        <v>0</v>
      </c>
      <c r="O11" s="177">
        <f>ROUND(E11*N11,2)</f>
        <v>0</v>
      </c>
      <c r="P11" s="177">
        <v>0</v>
      </c>
      <c r="Q11" s="177">
        <f>ROUND(E11*P11,2)</f>
        <v>0</v>
      </c>
      <c r="R11" s="177"/>
      <c r="S11" s="177" t="s">
        <v>188</v>
      </c>
      <c r="T11" s="178" t="s">
        <v>189</v>
      </c>
      <c r="U11" s="161">
        <v>0.1024</v>
      </c>
      <c r="V11" s="161">
        <f>ROUND(E11*U11,2)</f>
        <v>3.99</v>
      </c>
      <c r="W11" s="161"/>
      <c r="X11" s="161" t="s">
        <v>190</v>
      </c>
      <c r="Y11" s="151"/>
      <c r="Z11" s="151"/>
      <c r="AA11" s="151"/>
      <c r="AB11" s="151"/>
      <c r="AC11" s="151"/>
      <c r="AD11" s="151"/>
      <c r="AE11" s="151"/>
      <c r="AF11" s="151"/>
      <c r="AG11" s="151" t="s">
        <v>191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283</v>
      </c>
      <c r="D12" s="163"/>
      <c r="E12" s="164">
        <v>39</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2">
        <v>3</v>
      </c>
      <c r="B13" s="173" t="s">
        <v>284</v>
      </c>
      <c r="C13" s="181" t="s">
        <v>285</v>
      </c>
      <c r="D13" s="174" t="s">
        <v>187</v>
      </c>
      <c r="E13" s="175">
        <v>153.09</v>
      </c>
      <c r="F13" s="176"/>
      <c r="G13" s="177">
        <f>ROUND(E13*F13,2)</f>
        <v>0</v>
      </c>
      <c r="H13" s="176"/>
      <c r="I13" s="177">
        <f>ROUND(E13*H13,2)</f>
        <v>0</v>
      </c>
      <c r="J13" s="176"/>
      <c r="K13" s="177">
        <f>ROUND(E13*J13,2)</f>
        <v>0</v>
      </c>
      <c r="L13" s="177">
        <v>21</v>
      </c>
      <c r="M13" s="177">
        <f>G13*(1+L13/100)</f>
        <v>0</v>
      </c>
      <c r="N13" s="177">
        <v>0</v>
      </c>
      <c r="O13" s="177">
        <f>ROUND(E13*N13,2)</f>
        <v>0</v>
      </c>
      <c r="P13" s="177">
        <v>0</v>
      </c>
      <c r="Q13" s="177">
        <f>ROUND(E13*P13,2)</f>
        <v>0</v>
      </c>
      <c r="R13" s="177"/>
      <c r="S13" s="177" t="s">
        <v>188</v>
      </c>
      <c r="T13" s="178" t="s">
        <v>189</v>
      </c>
      <c r="U13" s="161">
        <v>0.48499999999999999</v>
      </c>
      <c r="V13" s="161">
        <f>ROUND(E13*U13,2)</f>
        <v>74.25</v>
      </c>
      <c r="W13" s="161"/>
      <c r="X13" s="161" t="s">
        <v>190</v>
      </c>
      <c r="Y13" s="151"/>
      <c r="Z13" s="151"/>
      <c r="AA13" s="151"/>
      <c r="AB13" s="151"/>
      <c r="AC13" s="151"/>
      <c r="AD13" s="151"/>
      <c r="AE13" s="151"/>
      <c r="AF13" s="151"/>
      <c r="AG13" s="151" t="s">
        <v>191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286</v>
      </c>
      <c r="D14" s="163"/>
      <c r="E14" s="164"/>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2" t="s">
        <v>287</v>
      </c>
      <c r="D15" s="163"/>
      <c r="E15" s="164">
        <v>122.85</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193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2" t="s">
        <v>288</v>
      </c>
      <c r="D16" s="163"/>
      <c r="E16" s="164"/>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193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2" t="s">
        <v>289</v>
      </c>
      <c r="D17" s="163"/>
      <c r="E17" s="164"/>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193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290</v>
      </c>
      <c r="D18" s="163"/>
      <c r="E18" s="164">
        <v>30.24</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2">
        <v>4</v>
      </c>
      <c r="B19" s="173" t="s">
        <v>291</v>
      </c>
      <c r="C19" s="181" t="s">
        <v>292</v>
      </c>
      <c r="D19" s="174" t="s">
        <v>187</v>
      </c>
      <c r="E19" s="175">
        <v>153.09</v>
      </c>
      <c r="F19" s="176"/>
      <c r="G19" s="177">
        <f>ROUND(E19*F19,2)</f>
        <v>0</v>
      </c>
      <c r="H19" s="176"/>
      <c r="I19" s="177">
        <f>ROUND(E19*H19,2)</f>
        <v>0</v>
      </c>
      <c r="J19" s="176"/>
      <c r="K19" s="177">
        <f>ROUND(E19*J19,2)</f>
        <v>0</v>
      </c>
      <c r="L19" s="177">
        <v>21</v>
      </c>
      <c r="M19" s="177">
        <f>G19*(1+L19/100)</f>
        <v>0</v>
      </c>
      <c r="N19" s="177">
        <v>0</v>
      </c>
      <c r="O19" s="177">
        <f>ROUND(E19*N19,2)</f>
        <v>0</v>
      </c>
      <c r="P19" s="177">
        <v>0</v>
      </c>
      <c r="Q19" s="177">
        <f>ROUND(E19*P19,2)</f>
        <v>0</v>
      </c>
      <c r="R19" s="177"/>
      <c r="S19" s="177" t="s">
        <v>188</v>
      </c>
      <c r="T19" s="178" t="s">
        <v>189</v>
      </c>
      <c r="U19" s="161">
        <v>0.14829999999999999</v>
      </c>
      <c r="V19" s="161">
        <f>ROUND(E19*U19,2)</f>
        <v>22.7</v>
      </c>
      <c r="W19" s="161"/>
      <c r="X19" s="161" t="s">
        <v>190</v>
      </c>
      <c r="Y19" s="151"/>
      <c r="Z19" s="151"/>
      <c r="AA19" s="151"/>
      <c r="AB19" s="151"/>
      <c r="AC19" s="151"/>
      <c r="AD19" s="151"/>
      <c r="AE19" s="151"/>
      <c r="AF19" s="151"/>
      <c r="AG19" s="151" t="s">
        <v>191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286</v>
      </c>
      <c r="D20" s="163"/>
      <c r="E20" s="164"/>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2" t="s">
        <v>287</v>
      </c>
      <c r="D21" s="163"/>
      <c r="E21" s="164">
        <v>122.85</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193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288</v>
      </c>
      <c r="D22" s="163"/>
      <c r="E22" s="164"/>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2" t="s">
        <v>289</v>
      </c>
      <c r="D23" s="163"/>
      <c r="E23" s="164"/>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193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2" t="s">
        <v>290</v>
      </c>
      <c r="D24" s="163"/>
      <c r="E24" s="164">
        <v>30.24</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193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2">
        <v>5</v>
      </c>
      <c r="B25" s="173" t="s">
        <v>293</v>
      </c>
      <c r="C25" s="181" t="s">
        <v>294</v>
      </c>
      <c r="D25" s="174" t="s">
        <v>213</v>
      </c>
      <c r="E25" s="175">
        <v>273</v>
      </c>
      <c r="F25" s="176"/>
      <c r="G25" s="177">
        <f>ROUND(E25*F25,2)</f>
        <v>0</v>
      </c>
      <c r="H25" s="176"/>
      <c r="I25" s="177">
        <f>ROUND(E25*H25,2)</f>
        <v>0</v>
      </c>
      <c r="J25" s="176"/>
      <c r="K25" s="177">
        <f>ROUND(E25*J25,2)</f>
        <v>0</v>
      </c>
      <c r="L25" s="177">
        <v>21</v>
      </c>
      <c r="M25" s="177">
        <f>G25*(1+L25/100)</f>
        <v>0</v>
      </c>
      <c r="N25" s="177">
        <v>9.8999999999999999E-4</v>
      </c>
      <c r="O25" s="177">
        <f>ROUND(E25*N25,2)</f>
        <v>0.27</v>
      </c>
      <c r="P25" s="177">
        <v>0</v>
      </c>
      <c r="Q25" s="177">
        <f>ROUND(E25*P25,2)</f>
        <v>0</v>
      </c>
      <c r="R25" s="177"/>
      <c r="S25" s="177" t="s">
        <v>188</v>
      </c>
      <c r="T25" s="178" t="s">
        <v>189</v>
      </c>
      <c r="U25" s="161">
        <v>0.23599999999999999</v>
      </c>
      <c r="V25" s="161">
        <f>ROUND(E25*U25,2)</f>
        <v>64.430000000000007</v>
      </c>
      <c r="W25" s="161"/>
      <c r="X25" s="161" t="s">
        <v>190</v>
      </c>
      <c r="Y25" s="151"/>
      <c r="Z25" s="151"/>
      <c r="AA25" s="151"/>
      <c r="AB25" s="151"/>
      <c r="AC25" s="151"/>
      <c r="AD25" s="151"/>
      <c r="AE25" s="151"/>
      <c r="AF25" s="151"/>
      <c r="AG25" s="151" t="s">
        <v>191</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2" t="s">
        <v>286</v>
      </c>
      <c r="D26" s="163"/>
      <c r="E26" s="164"/>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193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295</v>
      </c>
      <c r="D27" s="163"/>
      <c r="E27" s="164">
        <v>273</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2">
        <v>6</v>
      </c>
      <c r="B28" s="173" t="s">
        <v>296</v>
      </c>
      <c r="C28" s="181" t="s">
        <v>297</v>
      </c>
      <c r="D28" s="174" t="s">
        <v>213</v>
      </c>
      <c r="E28" s="175">
        <v>273</v>
      </c>
      <c r="F28" s="176"/>
      <c r="G28" s="177">
        <f>ROUND(E28*F28,2)</f>
        <v>0</v>
      </c>
      <c r="H28" s="176"/>
      <c r="I28" s="177">
        <f>ROUND(E28*H28,2)</f>
        <v>0</v>
      </c>
      <c r="J28" s="176"/>
      <c r="K28" s="177">
        <f>ROUND(E28*J28,2)</f>
        <v>0</v>
      </c>
      <c r="L28" s="177">
        <v>21</v>
      </c>
      <c r="M28" s="177">
        <f>G28*(1+L28/100)</f>
        <v>0</v>
      </c>
      <c r="N28" s="177">
        <v>0</v>
      </c>
      <c r="O28" s="177">
        <f>ROUND(E28*N28,2)</f>
        <v>0</v>
      </c>
      <c r="P28" s="177">
        <v>0</v>
      </c>
      <c r="Q28" s="177">
        <f>ROUND(E28*P28,2)</f>
        <v>0</v>
      </c>
      <c r="R28" s="177"/>
      <c r="S28" s="177" t="s">
        <v>188</v>
      </c>
      <c r="T28" s="178" t="s">
        <v>189</v>
      </c>
      <c r="U28" s="161">
        <v>7.0000000000000007E-2</v>
      </c>
      <c r="V28" s="161">
        <f>ROUND(E28*U28,2)</f>
        <v>19.11</v>
      </c>
      <c r="W28" s="161"/>
      <c r="X28" s="161" t="s">
        <v>190</v>
      </c>
      <c r="Y28" s="151"/>
      <c r="Z28" s="151"/>
      <c r="AA28" s="151"/>
      <c r="AB28" s="151"/>
      <c r="AC28" s="151"/>
      <c r="AD28" s="151"/>
      <c r="AE28" s="151"/>
      <c r="AF28" s="151"/>
      <c r="AG28" s="151" t="s">
        <v>191</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286</v>
      </c>
      <c r="D29" s="163"/>
      <c r="E29" s="164"/>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2" t="s">
        <v>295</v>
      </c>
      <c r="D30" s="163"/>
      <c r="E30" s="164">
        <v>273</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193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72">
        <v>7</v>
      </c>
      <c r="B31" s="173" t="s">
        <v>205</v>
      </c>
      <c r="C31" s="181" t="s">
        <v>206</v>
      </c>
      <c r="D31" s="174" t="s">
        <v>187</v>
      </c>
      <c r="E31" s="175">
        <v>62.84</v>
      </c>
      <c r="F31" s="176"/>
      <c r="G31" s="177">
        <f>ROUND(E31*F31,2)</f>
        <v>0</v>
      </c>
      <c r="H31" s="176"/>
      <c r="I31" s="177">
        <f>ROUND(E31*H31,2)</f>
        <v>0</v>
      </c>
      <c r="J31" s="176"/>
      <c r="K31" s="177">
        <f>ROUND(E31*J31,2)</f>
        <v>0</v>
      </c>
      <c r="L31" s="177">
        <v>21</v>
      </c>
      <c r="M31" s="177">
        <f>G31*(1+L31/100)</f>
        <v>0</v>
      </c>
      <c r="N31" s="177">
        <v>0</v>
      </c>
      <c r="O31" s="177">
        <f>ROUND(E31*N31,2)</f>
        <v>0</v>
      </c>
      <c r="P31" s="177">
        <v>0</v>
      </c>
      <c r="Q31" s="177">
        <f>ROUND(E31*P31,2)</f>
        <v>0</v>
      </c>
      <c r="R31" s="177"/>
      <c r="S31" s="177" t="s">
        <v>188</v>
      </c>
      <c r="T31" s="178" t="s">
        <v>189</v>
      </c>
      <c r="U31" s="161">
        <v>1.0999999999999999E-2</v>
      </c>
      <c r="V31" s="161">
        <f>ROUND(E31*U31,2)</f>
        <v>0.69</v>
      </c>
      <c r="W31" s="161"/>
      <c r="X31" s="161" t="s">
        <v>190</v>
      </c>
      <c r="Y31" s="151"/>
      <c r="Z31" s="151"/>
      <c r="AA31" s="151"/>
      <c r="AB31" s="151"/>
      <c r="AC31" s="151"/>
      <c r="AD31" s="151"/>
      <c r="AE31" s="151"/>
      <c r="AF31" s="151"/>
      <c r="AG31" s="151" t="s">
        <v>191</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2" t="s">
        <v>286</v>
      </c>
      <c r="D32" s="163"/>
      <c r="E32" s="164"/>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193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2" t="s">
        <v>298</v>
      </c>
      <c r="D33" s="163"/>
      <c r="E33" s="164">
        <v>32.76</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193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2" t="s">
        <v>288</v>
      </c>
      <c r="D34" s="163"/>
      <c r="E34" s="164"/>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193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2" t="s">
        <v>289</v>
      </c>
      <c r="D35" s="163"/>
      <c r="E35" s="164"/>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193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2" t="s">
        <v>299</v>
      </c>
      <c r="D36" s="163"/>
      <c r="E36" s="164">
        <v>10.08</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193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2" t="s">
        <v>288</v>
      </c>
      <c r="D37" s="163"/>
      <c r="E37" s="164"/>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193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2" t="s">
        <v>300</v>
      </c>
      <c r="D38" s="163"/>
      <c r="E38" s="164">
        <v>20</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193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72">
        <v>8</v>
      </c>
      <c r="B39" s="173" t="s">
        <v>207</v>
      </c>
      <c r="C39" s="181" t="s">
        <v>208</v>
      </c>
      <c r="D39" s="174" t="s">
        <v>187</v>
      </c>
      <c r="E39" s="175">
        <v>62.84</v>
      </c>
      <c r="F39" s="176"/>
      <c r="G39" s="177">
        <f>ROUND(E39*F39,2)</f>
        <v>0</v>
      </c>
      <c r="H39" s="176"/>
      <c r="I39" s="177">
        <f>ROUND(E39*H39,2)</f>
        <v>0</v>
      </c>
      <c r="J39" s="176"/>
      <c r="K39" s="177">
        <f>ROUND(E39*J39,2)</f>
        <v>0</v>
      </c>
      <c r="L39" s="177">
        <v>21</v>
      </c>
      <c r="M39" s="177">
        <f>G39*(1+L39/100)</f>
        <v>0</v>
      </c>
      <c r="N39" s="177">
        <v>0</v>
      </c>
      <c r="O39" s="177">
        <f>ROUND(E39*N39,2)</f>
        <v>0</v>
      </c>
      <c r="P39" s="177">
        <v>0</v>
      </c>
      <c r="Q39" s="177">
        <f>ROUND(E39*P39,2)</f>
        <v>0</v>
      </c>
      <c r="R39" s="177"/>
      <c r="S39" s="177" t="s">
        <v>188</v>
      </c>
      <c r="T39" s="178" t="s">
        <v>189</v>
      </c>
      <c r="U39" s="161">
        <v>0.65200000000000002</v>
      </c>
      <c r="V39" s="161">
        <f>ROUND(E39*U39,2)</f>
        <v>40.97</v>
      </c>
      <c r="W39" s="161"/>
      <c r="X39" s="161" t="s">
        <v>190</v>
      </c>
      <c r="Y39" s="151"/>
      <c r="Z39" s="151"/>
      <c r="AA39" s="151"/>
      <c r="AB39" s="151"/>
      <c r="AC39" s="151"/>
      <c r="AD39" s="151"/>
      <c r="AE39" s="151"/>
      <c r="AF39" s="151"/>
      <c r="AG39" s="151" t="s">
        <v>191</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2" t="s">
        <v>286</v>
      </c>
      <c r="D40" s="163"/>
      <c r="E40" s="164"/>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193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2" t="s">
        <v>298</v>
      </c>
      <c r="D41" s="163"/>
      <c r="E41" s="164">
        <v>32.76</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193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2" t="s">
        <v>288</v>
      </c>
      <c r="D42" s="163"/>
      <c r="E42" s="164"/>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193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2" t="s">
        <v>289</v>
      </c>
      <c r="D43" s="163"/>
      <c r="E43" s="164"/>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193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2" t="s">
        <v>299</v>
      </c>
      <c r="D44" s="163"/>
      <c r="E44" s="164">
        <v>10.08</v>
      </c>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193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2" t="s">
        <v>288</v>
      </c>
      <c r="D45" s="163"/>
      <c r="E45" s="164"/>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193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2" t="s">
        <v>301</v>
      </c>
      <c r="D46" s="163"/>
      <c r="E46" s="164"/>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193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2" t="s">
        <v>300</v>
      </c>
      <c r="D47" s="163"/>
      <c r="E47" s="164">
        <v>20</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193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2">
        <v>9</v>
      </c>
      <c r="B48" s="173" t="s">
        <v>209</v>
      </c>
      <c r="C48" s="181" t="s">
        <v>210</v>
      </c>
      <c r="D48" s="174" t="s">
        <v>187</v>
      </c>
      <c r="E48" s="175">
        <v>62.84</v>
      </c>
      <c r="F48" s="176"/>
      <c r="G48" s="177">
        <f>ROUND(E48*F48,2)</f>
        <v>0</v>
      </c>
      <c r="H48" s="176"/>
      <c r="I48" s="177">
        <f>ROUND(E48*H48,2)</f>
        <v>0</v>
      </c>
      <c r="J48" s="176"/>
      <c r="K48" s="177">
        <f>ROUND(E48*J48,2)</f>
        <v>0</v>
      </c>
      <c r="L48" s="177">
        <v>21</v>
      </c>
      <c r="M48" s="177">
        <f>G48*(1+L48/100)</f>
        <v>0</v>
      </c>
      <c r="N48" s="177">
        <v>0</v>
      </c>
      <c r="O48" s="177">
        <f>ROUND(E48*N48,2)</f>
        <v>0</v>
      </c>
      <c r="P48" s="177">
        <v>0</v>
      </c>
      <c r="Q48" s="177">
        <f>ROUND(E48*P48,2)</f>
        <v>0</v>
      </c>
      <c r="R48" s="177"/>
      <c r="S48" s="177" t="s">
        <v>188</v>
      </c>
      <c r="T48" s="178" t="s">
        <v>189</v>
      </c>
      <c r="U48" s="161">
        <v>8.9999999999999993E-3</v>
      </c>
      <c r="V48" s="161">
        <f>ROUND(E48*U48,2)</f>
        <v>0.56999999999999995</v>
      </c>
      <c r="W48" s="161"/>
      <c r="X48" s="161" t="s">
        <v>190</v>
      </c>
      <c r="Y48" s="151"/>
      <c r="Z48" s="151"/>
      <c r="AA48" s="151"/>
      <c r="AB48" s="151"/>
      <c r="AC48" s="151"/>
      <c r="AD48" s="151"/>
      <c r="AE48" s="151"/>
      <c r="AF48" s="151"/>
      <c r="AG48" s="151" t="s">
        <v>191</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2" t="s">
        <v>286</v>
      </c>
      <c r="D49" s="163"/>
      <c r="E49" s="164"/>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193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2" t="s">
        <v>298</v>
      </c>
      <c r="D50" s="163"/>
      <c r="E50" s="164">
        <v>32.76</v>
      </c>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193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2" t="s">
        <v>288</v>
      </c>
      <c r="D51" s="163"/>
      <c r="E51" s="164"/>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193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2" t="s">
        <v>289</v>
      </c>
      <c r="D52" s="163"/>
      <c r="E52" s="164"/>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193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2" t="s">
        <v>299</v>
      </c>
      <c r="D53" s="163"/>
      <c r="E53" s="164">
        <v>10.08</v>
      </c>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193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2" t="s">
        <v>288</v>
      </c>
      <c r="D54" s="163"/>
      <c r="E54" s="164"/>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193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2" t="s">
        <v>300</v>
      </c>
      <c r="D55" s="163"/>
      <c r="E55" s="164">
        <v>20</v>
      </c>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193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2">
        <v>10</v>
      </c>
      <c r="B56" s="173" t="s">
        <v>302</v>
      </c>
      <c r="C56" s="181" t="s">
        <v>303</v>
      </c>
      <c r="D56" s="174" t="s">
        <v>187</v>
      </c>
      <c r="E56" s="175">
        <v>110.25</v>
      </c>
      <c r="F56" s="176"/>
      <c r="G56" s="177">
        <f>ROUND(E56*F56,2)</f>
        <v>0</v>
      </c>
      <c r="H56" s="176"/>
      <c r="I56" s="177">
        <f>ROUND(E56*H56,2)</f>
        <v>0</v>
      </c>
      <c r="J56" s="176"/>
      <c r="K56" s="177">
        <f>ROUND(E56*J56,2)</f>
        <v>0</v>
      </c>
      <c r="L56" s="177">
        <v>21</v>
      </c>
      <c r="M56" s="177">
        <f>G56*(1+L56/100)</f>
        <v>0</v>
      </c>
      <c r="N56" s="177">
        <v>0</v>
      </c>
      <c r="O56" s="177">
        <f>ROUND(E56*N56,2)</f>
        <v>0</v>
      </c>
      <c r="P56" s="177">
        <v>0</v>
      </c>
      <c r="Q56" s="177">
        <f>ROUND(E56*P56,2)</f>
        <v>0</v>
      </c>
      <c r="R56" s="177"/>
      <c r="S56" s="177" t="s">
        <v>188</v>
      </c>
      <c r="T56" s="178" t="s">
        <v>189</v>
      </c>
      <c r="U56" s="161">
        <v>0.20200000000000001</v>
      </c>
      <c r="V56" s="161">
        <f>ROUND(E56*U56,2)</f>
        <v>22.27</v>
      </c>
      <c r="W56" s="161"/>
      <c r="X56" s="161" t="s">
        <v>190</v>
      </c>
      <c r="Y56" s="151"/>
      <c r="Z56" s="151"/>
      <c r="AA56" s="151"/>
      <c r="AB56" s="151"/>
      <c r="AC56" s="151"/>
      <c r="AD56" s="151"/>
      <c r="AE56" s="151"/>
      <c r="AF56" s="151"/>
      <c r="AG56" s="151" t="s">
        <v>191</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77" t="s">
        <v>304</v>
      </c>
      <c r="D57" s="278"/>
      <c r="E57" s="278"/>
      <c r="F57" s="278"/>
      <c r="G57" s="278"/>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305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2" t="s">
        <v>286</v>
      </c>
      <c r="D58" s="163"/>
      <c r="E58" s="164"/>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193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2" t="s">
        <v>306</v>
      </c>
      <c r="D59" s="163"/>
      <c r="E59" s="164">
        <v>90.09</v>
      </c>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193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2" t="s">
        <v>288</v>
      </c>
      <c r="D60" s="163"/>
      <c r="E60" s="164"/>
      <c r="F60" s="161"/>
      <c r="G60" s="161"/>
      <c r="H60" s="161"/>
      <c r="I60" s="161"/>
      <c r="J60" s="161"/>
      <c r="K60" s="161"/>
      <c r="L60" s="161"/>
      <c r="M60" s="161"/>
      <c r="N60" s="161"/>
      <c r="O60" s="161"/>
      <c r="P60" s="161"/>
      <c r="Q60" s="161"/>
      <c r="R60" s="161"/>
      <c r="S60" s="161"/>
      <c r="T60" s="161"/>
      <c r="U60" s="161"/>
      <c r="V60" s="161"/>
      <c r="W60" s="161"/>
      <c r="X60" s="161"/>
      <c r="Y60" s="151"/>
      <c r="Z60" s="151"/>
      <c r="AA60" s="151"/>
      <c r="AB60" s="151"/>
      <c r="AC60" s="151"/>
      <c r="AD60" s="151"/>
      <c r="AE60" s="151"/>
      <c r="AF60" s="151"/>
      <c r="AG60" s="151" t="s">
        <v>193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2" t="s">
        <v>289</v>
      </c>
      <c r="D61" s="163"/>
      <c r="E61" s="164"/>
      <c r="F61" s="161"/>
      <c r="G61" s="161"/>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193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2" t="s">
        <v>307</v>
      </c>
      <c r="D62" s="163"/>
      <c r="E62" s="164">
        <v>20.16</v>
      </c>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193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72">
        <v>11</v>
      </c>
      <c r="B63" s="173" t="s">
        <v>308</v>
      </c>
      <c r="C63" s="181" t="s">
        <v>309</v>
      </c>
      <c r="D63" s="174" t="s">
        <v>187</v>
      </c>
      <c r="E63" s="175">
        <v>32.130000000000003</v>
      </c>
      <c r="F63" s="176"/>
      <c r="G63" s="177">
        <f>ROUND(E63*F63,2)</f>
        <v>0</v>
      </c>
      <c r="H63" s="176"/>
      <c r="I63" s="177">
        <f>ROUND(E63*H63,2)</f>
        <v>0</v>
      </c>
      <c r="J63" s="176"/>
      <c r="K63" s="177">
        <f>ROUND(E63*J63,2)</f>
        <v>0</v>
      </c>
      <c r="L63" s="177">
        <v>21</v>
      </c>
      <c r="M63" s="177">
        <f>G63*(1+L63/100)</f>
        <v>0</v>
      </c>
      <c r="N63" s="177">
        <v>1.7</v>
      </c>
      <c r="O63" s="177">
        <f>ROUND(E63*N63,2)</f>
        <v>54.62</v>
      </c>
      <c r="P63" s="177">
        <v>0</v>
      </c>
      <c r="Q63" s="177">
        <f>ROUND(E63*P63,2)</f>
        <v>0</v>
      </c>
      <c r="R63" s="177"/>
      <c r="S63" s="177" t="s">
        <v>188</v>
      </c>
      <c r="T63" s="178" t="s">
        <v>189</v>
      </c>
      <c r="U63" s="161">
        <v>1.587</v>
      </c>
      <c r="V63" s="161">
        <f>ROUND(E63*U63,2)</f>
        <v>50.99</v>
      </c>
      <c r="W63" s="161"/>
      <c r="X63" s="161" t="s">
        <v>190</v>
      </c>
      <c r="Y63" s="151"/>
      <c r="Z63" s="151"/>
      <c r="AA63" s="151"/>
      <c r="AB63" s="151"/>
      <c r="AC63" s="151"/>
      <c r="AD63" s="151"/>
      <c r="AE63" s="151"/>
      <c r="AF63" s="151"/>
      <c r="AG63" s="151" t="s">
        <v>191</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2" t="s">
        <v>286</v>
      </c>
      <c r="D64" s="163"/>
      <c r="E64" s="164"/>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193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2" t="s">
        <v>310</v>
      </c>
      <c r="D65" s="163"/>
      <c r="E65" s="164">
        <v>24.57</v>
      </c>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193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2" t="s">
        <v>288</v>
      </c>
      <c r="D66" s="163"/>
      <c r="E66" s="164"/>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193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2" t="s">
        <v>289</v>
      </c>
      <c r="D67" s="163"/>
      <c r="E67" s="164"/>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193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2" t="s">
        <v>311</v>
      </c>
      <c r="D68" s="163"/>
      <c r="E68" s="164">
        <v>7.56</v>
      </c>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193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2">
        <v>12</v>
      </c>
      <c r="B69" s="173" t="s">
        <v>312</v>
      </c>
      <c r="C69" s="181" t="s">
        <v>313</v>
      </c>
      <c r="D69" s="174" t="s">
        <v>187</v>
      </c>
      <c r="E69" s="175">
        <v>19</v>
      </c>
      <c r="F69" s="176"/>
      <c r="G69" s="177">
        <f>ROUND(E69*F69,2)</f>
        <v>0</v>
      </c>
      <c r="H69" s="176"/>
      <c r="I69" s="177">
        <f>ROUND(E69*H69,2)</f>
        <v>0</v>
      </c>
      <c r="J69" s="176"/>
      <c r="K69" s="177">
        <f>ROUND(E69*J69,2)</f>
        <v>0</v>
      </c>
      <c r="L69" s="177">
        <v>21</v>
      </c>
      <c r="M69" s="177">
        <f>G69*(1+L69/100)</f>
        <v>0</v>
      </c>
      <c r="N69" s="177">
        <v>0</v>
      </c>
      <c r="O69" s="177">
        <f>ROUND(E69*N69,2)</f>
        <v>0</v>
      </c>
      <c r="P69" s="177">
        <v>0</v>
      </c>
      <c r="Q69" s="177">
        <f>ROUND(E69*P69,2)</f>
        <v>0</v>
      </c>
      <c r="R69" s="177"/>
      <c r="S69" s="177" t="s">
        <v>188</v>
      </c>
      <c r="T69" s="178" t="s">
        <v>189</v>
      </c>
      <c r="U69" s="161">
        <v>2.1949999999999998</v>
      </c>
      <c r="V69" s="161">
        <f>ROUND(E69*U69,2)</f>
        <v>41.71</v>
      </c>
      <c r="W69" s="161"/>
      <c r="X69" s="161" t="s">
        <v>190</v>
      </c>
      <c r="Y69" s="151"/>
      <c r="Z69" s="151"/>
      <c r="AA69" s="151"/>
      <c r="AB69" s="151"/>
      <c r="AC69" s="151"/>
      <c r="AD69" s="151"/>
      <c r="AE69" s="151"/>
      <c r="AF69" s="151"/>
      <c r="AG69" s="151" t="s">
        <v>191</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2" t="s">
        <v>314</v>
      </c>
      <c r="D70" s="163"/>
      <c r="E70" s="164">
        <v>19</v>
      </c>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193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2">
        <v>13</v>
      </c>
      <c r="B71" s="173" t="s">
        <v>315</v>
      </c>
      <c r="C71" s="181" t="s">
        <v>316</v>
      </c>
      <c r="D71" s="174" t="s">
        <v>187</v>
      </c>
      <c r="E71" s="175">
        <v>19</v>
      </c>
      <c r="F71" s="176"/>
      <c r="G71" s="177">
        <f>ROUND(E71*F71,2)</f>
        <v>0</v>
      </c>
      <c r="H71" s="176"/>
      <c r="I71" s="177">
        <f>ROUND(E71*H71,2)</f>
        <v>0</v>
      </c>
      <c r="J71" s="176"/>
      <c r="K71" s="177">
        <f>ROUND(E71*J71,2)</f>
        <v>0</v>
      </c>
      <c r="L71" s="177">
        <v>21</v>
      </c>
      <c r="M71" s="177">
        <f>G71*(1+L71/100)</f>
        <v>0</v>
      </c>
      <c r="N71" s="177">
        <v>0</v>
      </c>
      <c r="O71" s="177">
        <f>ROUND(E71*N71,2)</f>
        <v>0</v>
      </c>
      <c r="P71" s="177">
        <v>0</v>
      </c>
      <c r="Q71" s="177">
        <f>ROUND(E71*P71,2)</f>
        <v>0</v>
      </c>
      <c r="R71" s="177"/>
      <c r="S71" s="177" t="s">
        <v>188</v>
      </c>
      <c r="T71" s="178" t="s">
        <v>189</v>
      </c>
      <c r="U71" s="161">
        <v>0.997</v>
      </c>
      <c r="V71" s="161">
        <f>ROUND(E71*U71,2)</f>
        <v>18.940000000000001</v>
      </c>
      <c r="W71" s="161"/>
      <c r="X71" s="161" t="s">
        <v>190</v>
      </c>
      <c r="Y71" s="151"/>
      <c r="Z71" s="151"/>
      <c r="AA71" s="151"/>
      <c r="AB71" s="151"/>
      <c r="AC71" s="151"/>
      <c r="AD71" s="151"/>
      <c r="AE71" s="151"/>
      <c r="AF71" s="151"/>
      <c r="AG71" s="151" t="s">
        <v>191</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2" t="s">
        <v>314</v>
      </c>
      <c r="D72" s="163"/>
      <c r="E72" s="164">
        <v>19</v>
      </c>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193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2">
        <v>14</v>
      </c>
      <c r="B73" s="173" t="s">
        <v>215</v>
      </c>
      <c r="C73" s="181" t="s">
        <v>216</v>
      </c>
      <c r="D73" s="174" t="s">
        <v>187</v>
      </c>
      <c r="E73" s="175">
        <v>62.84</v>
      </c>
      <c r="F73" s="176"/>
      <c r="G73" s="177">
        <f>ROUND(E73*F73,2)</f>
        <v>0</v>
      </c>
      <c r="H73" s="176"/>
      <c r="I73" s="177">
        <f>ROUND(E73*H73,2)</f>
        <v>0</v>
      </c>
      <c r="J73" s="176"/>
      <c r="K73" s="177">
        <f>ROUND(E73*J73,2)</f>
        <v>0</v>
      </c>
      <c r="L73" s="177">
        <v>21</v>
      </c>
      <c r="M73" s="177">
        <f>G73*(1+L73/100)</f>
        <v>0</v>
      </c>
      <c r="N73" s="177">
        <v>0</v>
      </c>
      <c r="O73" s="177">
        <f>ROUND(E73*N73,2)</f>
        <v>0</v>
      </c>
      <c r="P73" s="177">
        <v>0</v>
      </c>
      <c r="Q73" s="177">
        <f>ROUND(E73*P73,2)</f>
        <v>0</v>
      </c>
      <c r="R73" s="177"/>
      <c r="S73" s="177" t="s">
        <v>188</v>
      </c>
      <c r="T73" s="178" t="s">
        <v>189</v>
      </c>
      <c r="U73" s="161">
        <v>0</v>
      </c>
      <c r="V73" s="161">
        <f>ROUND(E73*U73,2)</f>
        <v>0</v>
      </c>
      <c r="W73" s="161"/>
      <c r="X73" s="161" t="s">
        <v>190</v>
      </c>
      <c r="Y73" s="151"/>
      <c r="Z73" s="151"/>
      <c r="AA73" s="151"/>
      <c r="AB73" s="151"/>
      <c r="AC73" s="151"/>
      <c r="AD73" s="151"/>
      <c r="AE73" s="151"/>
      <c r="AF73" s="151"/>
      <c r="AG73" s="151" t="s">
        <v>191</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2" t="s">
        <v>286</v>
      </c>
      <c r="D74" s="163"/>
      <c r="E74" s="164"/>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193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2" t="s">
        <v>298</v>
      </c>
      <c r="D75" s="163"/>
      <c r="E75" s="164">
        <v>32.76</v>
      </c>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193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2" t="s">
        <v>288</v>
      </c>
      <c r="D76" s="163"/>
      <c r="E76" s="164"/>
      <c r="F76" s="161"/>
      <c r="G76" s="161"/>
      <c r="H76" s="161"/>
      <c r="I76" s="161"/>
      <c r="J76" s="161"/>
      <c r="K76" s="161"/>
      <c r="L76" s="161"/>
      <c r="M76" s="161"/>
      <c r="N76" s="161"/>
      <c r="O76" s="161"/>
      <c r="P76" s="161"/>
      <c r="Q76" s="161"/>
      <c r="R76" s="161"/>
      <c r="S76" s="161"/>
      <c r="T76" s="161"/>
      <c r="U76" s="161"/>
      <c r="V76" s="161"/>
      <c r="W76" s="161"/>
      <c r="X76" s="161"/>
      <c r="Y76" s="151"/>
      <c r="Z76" s="151"/>
      <c r="AA76" s="151"/>
      <c r="AB76" s="151"/>
      <c r="AC76" s="151"/>
      <c r="AD76" s="151"/>
      <c r="AE76" s="151"/>
      <c r="AF76" s="151"/>
      <c r="AG76" s="151" t="s">
        <v>193</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2" t="s">
        <v>289</v>
      </c>
      <c r="D77" s="163"/>
      <c r="E77" s="164"/>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193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2" t="s">
        <v>299</v>
      </c>
      <c r="D78" s="163"/>
      <c r="E78" s="164">
        <v>10.08</v>
      </c>
      <c r="F78" s="161"/>
      <c r="G78" s="161"/>
      <c r="H78" s="161"/>
      <c r="I78" s="161"/>
      <c r="J78" s="161"/>
      <c r="K78" s="161"/>
      <c r="L78" s="161"/>
      <c r="M78" s="161"/>
      <c r="N78" s="161"/>
      <c r="O78" s="161"/>
      <c r="P78" s="161"/>
      <c r="Q78" s="161"/>
      <c r="R78" s="161"/>
      <c r="S78" s="161"/>
      <c r="T78" s="161"/>
      <c r="U78" s="161"/>
      <c r="V78" s="161"/>
      <c r="W78" s="161"/>
      <c r="X78" s="161"/>
      <c r="Y78" s="151"/>
      <c r="Z78" s="151"/>
      <c r="AA78" s="151"/>
      <c r="AB78" s="151"/>
      <c r="AC78" s="151"/>
      <c r="AD78" s="151"/>
      <c r="AE78" s="151"/>
      <c r="AF78" s="151"/>
      <c r="AG78" s="151" t="s">
        <v>193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2" t="s">
        <v>288</v>
      </c>
      <c r="D79" s="163"/>
      <c r="E79" s="164"/>
      <c r="F79" s="161"/>
      <c r="G79" s="161"/>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193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2" t="s">
        <v>300</v>
      </c>
      <c r="D80" s="163"/>
      <c r="E80" s="164">
        <v>20</v>
      </c>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193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x14ac:dyDescent="0.2">
      <c r="A81" s="166" t="s">
        <v>183</v>
      </c>
      <c r="B81" s="167" t="s">
        <v>108</v>
      </c>
      <c r="C81" s="180" t="s">
        <v>109</v>
      </c>
      <c r="D81" s="168"/>
      <c r="E81" s="169"/>
      <c r="F81" s="170"/>
      <c r="G81" s="170">
        <f>SUMIF(AG82:AG83,"&lt;&gt;NOR",G82:G83)</f>
        <v>0</v>
      </c>
      <c r="H81" s="170"/>
      <c r="I81" s="170">
        <f>SUM(I82:I83)</f>
        <v>0</v>
      </c>
      <c r="J81" s="170"/>
      <c r="K81" s="170">
        <f>SUM(K82:K83)</f>
        <v>0</v>
      </c>
      <c r="L81" s="170"/>
      <c r="M81" s="170">
        <f>SUM(M82:M83)</f>
        <v>0</v>
      </c>
      <c r="N81" s="170"/>
      <c r="O81" s="170">
        <f>SUM(O82:O83)</f>
        <v>0.03</v>
      </c>
      <c r="P81" s="170"/>
      <c r="Q81" s="170">
        <f>SUM(Q82:Q83)</f>
        <v>0</v>
      </c>
      <c r="R81" s="170"/>
      <c r="S81" s="170"/>
      <c r="T81" s="171"/>
      <c r="U81" s="165"/>
      <c r="V81" s="165">
        <f>SUM(V82:V83)</f>
        <v>5.45</v>
      </c>
      <c r="W81" s="165"/>
      <c r="X81" s="165"/>
      <c r="AG81" t="s">
        <v>184</v>
      </c>
    </row>
    <row r="82" spans="1:60" outlineLevel="1" x14ac:dyDescent="0.2">
      <c r="A82" s="172">
        <v>15</v>
      </c>
      <c r="B82" s="173" t="s">
        <v>317</v>
      </c>
      <c r="C82" s="181" t="s">
        <v>318</v>
      </c>
      <c r="D82" s="174" t="s">
        <v>213</v>
      </c>
      <c r="E82" s="175">
        <v>58</v>
      </c>
      <c r="F82" s="176"/>
      <c r="G82" s="177">
        <f>ROUND(E82*F82,2)</f>
        <v>0</v>
      </c>
      <c r="H82" s="176"/>
      <c r="I82" s="177">
        <f>ROUND(E82*H82,2)</f>
        <v>0</v>
      </c>
      <c r="J82" s="176"/>
      <c r="K82" s="177">
        <f>ROUND(E82*J82,2)</f>
        <v>0</v>
      </c>
      <c r="L82" s="177">
        <v>21</v>
      </c>
      <c r="M82" s="177">
        <f>G82*(1+L82/100)</f>
        <v>0</v>
      </c>
      <c r="N82" s="177">
        <v>5.0000000000000001E-4</v>
      </c>
      <c r="O82" s="177">
        <f>ROUND(E82*N82,2)</f>
        <v>0.03</v>
      </c>
      <c r="P82" s="177">
        <v>0</v>
      </c>
      <c r="Q82" s="177">
        <f>ROUND(E82*P82,2)</f>
        <v>0</v>
      </c>
      <c r="R82" s="177"/>
      <c r="S82" s="177" t="s">
        <v>188</v>
      </c>
      <c r="T82" s="178" t="s">
        <v>189</v>
      </c>
      <c r="U82" s="161">
        <v>9.4E-2</v>
      </c>
      <c r="V82" s="161">
        <f>ROUND(E82*U82,2)</f>
        <v>5.45</v>
      </c>
      <c r="W82" s="161"/>
      <c r="X82" s="161" t="s">
        <v>190</v>
      </c>
      <c r="Y82" s="151"/>
      <c r="Z82" s="151"/>
      <c r="AA82" s="151"/>
      <c r="AB82" s="151"/>
      <c r="AC82" s="151"/>
      <c r="AD82" s="151"/>
      <c r="AE82" s="151"/>
      <c r="AF82" s="151"/>
      <c r="AG82" s="151" t="s">
        <v>191</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2" t="s">
        <v>319</v>
      </c>
      <c r="D83" s="163"/>
      <c r="E83" s="164">
        <v>58</v>
      </c>
      <c r="F83" s="161"/>
      <c r="G83" s="161"/>
      <c r="H83" s="161"/>
      <c r="I83" s="161"/>
      <c r="J83" s="161"/>
      <c r="K83" s="161"/>
      <c r="L83" s="161"/>
      <c r="M83" s="161"/>
      <c r="N83" s="161"/>
      <c r="O83" s="161"/>
      <c r="P83" s="161"/>
      <c r="Q83" s="161"/>
      <c r="R83" s="161"/>
      <c r="S83" s="161"/>
      <c r="T83" s="161"/>
      <c r="U83" s="161"/>
      <c r="V83" s="161"/>
      <c r="W83" s="161"/>
      <c r="X83" s="161"/>
      <c r="Y83" s="151"/>
      <c r="Z83" s="151"/>
      <c r="AA83" s="151"/>
      <c r="AB83" s="151"/>
      <c r="AC83" s="151"/>
      <c r="AD83" s="151"/>
      <c r="AE83" s="151"/>
      <c r="AF83" s="151"/>
      <c r="AG83" s="151" t="s">
        <v>193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x14ac:dyDescent="0.2">
      <c r="A84" s="166" t="s">
        <v>183</v>
      </c>
      <c r="B84" s="167" t="s">
        <v>112</v>
      </c>
      <c r="C84" s="180" t="s">
        <v>113</v>
      </c>
      <c r="D84" s="168"/>
      <c r="E84" s="169"/>
      <c r="F84" s="170"/>
      <c r="G84" s="170">
        <f>SUMIF(AG85:AG90,"&lt;&gt;NOR",G85:G90)</f>
        <v>0</v>
      </c>
      <c r="H84" s="170"/>
      <c r="I84" s="170">
        <f>SUM(I85:I90)</f>
        <v>0</v>
      </c>
      <c r="J84" s="170"/>
      <c r="K84" s="170">
        <f>SUM(K85:K90)</f>
        <v>0</v>
      </c>
      <c r="L84" s="170"/>
      <c r="M84" s="170">
        <f>SUM(M85:M90)</f>
        <v>0</v>
      </c>
      <c r="N84" s="170"/>
      <c r="O84" s="170">
        <f>SUM(O85:O90)</f>
        <v>20.25</v>
      </c>
      <c r="P84" s="170"/>
      <c r="Q84" s="170">
        <f>SUM(Q85:Q90)</f>
        <v>0</v>
      </c>
      <c r="R84" s="170"/>
      <c r="S84" s="170"/>
      <c r="T84" s="171"/>
      <c r="U84" s="165"/>
      <c r="V84" s="165">
        <f>SUM(V85:V90)</f>
        <v>18.149999999999999</v>
      </c>
      <c r="W84" s="165"/>
      <c r="X84" s="165"/>
      <c r="AG84" t="s">
        <v>184</v>
      </c>
    </row>
    <row r="85" spans="1:60" outlineLevel="1" x14ac:dyDescent="0.2">
      <c r="A85" s="172">
        <v>16</v>
      </c>
      <c r="B85" s="173" t="s">
        <v>320</v>
      </c>
      <c r="C85" s="181" t="s">
        <v>321</v>
      </c>
      <c r="D85" s="174" t="s">
        <v>187</v>
      </c>
      <c r="E85" s="175">
        <v>10.71</v>
      </c>
      <c r="F85" s="176"/>
      <c r="G85" s="177">
        <f>ROUND(E85*F85,2)</f>
        <v>0</v>
      </c>
      <c r="H85" s="176"/>
      <c r="I85" s="177">
        <f>ROUND(E85*H85,2)</f>
        <v>0</v>
      </c>
      <c r="J85" s="176"/>
      <c r="K85" s="177">
        <f>ROUND(E85*J85,2)</f>
        <v>0</v>
      </c>
      <c r="L85" s="177">
        <v>21</v>
      </c>
      <c r="M85" s="177">
        <f>G85*(1+L85/100)</f>
        <v>0</v>
      </c>
      <c r="N85" s="177">
        <v>1.8907700000000001</v>
      </c>
      <c r="O85" s="177">
        <f>ROUND(E85*N85,2)</f>
        <v>20.25</v>
      </c>
      <c r="P85" s="177">
        <v>0</v>
      </c>
      <c r="Q85" s="177">
        <f>ROUND(E85*P85,2)</f>
        <v>0</v>
      </c>
      <c r="R85" s="177"/>
      <c r="S85" s="177" t="s">
        <v>188</v>
      </c>
      <c r="T85" s="178" t="s">
        <v>189</v>
      </c>
      <c r="U85" s="161">
        <v>1.6950000000000001</v>
      </c>
      <c r="V85" s="161">
        <f>ROUND(E85*U85,2)</f>
        <v>18.149999999999999</v>
      </c>
      <c r="W85" s="161"/>
      <c r="X85" s="161" t="s">
        <v>190</v>
      </c>
      <c r="Y85" s="151"/>
      <c r="Z85" s="151"/>
      <c r="AA85" s="151"/>
      <c r="AB85" s="151"/>
      <c r="AC85" s="151"/>
      <c r="AD85" s="151"/>
      <c r="AE85" s="151"/>
      <c r="AF85" s="151"/>
      <c r="AG85" s="151" t="s">
        <v>191</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2" t="s">
        <v>286</v>
      </c>
      <c r="D86" s="163"/>
      <c r="E86" s="164"/>
      <c r="F86" s="161"/>
      <c r="G86" s="161"/>
      <c r="H86" s="161"/>
      <c r="I86" s="161"/>
      <c r="J86" s="161"/>
      <c r="K86" s="161"/>
      <c r="L86" s="161"/>
      <c r="M86" s="161"/>
      <c r="N86" s="161"/>
      <c r="O86" s="161"/>
      <c r="P86" s="161"/>
      <c r="Q86" s="161"/>
      <c r="R86" s="161"/>
      <c r="S86" s="161"/>
      <c r="T86" s="161"/>
      <c r="U86" s="161"/>
      <c r="V86" s="161"/>
      <c r="W86" s="161"/>
      <c r="X86" s="161"/>
      <c r="Y86" s="151"/>
      <c r="Z86" s="151"/>
      <c r="AA86" s="151"/>
      <c r="AB86" s="151"/>
      <c r="AC86" s="151"/>
      <c r="AD86" s="151"/>
      <c r="AE86" s="151"/>
      <c r="AF86" s="151"/>
      <c r="AG86" s="151" t="s">
        <v>193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2" t="s">
        <v>322</v>
      </c>
      <c r="D87" s="163"/>
      <c r="E87" s="164">
        <v>8.19</v>
      </c>
      <c r="F87" s="161"/>
      <c r="G87" s="161"/>
      <c r="H87" s="161"/>
      <c r="I87" s="161"/>
      <c r="J87" s="161"/>
      <c r="K87" s="161"/>
      <c r="L87" s="161"/>
      <c r="M87" s="161"/>
      <c r="N87" s="161"/>
      <c r="O87" s="161"/>
      <c r="P87" s="161"/>
      <c r="Q87" s="161"/>
      <c r="R87" s="161"/>
      <c r="S87" s="161"/>
      <c r="T87" s="161"/>
      <c r="U87" s="161"/>
      <c r="V87" s="161"/>
      <c r="W87" s="161"/>
      <c r="X87" s="161"/>
      <c r="Y87" s="151"/>
      <c r="Z87" s="151"/>
      <c r="AA87" s="151"/>
      <c r="AB87" s="151"/>
      <c r="AC87" s="151"/>
      <c r="AD87" s="151"/>
      <c r="AE87" s="151"/>
      <c r="AF87" s="151"/>
      <c r="AG87" s="151" t="s">
        <v>193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2" t="s">
        <v>288</v>
      </c>
      <c r="D88" s="163"/>
      <c r="E88" s="164"/>
      <c r="F88" s="161"/>
      <c r="G88" s="161"/>
      <c r="H88" s="161"/>
      <c r="I88" s="161"/>
      <c r="J88" s="161"/>
      <c r="K88" s="161"/>
      <c r="L88" s="161"/>
      <c r="M88" s="161"/>
      <c r="N88" s="161"/>
      <c r="O88" s="161"/>
      <c r="P88" s="161"/>
      <c r="Q88" s="161"/>
      <c r="R88" s="161"/>
      <c r="S88" s="161"/>
      <c r="T88" s="161"/>
      <c r="U88" s="161"/>
      <c r="V88" s="161"/>
      <c r="W88" s="161"/>
      <c r="X88" s="161"/>
      <c r="Y88" s="151"/>
      <c r="Z88" s="151"/>
      <c r="AA88" s="151"/>
      <c r="AB88" s="151"/>
      <c r="AC88" s="151"/>
      <c r="AD88" s="151"/>
      <c r="AE88" s="151"/>
      <c r="AF88" s="151"/>
      <c r="AG88" s="151" t="s">
        <v>193</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2" t="s">
        <v>289</v>
      </c>
      <c r="D89" s="163"/>
      <c r="E89" s="164"/>
      <c r="F89" s="161"/>
      <c r="G89" s="161"/>
      <c r="H89" s="161"/>
      <c r="I89" s="161"/>
      <c r="J89" s="161"/>
      <c r="K89" s="161"/>
      <c r="L89" s="161"/>
      <c r="M89" s="161"/>
      <c r="N89" s="161"/>
      <c r="O89" s="161"/>
      <c r="P89" s="161"/>
      <c r="Q89" s="161"/>
      <c r="R89" s="161"/>
      <c r="S89" s="161"/>
      <c r="T89" s="161"/>
      <c r="U89" s="161"/>
      <c r="V89" s="161"/>
      <c r="W89" s="161"/>
      <c r="X89" s="161"/>
      <c r="Y89" s="151"/>
      <c r="Z89" s="151"/>
      <c r="AA89" s="151"/>
      <c r="AB89" s="151"/>
      <c r="AC89" s="151"/>
      <c r="AD89" s="151"/>
      <c r="AE89" s="151"/>
      <c r="AF89" s="151"/>
      <c r="AG89" s="151" t="s">
        <v>193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2" t="s">
        <v>323</v>
      </c>
      <c r="D90" s="163"/>
      <c r="E90" s="164">
        <v>2.52</v>
      </c>
      <c r="F90" s="161"/>
      <c r="G90" s="161"/>
      <c r="H90" s="161"/>
      <c r="I90" s="161"/>
      <c r="J90" s="161"/>
      <c r="K90" s="161"/>
      <c r="L90" s="161"/>
      <c r="M90" s="161"/>
      <c r="N90" s="161"/>
      <c r="O90" s="161"/>
      <c r="P90" s="161"/>
      <c r="Q90" s="161"/>
      <c r="R90" s="161"/>
      <c r="S90" s="161"/>
      <c r="T90" s="161"/>
      <c r="U90" s="161"/>
      <c r="V90" s="161"/>
      <c r="W90" s="161"/>
      <c r="X90" s="161"/>
      <c r="Y90" s="151"/>
      <c r="Z90" s="151"/>
      <c r="AA90" s="151"/>
      <c r="AB90" s="151"/>
      <c r="AC90" s="151"/>
      <c r="AD90" s="151"/>
      <c r="AE90" s="151"/>
      <c r="AF90" s="151"/>
      <c r="AG90" s="151" t="s">
        <v>193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x14ac:dyDescent="0.2">
      <c r="A91" s="166" t="s">
        <v>183</v>
      </c>
      <c r="B91" s="167" t="s">
        <v>116</v>
      </c>
      <c r="C91" s="180" t="s">
        <v>117</v>
      </c>
      <c r="D91" s="168"/>
      <c r="E91" s="169"/>
      <c r="F91" s="170"/>
      <c r="G91" s="170">
        <f>SUMIF(AG92:AG94,"&lt;&gt;NOR",G92:G94)</f>
        <v>0</v>
      </c>
      <c r="H91" s="170"/>
      <c r="I91" s="170">
        <f>SUM(I92:I94)</f>
        <v>0</v>
      </c>
      <c r="J91" s="170"/>
      <c r="K91" s="170">
        <f>SUM(K92:K94)</f>
        <v>0</v>
      </c>
      <c r="L91" s="170"/>
      <c r="M91" s="170">
        <f>SUM(M92:M94)</f>
        <v>0</v>
      </c>
      <c r="N91" s="170"/>
      <c r="O91" s="170">
        <f>SUM(O92:O94)</f>
        <v>0.33</v>
      </c>
      <c r="P91" s="170"/>
      <c r="Q91" s="170">
        <f>SUM(Q92:Q94)</f>
        <v>0</v>
      </c>
      <c r="R91" s="170"/>
      <c r="S91" s="170"/>
      <c r="T91" s="171"/>
      <c r="U91" s="165"/>
      <c r="V91" s="165">
        <f>SUM(V92:V94)</f>
        <v>0.84</v>
      </c>
      <c r="W91" s="165"/>
      <c r="X91" s="165"/>
      <c r="AG91" t="s">
        <v>184</v>
      </c>
    </row>
    <row r="92" spans="1:60" ht="22.5" outlineLevel="1" x14ac:dyDescent="0.2">
      <c r="A92" s="172">
        <v>17</v>
      </c>
      <c r="B92" s="173" t="s">
        <v>324</v>
      </c>
      <c r="C92" s="181" t="s">
        <v>325</v>
      </c>
      <c r="D92" s="174" t="s">
        <v>251</v>
      </c>
      <c r="E92" s="175">
        <v>3.7</v>
      </c>
      <c r="F92" s="176"/>
      <c r="G92" s="177">
        <f>ROUND(E92*F92,2)</f>
        <v>0</v>
      </c>
      <c r="H92" s="176"/>
      <c r="I92" s="177">
        <f>ROUND(E92*H92,2)</f>
        <v>0</v>
      </c>
      <c r="J92" s="176"/>
      <c r="K92" s="177">
        <f>ROUND(E92*J92,2)</f>
        <v>0</v>
      </c>
      <c r="L92" s="177">
        <v>21</v>
      </c>
      <c r="M92" s="177">
        <f>G92*(1+L92/100)</f>
        <v>0</v>
      </c>
      <c r="N92" s="177">
        <v>8.9039999999999994E-2</v>
      </c>
      <c r="O92" s="177">
        <f>ROUND(E92*N92,2)</f>
        <v>0.33</v>
      </c>
      <c r="P92" s="177">
        <v>0</v>
      </c>
      <c r="Q92" s="177">
        <f>ROUND(E92*P92,2)</f>
        <v>0</v>
      </c>
      <c r="R92" s="177"/>
      <c r="S92" s="177" t="s">
        <v>188</v>
      </c>
      <c r="T92" s="178" t="s">
        <v>189</v>
      </c>
      <c r="U92" s="161">
        <v>0.22581999999999999</v>
      </c>
      <c r="V92" s="161">
        <f>ROUND(E92*U92,2)</f>
        <v>0.84</v>
      </c>
      <c r="W92" s="161"/>
      <c r="X92" s="161" t="s">
        <v>190</v>
      </c>
      <c r="Y92" s="151"/>
      <c r="Z92" s="151"/>
      <c r="AA92" s="151"/>
      <c r="AB92" s="151"/>
      <c r="AC92" s="151"/>
      <c r="AD92" s="151"/>
      <c r="AE92" s="151"/>
      <c r="AF92" s="151"/>
      <c r="AG92" s="151" t="s">
        <v>191</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77" t="s">
        <v>326</v>
      </c>
      <c r="D93" s="278"/>
      <c r="E93" s="278"/>
      <c r="F93" s="278"/>
      <c r="G93" s="278"/>
      <c r="H93" s="161"/>
      <c r="I93" s="161"/>
      <c r="J93" s="161"/>
      <c r="K93" s="161"/>
      <c r="L93" s="161"/>
      <c r="M93" s="161"/>
      <c r="N93" s="161"/>
      <c r="O93" s="161"/>
      <c r="P93" s="161"/>
      <c r="Q93" s="161"/>
      <c r="R93" s="161"/>
      <c r="S93" s="161"/>
      <c r="T93" s="161"/>
      <c r="U93" s="161"/>
      <c r="V93" s="161"/>
      <c r="W93" s="161"/>
      <c r="X93" s="161"/>
      <c r="Y93" s="151"/>
      <c r="Z93" s="151"/>
      <c r="AA93" s="151"/>
      <c r="AB93" s="151"/>
      <c r="AC93" s="151"/>
      <c r="AD93" s="151"/>
      <c r="AE93" s="151"/>
      <c r="AF93" s="151"/>
      <c r="AG93" s="151" t="s">
        <v>305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2" t="s">
        <v>327</v>
      </c>
      <c r="D94" s="163"/>
      <c r="E94" s="164">
        <v>3.7</v>
      </c>
      <c r="F94" s="161"/>
      <c r="G94" s="161"/>
      <c r="H94" s="161"/>
      <c r="I94" s="161"/>
      <c r="J94" s="161"/>
      <c r="K94" s="161"/>
      <c r="L94" s="161"/>
      <c r="M94" s="161"/>
      <c r="N94" s="161"/>
      <c r="O94" s="161"/>
      <c r="P94" s="161"/>
      <c r="Q94" s="161"/>
      <c r="R94" s="161"/>
      <c r="S94" s="161"/>
      <c r="T94" s="161"/>
      <c r="U94" s="161"/>
      <c r="V94" s="161"/>
      <c r="W94" s="161"/>
      <c r="X94" s="161"/>
      <c r="Y94" s="151"/>
      <c r="Z94" s="151"/>
      <c r="AA94" s="151"/>
      <c r="AB94" s="151"/>
      <c r="AC94" s="151"/>
      <c r="AD94" s="151"/>
      <c r="AE94" s="151"/>
      <c r="AF94" s="151"/>
      <c r="AG94" s="151" t="s">
        <v>193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x14ac:dyDescent="0.2">
      <c r="A95" s="166" t="s">
        <v>183</v>
      </c>
      <c r="B95" s="167" t="s">
        <v>122</v>
      </c>
      <c r="C95" s="180" t="s">
        <v>123</v>
      </c>
      <c r="D95" s="168"/>
      <c r="E95" s="169"/>
      <c r="F95" s="170"/>
      <c r="G95" s="170">
        <f>SUMIF(AG96:AG115,"&lt;&gt;NOR",G96:G115)</f>
        <v>0</v>
      </c>
      <c r="H95" s="170"/>
      <c r="I95" s="170">
        <f>SUM(I96:I115)</f>
        <v>0</v>
      </c>
      <c r="J95" s="170"/>
      <c r="K95" s="170">
        <f>SUM(K96:K115)</f>
        <v>0</v>
      </c>
      <c r="L95" s="170"/>
      <c r="M95" s="170">
        <f>SUM(M96:M115)</f>
        <v>0</v>
      </c>
      <c r="N95" s="170"/>
      <c r="O95" s="170">
        <f>SUM(O96:O115)</f>
        <v>5</v>
      </c>
      <c r="P95" s="170"/>
      <c r="Q95" s="170">
        <f>SUM(Q96:Q115)</f>
        <v>0</v>
      </c>
      <c r="R95" s="170"/>
      <c r="S95" s="170"/>
      <c r="T95" s="171"/>
      <c r="U95" s="165"/>
      <c r="V95" s="165">
        <f>SUM(V96:V115)</f>
        <v>22.549999999999997</v>
      </c>
      <c r="W95" s="165"/>
      <c r="X95" s="165"/>
      <c r="AG95" t="s">
        <v>184</v>
      </c>
    </row>
    <row r="96" spans="1:60" ht="33.75" outlineLevel="1" x14ac:dyDescent="0.2">
      <c r="A96" s="172">
        <v>18</v>
      </c>
      <c r="B96" s="173" t="s">
        <v>328</v>
      </c>
      <c r="C96" s="181" t="s">
        <v>329</v>
      </c>
      <c r="D96" s="174" t="s">
        <v>330</v>
      </c>
      <c r="E96" s="175">
        <v>1</v>
      </c>
      <c r="F96" s="176"/>
      <c r="G96" s="177">
        <f>ROUND(E96*F96,2)</f>
        <v>0</v>
      </c>
      <c r="H96" s="176"/>
      <c r="I96" s="177">
        <f>ROUND(E96*H96,2)</f>
        <v>0</v>
      </c>
      <c r="J96" s="176"/>
      <c r="K96" s="177">
        <f>ROUND(E96*J96,2)</f>
        <v>0</v>
      </c>
      <c r="L96" s="177">
        <v>21</v>
      </c>
      <c r="M96" s="177">
        <f>G96*(1+L96/100)</f>
        <v>0</v>
      </c>
      <c r="N96" s="177">
        <v>2.89066</v>
      </c>
      <c r="O96" s="177">
        <f>ROUND(E96*N96,2)</f>
        <v>2.89</v>
      </c>
      <c r="P96" s="177">
        <v>0</v>
      </c>
      <c r="Q96" s="177">
        <f>ROUND(E96*P96,2)</f>
        <v>0</v>
      </c>
      <c r="R96" s="177"/>
      <c r="S96" s="177" t="s">
        <v>188</v>
      </c>
      <c r="T96" s="178" t="s">
        <v>189</v>
      </c>
      <c r="U96" s="161">
        <v>19.105</v>
      </c>
      <c r="V96" s="161">
        <f>ROUND(E96*U96,2)</f>
        <v>19.11</v>
      </c>
      <c r="W96" s="161"/>
      <c r="X96" s="161" t="s">
        <v>190</v>
      </c>
      <c r="Y96" s="151"/>
      <c r="Z96" s="151"/>
      <c r="AA96" s="151"/>
      <c r="AB96" s="151"/>
      <c r="AC96" s="151"/>
      <c r="AD96" s="151"/>
      <c r="AE96" s="151"/>
      <c r="AF96" s="151"/>
      <c r="AG96" s="151" t="s">
        <v>191</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2" t="s">
        <v>94</v>
      </c>
      <c r="D97" s="163"/>
      <c r="E97" s="164">
        <v>1</v>
      </c>
      <c r="F97" s="161"/>
      <c r="G97" s="161"/>
      <c r="H97" s="161"/>
      <c r="I97" s="161"/>
      <c r="J97" s="161"/>
      <c r="K97" s="161"/>
      <c r="L97" s="161"/>
      <c r="M97" s="161"/>
      <c r="N97" s="161"/>
      <c r="O97" s="161"/>
      <c r="P97" s="161"/>
      <c r="Q97" s="161"/>
      <c r="R97" s="161"/>
      <c r="S97" s="161"/>
      <c r="T97" s="161"/>
      <c r="U97" s="161"/>
      <c r="V97" s="161"/>
      <c r="W97" s="161"/>
      <c r="X97" s="161"/>
      <c r="Y97" s="151"/>
      <c r="Z97" s="151"/>
      <c r="AA97" s="151"/>
      <c r="AB97" s="151"/>
      <c r="AC97" s="151"/>
      <c r="AD97" s="151"/>
      <c r="AE97" s="151"/>
      <c r="AF97" s="151"/>
      <c r="AG97" s="151" t="s">
        <v>193</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72">
        <v>19</v>
      </c>
      <c r="B98" s="173" t="s">
        <v>331</v>
      </c>
      <c r="C98" s="181" t="s">
        <v>332</v>
      </c>
      <c r="D98" s="174" t="s">
        <v>330</v>
      </c>
      <c r="E98" s="175">
        <v>1</v>
      </c>
      <c r="F98" s="176"/>
      <c r="G98" s="177">
        <f>ROUND(E98*F98,2)</f>
        <v>0</v>
      </c>
      <c r="H98" s="176"/>
      <c r="I98" s="177">
        <f>ROUND(E98*H98,2)</f>
        <v>0</v>
      </c>
      <c r="J98" s="176"/>
      <c r="K98" s="177">
        <f>ROUND(E98*J98,2)</f>
        <v>0</v>
      </c>
      <c r="L98" s="177">
        <v>21</v>
      </c>
      <c r="M98" s="177">
        <f>G98*(1+L98/100)</f>
        <v>0</v>
      </c>
      <c r="N98" s="177">
        <v>0.16502</v>
      </c>
      <c r="O98" s="177">
        <f>ROUND(E98*N98,2)</f>
        <v>0.17</v>
      </c>
      <c r="P98" s="177">
        <v>0</v>
      </c>
      <c r="Q98" s="177">
        <f>ROUND(E98*P98,2)</f>
        <v>0</v>
      </c>
      <c r="R98" s="177"/>
      <c r="S98" s="177" t="s">
        <v>188</v>
      </c>
      <c r="T98" s="178" t="s">
        <v>189</v>
      </c>
      <c r="U98" s="161">
        <v>1.3140000000000001</v>
      </c>
      <c r="V98" s="161">
        <f>ROUND(E98*U98,2)</f>
        <v>1.31</v>
      </c>
      <c r="W98" s="161"/>
      <c r="X98" s="161" t="s">
        <v>190</v>
      </c>
      <c r="Y98" s="151"/>
      <c r="Z98" s="151"/>
      <c r="AA98" s="151"/>
      <c r="AB98" s="151"/>
      <c r="AC98" s="151"/>
      <c r="AD98" s="151"/>
      <c r="AE98" s="151"/>
      <c r="AF98" s="151"/>
      <c r="AG98" s="151" t="s">
        <v>191</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2" t="s">
        <v>94</v>
      </c>
      <c r="D99" s="163"/>
      <c r="E99" s="164">
        <v>1</v>
      </c>
      <c r="F99" s="161"/>
      <c r="G99" s="161"/>
      <c r="H99" s="161"/>
      <c r="I99" s="161"/>
      <c r="J99" s="161"/>
      <c r="K99" s="161"/>
      <c r="L99" s="161"/>
      <c r="M99" s="161"/>
      <c r="N99" s="161"/>
      <c r="O99" s="161"/>
      <c r="P99" s="161"/>
      <c r="Q99" s="161"/>
      <c r="R99" s="161"/>
      <c r="S99" s="161"/>
      <c r="T99" s="161"/>
      <c r="U99" s="161"/>
      <c r="V99" s="161"/>
      <c r="W99" s="161"/>
      <c r="X99" s="161"/>
      <c r="Y99" s="151"/>
      <c r="Z99" s="151"/>
      <c r="AA99" s="151"/>
      <c r="AB99" s="151"/>
      <c r="AC99" s="151"/>
      <c r="AD99" s="151"/>
      <c r="AE99" s="151"/>
      <c r="AF99" s="151"/>
      <c r="AG99" s="151" t="s">
        <v>193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22.5" outlineLevel="1" x14ac:dyDescent="0.2">
      <c r="A100" s="172">
        <v>20</v>
      </c>
      <c r="B100" s="173" t="s">
        <v>333</v>
      </c>
      <c r="C100" s="181" t="s">
        <v>334</v>
      </c>
      <c r="D100" s="174" t="s">
        <v>330</v>
      </c>
      <c r="E100" s="175">
        <v>4</v>
      </c>
      <c r="F100" s="176"/>
      <c r="G100" s="177">
        <f>ROUND(E100*F100,2)</f>
        <v>0</v>
      </c>
      <c r="H100" s="176"/>
      <c r="I100" s="177">
        <f>ROUND(E100*H100,2)</f>
        <v>0</v>
      </c>
      <c r="J100" s="176"/>
      <c r="K100" s="177">
        <f>ROUND(E100*J100,2)</f>
        <v>0</v>
      </c>
      <c r="L100" s="177">
        <v>21</v>
      </c>
      <c r="M100" s="177">
        <f>G100*(1+L100/100)</f>
        <v>0</v>
      </c>
      <c r="N100" s="177">
        <v>8.3799999999999999E-2</v>
      </c>
      <c r="O100" s="177">
        <f>ROUND(E100*N100,2)</f>
        <v>0.34</v>
      </c>
      <c r="P100" s="177">
        <v>0</v>
      </c>
      <c r="Q100" s="177">
        <f>ROUND(E100*P100,2)</f>
        <v>0</v>
      </c>
      <c r="R100" s="177"/>
      <c r="S100" s="177" t="s">
        <v>188</v>
      </c>
      <c r="T100" s="178" t="s">
        <v>189</v>
      </c>
      <c r="U100" s="161">
        <v>0.5</v>
      </c>
      <c r="V100" s="161">
        <f>ROUND(E100*U100,2)</f>
        <v>2</v>
      </c>
      <c r="W100" s="161"/>
      <c r="X100" s="161" t="s">
        <v>190</v>
      </c>
      <c r="Y100" s="151"/>
      <c r="Z100" s="151"/>
      <c r="AA100" s="151"/>
      <c r="AB100" s="151"/>
      <c r="AC100" s="151"/>
      <c r="AD100" s="151"/>
      <c r="AE100" s="151"/>
      <c r="AF100" s="151"/>
      <c r="AG100" s="151" t="s">
        <v>191</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2" t="s">
        <v>112</v>
      </c>
      <c r="D101" s="163"/>
      <c r="E101" s="164">
        <v>4</v>
      </c>
      <c r="F101" s="161"/>
      <c r="G101" s="161"/>
      <c r="H101" s="161"/>
      <c r="I101" s="161"/>
      <c r="J101" s="161"/>
      <c r="K101" s="161"/>
      <c r="L101" s="161"/>
      <c r="M101" s="161"/>
      <c r="N101" s="161"/>
      <c r="O101" s="161"/>
      <c r="P101" s="161"/>
      <c r="Q101" s="161"/>
      <c r="R101" s="161"/>
      <c r="S101" s="161"/>
      <c r="T101" s="161"/>
      <c r="U101" s="161"/>
      <c r="V101" s="161"/>
      <c r="W101" s="161"/>
      <c r="X101" s="161"/>
      <c r="Y101" s="151"/>
      <c r="Z101" s="151"/>
      <c r="AA101" s="151"/>
      <c r="AB101" s="151"/>
      <c r="AC101" s="151"/>
      <c r="AD101" s="151"/>
      <c r="AE101" s="151"/>
      <c r="AF101" s="151"/>
      <c r="AG101" s="151" t="s">
        <v>193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2">
        <v>21</v>
      </c>
      <c r="B102" s="173" t="s">
        <v>335</v>
      </c>
      <c r="C102" s="181" t="s">
        <v>336</v>
      </c>
      <c r="D102" s="174" t="s">
        <v>330</v>
      </c>
      <c r="E102" s="175">
        <v>1</v>
      </c>
      <c r="F102" s="176"/>
      <c r="G102" s="177">
        <f>ROUND(E102*F102,2)</f>
        <v>0</v>
      </c>
      <c r="H102" s="176"/>
      <c r="I102" s="177">
        <f>ROUND(E102*H102,2)</f>
        <v>0</v>
      </c>
      <c r="J102" s="176"/>
      <c r="K102" s="177">
        <f>ROUND(E102*J102,2)</f>
        <v>0</v>
      </c>
      <c r="L102" s="177">
        <v>21</v>
      </c>
      <c r="M102" s="177">
        <f>G102*(1+L102/100)</f>
        <v>0</v>
      </c>
      <c r="N102" s="177">
        <v>8.0000000000000007E-5</v>
      </c>
      <c r="O102" s="177">
        <f>ROUND(E102*N102,2)</f>
        <v>0</v>
      </c>
      <c r="P102" s="177">
        <v>0</v>
      </c>
      <c r="Q102" s="177">
        <f>ROUND(E102*P102,2)</f>
        <v>0</v>
      </c>
      <c r="R102" s="177"/>
      <c r="S102" s="177" t="s">
        <v>188</v>
      </c>
      <c r="T102" s="178" t="s">
        <v>189</v>
      </c>
      <c r="U102" s="161">
        <v>0.13300000000000001</v>
      </c>
      <c r="V102" s="161">
        <f>ROUND(E102*U102,2)</f>
        <v>0.13</v>
      </c>
      <c r="W102" s="161"/>
      <c r="X102" s="161" t="s">
        <v>190</v>
      </c>
      <c r="Y102" s="151"/>
      <c r="Z102" s="151"/>
      <c r="AA102" s="151"/>
      <c r="AB102" s="151"/>
      <c r="AC102" s="151"/>
      <c r="AD102" s="151"/>
      <c r="AE102" s="151"/>
      <c r="AF102" s="151"/>
      <c r="AG102" s="151" t="s">
        <v>191</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2" t="s">
        <v>94</v>
      </c>
      <c r="D103" s="163"/>
      <c r="E103" s="164">
        <v>1</v>
      </c>
      <c r="F103" s="161"/>
      <c r="G103" s="161"/>
      <c r="H103" s="161"/>
      <c r="I103" s="161"/>
      <c r="J103" s="161"/>
      <c r="K103" s="161"/>
      <c r="L103" s="161"/>
      <c r="M103" s="161"/>
      <c r="N103" s="161"/>
      <c r="O103" s="161"/>
      <c r="P103" s="161"/>
      <c r="Q103" s="161"/>
      <c r="R103" s="161"/>
      <c r="S103" s="161"/>
      <c r="T103" s="161"/>
      <c r="U103" s="161"/>
      <c r="V103" s="161"/>
      <c r="W103" s="161"/>
      <c r="X103" s="161"/>
      <c r="Y103" s="151"/>
      <c r="Z103" s="151"/>
      <c r="AA103" s="151"/>
      <c r="AB103" s="151"/>
      <c r="AC103" s="151"/>
      <c r="AD103" s="151"/>
      <c r="AE103" s="151"/>
      <c r="AF103" s="151"/>
      <c r="AG103" s="151" t="s">
        <v>193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2.5" outlineLevel="1" x14ac:dyDescent="0.2">
      <c r="A104" s="172">
        <v>22</v>
      </c>
      <c r="B104" s="173" t="s">
        <v>337</v>
      </c>
      <c r="C104" s="181" t="s">
        <v>338</v>
      </c>
      <c r="D104" s="174" t="s">
        <v>339</v>
      </c>
      <c r="E104" s="175">
        <v>1</v>
      </c>
      <c r="F104" s="176"/>
      <c r="G104" s="177">
        <f>ROUND(E104*F104,2)</f>
        <v>0</v>
      </c>
      <c r="H104" s="176"/>
      <c r="I104" s="177">
        <f>ROUND(E104*H104,2)</f>
        <v>0</v>
      </c>
      <c r="J104" s="176"/>
      <c r="K104" s="177">
        <f>ROUND(E104*J104,2)</f>
        <v>0</v>
      </c>
      <c r="L104" s="177">
        <v>21</v>
      </c>
      <c r="M104" s="177">
        <f>G104*(1+L104/100)</f>
        <v>0</v>
      </c>
      <c r="N104" s="177">
        <v>1.6</v>
      </c>
      <c r="O104" s="177">
        <f>ROUND(E104*N104,2)</f>
        <v>1.6</v>
      </c>
      <c r="P104" s="177">
        <v>0</v>
      </c>
      <c r="Q104" s="177">
        <f>ROUND(E104*P104,2)</f>
        <v>0</v>
      </c>
      <c r="R104" s="177"/>
      <c r="S104" s="177" t="s">
        <v>222</v>
      </c>
      <c r="T104" s="178" t="s">
        <v>223</v>
      </c>
      <c r="U104" s="161">
        <v>0</v>
      </c>
      <c r="V104" s="161">
        <f>ROUND(E104*U104,2)</f>
        <v>0</v>
      </c>
      <c r="W104" s="161"/>
      <c r="X104" s="161" t="s">
        <v>190</v>
      </c>
      <c r="Y104" s="151"/>
      <c r="Z104" s="151"/>
      <c r="AA104" s="151"/>
      <c r="AB104" s="151"/>
      <c r="AC104" s="151"/>
      <c r="AD104" s="151"/>
      <c r="AE104" s="151"/>
      <c r="AF104" s="151"/>
      <c r="AG104" s="151" t="s">
        <v>191</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2" t="s">
        <v>94</v>
      </c>
      <c r="D105" s="163"/>
      <c r="E105" s="164">
        <v>1</v>
      </c>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193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2.5" outlineLevel="1" x14ac:dyDescent="0.2">
      <c r="A106" s="172">
        <v>23</v>
      </c>
      <c r="B106" s="173" t="s">
        <v>340</v>
      </c>
      <c r="C106" s="181" t="s">
        <v>341</v>
      </c>
      <c r="D106" s="174" t="s">
        <v>342</v>
      </c>
      <c r="E106" s="175">
        <v>1</v>
      </c>
      <c r="F106" s="176"/>
      <c r="G106" s="177">
        <f>ROUND(E106*F106,2)</f>
        <v>0</v>
      </c>
      <c r="H106" s="176"/>
      <c r="I106" s="177">
        <f>ROUND(E106*H106,2)</f>
        <v>0</v>
      </c>
      <c r="J106" s="176"/>
      <c r="K106" s="177">
        <f>ROUND(E106*J106,2)</f>
        <v>0</v>
      </c>
      <c r="L106" s="177">
        <v>21</v>
      </c>
      <c r="M106" s="177">
        <f>G106*(1+L106/100)</f>
        <v>0</v>
      </c>
      <c r="N106" s="177">
        <v>0</v>
      </c>
      <c r="O106" s="177">
        <f>ROUND(E106*N106,2)</f>
        <v>0</v>
      </c>
      <c r="P106" s="177">
        <v>0</v>
      </c>
      <c r="Q106" s="177">
        <f>ROUND(E106*P106,2)</f>
        <v>0</v>
      </c>
      <c r="R106" s="177"/>
      <c r="S106" s="177" t="s">
        <v>222</v>
      </c>
      <c r="T106" s="178" t="s">
        <v>223</v>
      </c>
      <c r="U106" s="161">
        <v>0</v>
      </c>
      <c r="V106" s="161">
        <f>ROUND(E106*U106,2)</f>
        <v>0</v>
      </c>
      <c r="W106" s="161"/>
      <c r="X106" s="161" t="s">
        <v>190</v>
      </c>
      <c r="Y106" s="151"/>
      <c r="Z106" s="151"/>
      <c r="AA106" s="151"/>
      <c r="AB106" s="151"/>
      <c r="AC106" s="151"/>
      <c r="AD106" s="151"/>
      <c r="AE106" s="151"/>
      <c r="AF106" s="151"/>
      <c r="AG106" s="151" t="s">
        <v>191</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2" t="s">
        <v>94</v>
      </c>
      <c r="D107" s="163"/>
      <c r="E107" s="164">
        <v>1</v>
      </c>
      <c r="F107" s="161"/>
      <c r="G107" s="161"/>
      <c r="H107" s="161"/>
      <c r="I107" s="161"/>
      <c r="J107" s="161"/>
      <c r="K107" s="161"/>
      <c r="L107" s="161"/>
      <c r="M107" s="161"/>
      <c r="N107" s="161"/>
      <c r="O107" s="161"/>
      <c r="P107" s="161"/>
      <c r="Q107" s="161"/>
      <c r="R107" s="161"/>
      <c r="S107" s="161"/>
      <c r="T107" s="161"/>
      <c r="U107" s="161"/>
      <c r="V107" s="161"/>
      <c r="W107" s="161"/>
      <c r="X107" s="161"/>
      <c r="Y107" s="151"/>
      <c r="Z107" s="151"/>
      <c r="AA107" s="151"/>
      <c r="AB107" s="151"/>
      <c r="AC107" s="151"/>
      <c r="AD107" s="151"/>
      <c r="AE107" s="151"/>
      <c r="AF107" s="151"/>
      <c r="AG107" s="151" t="s">
        <v>193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2">
        <v>24</v>
      </c>
      <c r="B108" s="173" t="s">
        <v>343</v>
      </c>
      <c r="C108" s="181" t="s">
        <v>344</v>
      </c>
      <c r="D108" s="174" t="s">
        <v>221</v>
      </c>
      <c r="E108" s="175">
        <v>32</v>
      </c>
      <c r="F108" s="176"/>
      <c r="G108" s="177">
        <f>ROUND(E108*F108,2)</f>
        <v>0</v>
      </c>
      <c r="H108" s="176"/>
      <c r="I108" s="177">
        <f>ROUND(E108*H108,2)</f>
        <v>0</v>
      </c>
      <c r="J108" s="176"/>
      <c r="K108" s="177">
        <f>ROUND(E108*J108,2)</f>
        <v>0</v>
      </c>
      <c r="L108" s="177">
        <v>21</v>
      </c>
      <c r="M108" s="177">
        <f>G108*(1+L108/100)</f>
        <v>0</v>
      </c>
      <c r="N108" s="177">
        <v>0</v>
      </c>
      <c r="O108" s="177">
        <f>ROUND(E108*N108,2)</f>
        <v>0</v>
      </c>
      <c r="P108" s="177">
        <v>0</v>
      </c>
      <c r="Q108" s="177">
        <f>ROUND(E108*P108,2)</f>
        <v>0</v>
      </c>
      <c r="R108" s="177"/>
      <c r="S108" s="177" t="s">
        <v>222</v>
      </c>
      <c r="T108" s="178" t="s">
        <v>223</v>
      </c>
      <c r="U108" s="161">
        <v>0</v>
      </c>
      <c r="V108" s="161">
        <f>ROUND(E108*U108,2)</f>
        <v>0</v>
      </c>
      <c r="W108" s="161"/>
      <c r="X108" s="161" t="s">
        <v>190</v>
      </c>
      <c r="Y108" s="151"/>
      <c r="Z108" s="151"/>
      <c r="AA108" s="151"/>
      <c r="AB108" s="151"/>
      <c r="AC108" s="151"/>
      <c r="AD108" s="151"/>
      <c r="AE108" s="151"/>
      <c r="AF108" s="151"/>
      <c r="AG108" s="151" t="s">
        <v>191</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2" t="s">
        <v>229</v>
      </c>
      <c r="D109" s="163"/>
      <c r="E109" s="164">
        <v>32</v>
      </c>
      <c r="F109" s="161"/>
      <c r="G109" s="161"/>
      <c r="H109" s="161"/>
      <c r="I109" s="161"/>
      <c r="J109" s="161"/>
      <c r="K109" s="161"/>
      <c r="L109" s="161"/>
      <c r="M109" s="161"/>
      <c r="N109" s="161"/>
      <c r="O109" s="161"/>
      <c r="P109" s="161"/>
      <c r="Q109" s="161"/>
      <c r="R109" s="161"/>
      <c r="S109" s="161"/>
      <c r="T109" s="161"/>
      <c r="U109" s="161"/>
      <c r="V109" s="161"/>
      <c r="W109" s="161"/>
      <c r="X109" s="161"/>
      <c r="Y109" s="151"/>
      <c r="Z109" s="151"/>
      <c r="AA109" s="151"/>
      <c r="AB109" s="151"/>
      <c r="AC109" s="151"/>
      <c r="AD109" s="151"/>
      <c r="AE109" s="151"/>
      <c r="AF109" s="151"/>
      <c r="AG109" s="151" t="s">
        <v>193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2">
        <v>25</v>
      </c>
      <c r="B110" s="173" t="s">
        <v>345</v>
      </c>
      <c r="C110" s="181" t="s">
        <v>346</v>
      </c>
      <c r="D110" s="174" t="s">
        <v>221</v>
      </c>
      <c r="E110" s="175">
        <v>32</v>
      </c>
      <c r="F110" s="176"/>
      <c r="G110" s="177">
        <f>ROUND(E110*F110,2)</f>
        <v>0</v>
      </c>
      <c r="H110" s="176"/>
      <c r="I110" s="177">
        <f>ROUND(E110*H110,2)</f>
        <v>0</v>
      </c>
      <c r="J110" s="176"/>
      <c r="K110" s="177">
        <f>ROUND(E110*J110,2)</f>
        <v>0</v>
      </c>
      <c r="L110" s="177">
        <v>21</v>
      </c>
      <c r="M110" s="177">
        <f>G110*(1+L110/100)</f>
        <v>0</v>
      </c>
      <c r="N110" s="177">
        <v>0</v>
      </c>
      <c r="O110" s="177">
        <f>ROUND(E110*N110,2)</f>
        <v>0</v>
      </c>
      <c r="P110" s="177">
        <v>0</v>
      </c>
      <c r="Q110" s="177">
        <f>ROUND(E110*P110,2)</f>
        <v>0</v>
      </c>
      <c r="R110" s="177"/>
      <c r="S110" s="177" t="s">
        <v>222</v>
      </c>
      <c r="T110" s="178" t="s">
        <v>223</v>
      </c>
      <c r="U110" s="161">
        <v>0</v>
      </c>
      <c r="V110" s="161">
        <f>ROUND(E110*U110,2)</f>
        <v>0</v>
      </c>
      <c r="W110" s="161"/>
      <c r="X110" s="161" t="s">
        <v>190</v>
      </c>
      <c r="Y110" s="151"/>
      <c r="Z110" s="151"/>
      <c r="AA110" s="151"/>
      <c r="AB110" s="151"/>
      <c r="AC110" s="151"/>
      <c r="AD110" s="151"/>
      <c r="AE110" s="151"/>
      <c r="AF110" s="151"/>
      <c r="AG110" s="151" t="s">
        <v>191</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2" t="s">
        <v>229</v>
      </c>
      <c r="D111" s="163"/>
      <c r="E111" s="164">
        <v>32</v>
      </c>
      <c r="F111" s="161"/>
      <c r="G111" s="161"/>
      <c r="H111" s="161"/>
      <c r="I111" s="161"/>
      <c r="J111" s="161"/>
      <c r="K111" s="161"/>
      <c r="L111" s="161"/>
      <c r="M111" s="161"/>
      <c r="N111" s="161"/>
      <c r="O111" s="161"/>
      <c r="P111" s="161"/>
      <c r="Q111" s="161"/>
      <c r="R111" s="161"/>
      <c r="S111" s="161"/>
      <c r="T111" s="161"/>
      <c r="U111" s="161"/>
      <c r="V111" s="161"/>
      <c r="W111" s="161"/>
      <c r="X111" s="161"/>
      <c r="Y111" s="151"/>
      <c r="Z111" s="151"/>
      <c r="AA111" s="151"/>
      <c r="AB111" s="151"/>
      <c r="AC111" s="151"/>
      <c r="AD111" s="151"/>
      <c r="AE111" s="151"/>
      <c r="AF111" s="151"/>
      <c r="AG111" s="151" t="s">
        <v>193</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72">
        <v>26</v>
      </c>
      <c r="B112" s="173" t="s">
        <v>347</v>
      </c>
      <c r="C112" s="181" t="s">
        <v>348</v>
      </c>
      <c r="D112" s="174" t="s">
        <v>221</v>
      </c>
      <c r="E112" s="175">
        <v>4</v>
      </c>
      <c r="F112" s="176"/>
      <c r="G112" s="177">
        <f>ROUND(E112*F112,2)</f>
        <v>0</v>
      </c>
      <c r="H112" s="176"/>
      <c r="I112" s="177">
        <f>ROUND(E112*H112,2)</f>
        <v>0</v>
      </c>
      <c r="J112" s="176"/>
      <c r="K112" s="177">
        <f>ROUND(E112*J112,2)</f>
        <v>0</v>
      </c>
      <c r="L112" s="177">
        <v>21</v>
      </c>
      <c r="M112" s="177">
        <f>G112*(1+L112/100)</f>
        <v>0</v>
      </c>
      <c r="N112" s="177">
        <v>0</v>
      </c>
      <c r="O112" s="177">
        <f>ROUND(E112*N112,2)</f>
        <v>0</v>
      </c>
      <c r="P112" s="177">
        <v>0</v>
      </c>
      <c r="Q112" s="177">
        <f>ROUND(E112*P112,2)</f>
        <v>0</v>
      </c>
      <c r="R112" s="177"/>
      <c r="S112" s="177" t="s">
        <v>222</v>
      </c>
      <c r="T112" s="178" t="s">
        <v>223</v>
      </c>
      <c r="U112" s="161">
        <v>0</v>
      </c>
      <c r="V112" s="161">
        <f>ROUND(E112*U112,2)</f>
        <v>0</v>
      </c>
      <c r="W112" s="161"/>
      <c r="X112" s="161" t="s">
        <v>190</v>
      </c>
      <c r="Y112" s="151"/>
      <c r="Z112" s="151"/>
      <c r="AA112" s="151"/>
      <c r="AB112" s="151"/>
      <c r="AC112" s="151"/>
      <c r="AD112" s="151"/>
      <c r="AE112" s="151"/>
      <c r="AF112" s="151"/>
      <c r="AG112" s="151" t="s">
        <v>191</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2" t="s">
        <v>112</v>
      </c>
      <c r="D113" s="163"/>
      <c r="E113" s="164">
        <v>4</v>
      </c>
      <c r="F113" s="161"/>
      <c r="G113" s="161"/>
      <c r="H113" s="161"/>
      <c r="I113" s="161"/>
      <c r="J113" s="161"/>
      <c r="K113" s="161"/>
      <c r="L113" s="161"/>
      <c r="M113" s="161"/>
      <c r="N113" s="161"/>
      <c r="O113" s="161"/>
      <c r="P113" s="161"/>
      <c r="Q113" s="161"/>
      <c r="R113" s="161"/>
      <c r="S113" s="161"/>
      <c r="T113" s="161"/>
      <c r="U113" s="161"/>
      <c r="V113" s="161"/>
      <c r="W113" s="161"/>
      <c r="X113" s="161"/>
      <c r="Y113" s="151"/>
      <c r="Z113" s="151"/>
      <c r="AA113" s="151"/>
      <c r="AB113" s="151"/>
      <c r="AC113" s="151"/>
      <c r="AD113" s="151"/>
      <c r="AE113" s="151"/>
      <c r="AF113" s="151"/>
      <c r="AG113" s="151" t="s">
        <v>193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72">
        <v>27</v>
      </c>
      <c r="B114" s="173" t="s">
        <v>349</v>
      </c>
      <c r="C114" s="181" t="s">
        <v>350</v>
      </c>
      <c r="D114" s="174" t="s">
        <v>221</v>
      </c>
      <c r="E114" s="175">
        <v>104</v>
      </c>
      <c r="F114" s="176"/>
      <c r="G114" s="177">
        <f>ROUND(E114*F114,2)</f>
        <v>0</v>
      </c>
      <c r="H114" s="176"/>
      <c r="I114" s="177">
        <f>ROUND(E114*H114,2)</f>
        <v>0</v>
      </c>
      <c r="J114" s="176"/>
      <c r="K114" s="177">
        <f>ROUND(E114*J114,2)</f>
        <v>0</v>
      </c>
      <c r="L114" s="177">
        <v>21</v>
      </c>
      <c r="M114" s="177">
        <f>G114*(1+L114/100)</f>
        <v>0</v>
      </c>
      <c r="N114" s="177">
        <v>0</v>
      </c>
      <c r="O114" s="177">
        <f>ROUND(E114*N114,2)</f>
        <v>0</v>
      </c>
      <c r="P114" s="177">
        <v>0</v>
      </c>
      <c r="Q114" s="177">
        <f>ROUND(E114*P114,2)</f>
        <v>0</v>
      </c>
      <c r="R114" s="177"/>
      <c r="S114" s="177" t="s">
        <v>222</v>
      </c>
      <c r="T114" s="178" t="s">
        <v>223</v>
      </c>
      <c r="U114" s="161">
        <v>0</v>
      </c>
      <c r="V114" s="161">
        <f>ROUND(E114*U114,2)</f>
        <v>0</v>
      </c>
      <c r="W114" s="161"/>
      <c r="X114" s="161" t="s">
        <v>190</v>
      </c>
      <c r="Y114" s="151"/>
      <c r="Z114" s="151"/>
      <c r="AA114" s="151"/>
      <c r="AB114" s="151"/>
      <c r="AC114" s="151"/>
      <c r="AD114" s="151"/>
      <c r="AE114" s="151"/>
      <c r="AF114" s="151"/>
      <c r="AG114" s="151" t="s">
        <v>191</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2" t="s">
        <v>351</v>
      </c>
      <c r="D115" s="163"/>
      <c r="E115" s="164">
        <v>104</v>
      </c>
      <c r="F115" s="161"/>
      <c r="G115" s="161"/>
      <c r="H115" s="161"/>
      <c r="I115" s="161"/>
      <c r="J115" s="161"/>
      <c r="K115" s="161"/>
      <c r="L115" s="161"/>
      <c r="M115" s="161"/>
      <c r="N115" s="161"/>
      <c r="O115" s="161"/>
      <c r="P115" s="161"/>
      <c r="Q115" s="161"/>
      <c r="R115" s="161"/>
      <c r="S115" s="161"/>
      <c r="T115" s="161"/>
      <c r="U115" s="161"/>
      <c r="V115" s="161"/>
      <c r="W115" s="161"/>
      <c r="X115" s="161"/>
      <c r="Y115" s="151"/>
      <c r="Z115" s="151"/>
      <c r="AA115" s="151"/>
      <c r="AB115" s="151"/>
      <c r="AC115" s="151"/>
      <c r="AD115" s="151"/>
      <c r="AE115" s="151"/>
      <c r="AF115" s="151"/>
      <c r="AG115" s="151" t="s">
        <v>193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
      <c r="A116" s="166" t="s">
        <v>183</v>
      </c>
      <c r="B116" s="167" t="s">
        <v>132</v>
      </c>
      <c r="C116" s="180" t="s">
        <v>133</v>
      </c>
      <c r="D116" s="168"/>
      <c r="E116" s="169"/>
      <c r="F116" s="170"/>
      <c r="G116" s="170">
        <f>SUMIF(AG117:AG118,"&lt;&gt;NOR",G117:G118)</f>
        <v>0</v>
      </c>
      <c r="H116" s="170"/>
      <c r="I116" s="170">
        <f>SUM(I117:I118)</f>
        <v>0</v>
      </c>
      <c r="J116" s="170"/>
      <c r="K116" s="170">
        <f>SUM(K117:K118)</f>
        <v>0</v>
      </c>
      <c r="L116" s="170"/>
      <c r="M116" s="170">
        <f>SUM(M117:M118)</f>
        <v>0</v>
      </c>
      <c r="N116" s="170"/>
      <c r="O116" s="170">
        <f>SUM(O117:O118)</f>
        <v>0</v>
      </c>
      <c r="P116" s="170"/>
      <c r="Q116" s="170">
        <f>SUM(Q117:Q118)</f>
        <v>0</v>
      </c>
      <c r="R116" s="170"/>
      <c r="S116" s="170"/>
      <c r="T116" s="171"/>
      <c r="U116" s="165"/>
      <c r="V116" s="165">
        <f>SUM(V117:V118)</f>
        <v>17.02</v>
      </c>
      <c r="W116" s="165"/>
      <c r="X116" s="165"/>
      <c r="AG116" t="s">
        <v>184</v>
      </c>
    </row>
    <row r="117" spans="1:60" outlineLevel="1" x14ac:dyDescent="0.2">
      <c r="A117" s="172">
        <v>28</v>
      </c>
      <c r="B117" s="173" t="s">
        <v>352</v>
      </c>
      <c r="C117" s="181" t="s">
        <v>353</v>
      </c>
      <c r="D117" s="174" t="s">
        <v>274</v>
      </c>
      <c r="E117" s="175">
        <v>80.490819999999999</v>
      </c>
      <c r="F117" s="176"/>
      <c r="G117" s="177">
        <f>ROUND(E117*F117,2)</f>
        <v>0</v>
      </c>
      <c r="H117" s="176"/>
      <c r="I117" s="177">
        <f>ROUND(E117*H117,2)</f>
        <v>0</v>
      </c>
      <c r="J117" s="176"/>
      <c r="K117" s="177">
        <f>ROUND(E117*J117,2)</f>
        <v>0</v>
      </c>
      <c r="L117" s="177">
        <v>21</v>
      </c>
      <c r="M117" s="177">
        <f>G117*(1+L117/100)</f>
        <v>0</v>
      </c>
      <c r="N117" s="177">
        <v>0</v>
      </c>
      <c r="O117" s="177">
        <f>ROUND(E117*N117,2)</f>
        <v>0</v>
      </c>
      <c r="P117" s="177">
        <v>0</v>
      </c>
      <c r="Q117" s="177">
        <f>ROUND(E117*P117,2)</f>
        <v>0</v>
      </c>
      <c r="R117" s="177"/>
      <c r="S117" s="177" t="s">
        <v>188</v>
      </c>
      <c r="T117" s="178" t="s">
        <v>189</v>
      </c>
      <c r="U117" s="161">
        <v>0.21149999999999999</v>
      </c>
      <c r="V117" s="161">
        <f>ROUND(E117*U117,2)</f>
        <v>17.02</v>
      </c>
      <c r="W117" s="161"/>
      <c r="X117" s="161" t="s">
        <v>275</v>
      </c>
      <c r="Y117" s="151"/>
      <c r="Z117" s="151"/>
      <c r="AA117" s="151"/>
      <c r="AB117" s="151"/>
      <c r="AC117" s="151"/>
      <c r="AD117" s="151"/>
      <c r="AE117" s="151"/>
      <c r="AF117" s="151"/>
      <c r="AG117" s="151" t="s">
        <v>276</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277" t="s">
        <v>354</v>
      </c>
      <c r="D118" s="278"/>
      <c r="E118" s="278"/>
      <c r="F118" s="278"/>
      <c r="G118" s="278"/>
      <c r="H118" s="161"/>
      <c r="I118" s="161"/>
      <c r="J118" s="161"/>
      <c r="K118" s="161"/>
      <c r="L118" s="161"/>
      <c r="M118" s="161"/>
      <c r="N118" s="161"/>
      <c r="O118" s="161"/>
      <c r="P118" s="161"/>
      <c r="Q118" s="161"/>
      <c r="R118" s="161"/>
      <c r="S118" s="161"/>
      <c r="T118" s="161"/>
      <c r="U118" s="161"/>
      <c r="V118" s="161"/>
      <c r="W118" s="161"/>
      <c r="X118" s="161"/>
      <c r="Y118" s="151"/>
      <c r="Z118" s="151"/>
      <c r="AA118" s="151"/>
      <c r="AB118" s="151"/>
      <c r="AC118" s="151"/>
      <c r="AD118" s="151"/>
      <c r="AE118" s="151"/>
      <c r="AF118" s="151"/>
      <c r="AG118" s="151" t="s">
        <v>305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x14ac:dyDescent="0.2">
      <c r="A119" s="166" t="s">
        <v>183</v>
      </c>
      <c r="B119" s="167" t="s">
        <v>136</v>
      </c>
      <c r="C119" s="180" t="s">
        <v>137</v>
      </c>
      <c r="D119" s="168"/>
      <c r="E119" s="169"/>
      <c r="F119" s="170"/>
      <c r="G119" s="170">
        <f>SUMIF(AG120:AG121,"&lt;&gt;NOR",G120:G121)</f>
        <v>0</v>
      </c>
      <c r="H119" s="170"/>
      <c r="I119" s="170">
        <f>SUM(I120:I121)</f>
        <v>0</v>
      </c>
      <c r="J119" s="170"/>
      <c r="K119" s="170">
        <f>SUM(K120:K121)</f>
        <v>0</v>
      </c>
      <c r="L119" s="170"/>
      <c r="M119" s="170">
        <f>SUM(M120:M121)</f>
        <v>0</v>
      </c>
      <c r="N119" s="170"/>
      <c r="O119" s="170">
        <f>SUM(O120:O121)</f>
        <v>0</v>
      </c>
      <c r="P119" s="170"/>
      <c r="Q119" s="170">
        <f>SUM(Q120:Q121)</f>
        <v>0</v>
      </c>
      <c r="R119" s="170"/>
      <c r="S119" s="170"/>
      <c r="T119" s="171"/>
      <c r="U119" s="165"/>
      <c r="V119" s="165">
        <f>SUM(V120:V121)</f>
        <v>0</v>
      </c>
      <c r="W119" s="165"/>
      <c r="X119" s="165"/>
      <c r="AG119" t="s">
        <v>184</v>
      </c>
    </row>
    <row r="120" spans="1:60" outlineLevel="1" x14ac:dyDescent="0.2">
      <c r="A120" s="172">
        <v>29</v>
      </c>
      <c r="B120" s="173" t="s">
        <v>136</v>
      </c>
      <c r="C120" s="181" t="s">
        <v>355</v>
      </c>
      <c r="D120" s="174" t="s">
        <v>356</v>
      </c>
      <c r="E120" s="175">
        <v>102</v>
      </c>
      <c r="F120" s="176"/>
      <c r="G120" s="177">
        <f>ROUND(E120*F120,2)</f>
        <v>0</v>
      </c>
      <c r="H120" s="176"/>
      <c r="I120" s="177">
        <f>ROUND(E120*H120,2)</f>
        <v>0</v>
      </c>
      <c r="J120" s="176"/>
      <c r="K120" s="177">
        <f>ROUND(E120*J120,2)</f>
        <v>0</v>
      </c>
      <c r="L120" s="177">
        <v>21</v>
      </c>
      <c r="M120" s="177">
        <f>G120*(1+L120/100)</f>
        <v>0</v>
      </c>
      <c r="N120" s="177">
        <v>0</v>
      </c>
      <c r="O120" s="177">
        <f>ROUND(E120*N120,2)</f>
        <v>0</v>
      </c>
      <c r="P120" s="177">
        <v>0</v>
      </c>
      <c r="Q120" s="177">
        <f>ROUND(E120*P120,2)</f>
        <v>0</v>
      </c>
      <c r="R120" s="177"/>
      <c r="S120" s="177" t="s">
        <v>222</v>
      </c>
      <c r="T120" s="178" t="s">
        <v>223</v>
      </c>
      <c r="U120" s="161">
        <v>0</v>
      </c>
      <c r="V120" s="161">
        <f>ROUND(E120*U120,2)</f>
        <v>0</v>
      </c>
      <c r="W120" s="161"/>
      <c r="X120" s="161" t="s">
        <v>190</v>
      </c>
      <c r="Y120" s="151"/>
      <c r="Z120" s="151"/>
      <c r="AA120" s="151"/>
      <c r="AB120" s="151"/>
      <c r="AC120" s="151"/>
      <c r="AD120" s="151"/>
      <c r="AE120" s="151"/>
      <c r="AF120" s="151"/>
      <c r="AG120" s="151" t="s">
        <v>191</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2" t="s">
        <v>357</v>
      </c>
      <c r="D121" s="163"/>
      <c r="E121" s="164">
        <v>102</v>
      </c>
      <c r="F121" s="161"/>
      <c r="G121" s="161"/>
      <c r="H121" s="161"/>
      <c r="I121" s="161"/>
      <c r="J121" s="161"/>
      <c r="K121" s="161"/>
      <c r="L121" s="161"/>
      <c r="M121" s="161"/>
      <c r="N121" s="161"/>
      <c r="O121" s="161"/>
      <c r="P121" s="161"/>
      <c r="Q121" s="161"/>
      <c r="R121" s="161"/>
      <c r="S121" s="161"/>
      <c r="T121" s="161"/>
      <c r="U121" s="161"/>
      <c r="V121" s="161"/>
      <c r="W121" s="161"/>
      <c r="X121" s="161"/>
      <c r="Y121" s="151"/>
      <c r="Z121" s="151"/>
      <c r="AA121" s="151"/>
      <c r="AB121" s="151"/>
      <c r="AC121" s="151"/>
      <c r="AD121" s="151"/>
      <c r="AE121" s="151"/>
      <c r="AF121" s="151"/>
      <c r="AG121" s="151" t="s">
        <v>193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x14ac:dyDescent="0.2">
      <c r="A122" s="166" t="s">
        <v>183</v>
      </c>
      <c r="B122" s="167" t="s">
        <v>138</v>
      </c>
      <c r="C122" s="180" t="s">
        <v>139</v>
      </c>
      <c r="D122" s="168"/>
      <c r="E122" s="169"/>
      <c r="F122" s="170"/>
      <c r="G122" s="170">
        <f>SUMIF(AG123:AG163,"&lt;&gt;NOR",G123:G163)</f>
        <v>0</v>
      </c>
      <c r="H122" s="170"/>
      <c r="I122" s="170">
        <f>SUM(I123:I163)</f>
        <v>0</v>
      </c>
      <c r="J122" s="170"/>
      <c r="K122" s="170">
        <f>SUM(K123:K163)</f>
        <v>0</v>
      </c>
      <c r="L122" s="170"/>
      <c r="M122" s="170">
        <f>SUM(M123:M163)</f>
        <v>0</v>
      </c>
      <c r="N122" s="170"/>
      <c r="O122" s="170">
        <f>SUM(O123:O163)</f>
        <v>0.25</v>
      </c>
      <c r="P122" s="170"/>
      <c r="Q122" s="170">
        <f>SUM(Q123:Q163)</f>
        <v>0</v>
      </c>
      <c r="R122" s="170"/>
      <c r="S122" s="170"/>
      <c r="T122" s="171"/>
      <c r="U122" s="165"/>
      <c r="V122" s="165">
        <f>SUM(V123:V163)</f>
        <v>75.609999999999985</v>
      </c>
      <c r="W122" s="165"/>
      <c r="X122" s="165"/>
      <c r="AG122" t="s">
        <v>184</v>
      </c>
    </row>
    <row r="123" spans="1:60" outlineLevel="1" x14ac:dyDescent="0.2">
      <c r="A123" s="172">
        <v>30</v>
      </c>
      <c r="B123" s="173" t="s">
        <v>358</v>
      </c>
      <c r="C123" s="181" t="s">
        <v>359</v>
      </c>
      <c r="D123" s="174" t="s">
        <v>255</v>
      </c>
      <c r="E123" s="175">
        <v>2</v>
      </c>
      <c r="F123" s="176"/>
      <c r="G123" s="177">
        <f>ROUND(E123*F123,2)</f>
        <v>0</v>
      </c>
      <c r="H123" s="176"/>
      <c r="I123" s="177">
        <f>ROUND(E123*H123,2)</f>
        <v>0</v>
      </c>
      <c r="J123" s="176"/>
      <c r="K123" s="177">
        <f>ROUND(E123*J123,2)</f>
        <v>0</v>
      </c>
      <c r="L123" s="177">
        <v>21</v>
      </c>
      <c r="M123" s="177">
        <f>G123*(1+L123/100)</f>
        <v>0</v>
      </c>
      <c r="N123" s="177">
        <v>4.6999999999999999E-4</v>
      </c>
      <c r="O123" s="177">
        <f>ROUND(E123*N123,2)</f>
        <v>0</v>
      </c>
      <c r="P123" s="177">
        <v>0</v>
      </c>
      <c r="Q123" s="177">
        <f>ROUND(E123*P123,2)</f>
        <v>0</v>
      </c>
      <c r="R123" s="177"/>
      <c r="S123" s="177" t="s">
        <v>188</v>
      </c>
      <c r="T123" s="178" t="s">
        <v>189</v>
      </c>
      <c r="U123" s="161">
        <v>0.35899999999999999</v>
      </c>
      <c r="V123" s="161">
        <f>ROUND(E123*U123,2)</f>
        <v>0.72</v>
      </c>
      <c r="W123" s="161"/>
      <c r="X123" s="161" t="s">
        <v>190</v>
      </c>
      <c r="Y123" s="151"/>
      <c r="Z123" s="151"/>
      <c r="AA123" s="151"/>
      <c r="AB123" s="151"/>
      <c r="AC123" s="151"/>
      <c r="AD123" s="151"/>
      <c r="AE123" s="151"/>
      <c r="AF123" s="151"/>
      <c r="AG123" s="151" t="s">
        <v>191</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77" t="s">
        <v>360</v>
      </c>
      <c r="D124" s="278"/>
      <c r="E124" s="278"/>
      <c r="F124" s="278"/>
      <c r="G124" s="278"/>
      <c r="H124" s="161"/>
      <c r="I124" s="161"/>
      <c r="J124" s="161"/>
      <c r="K124" s="161"/>
      <c r="L124" s="161"/>
      <c r="M124" s="161"/>
      <c r="N124" s="161"/>
      <c r="O124" s="161"/>
      <c r="P124" s="161"/>
      <c r="Q124" s="161"/>
      <c r="R124" s="161"/>
      <c r="S124" s="161"/>
      <c r="T124" s="161"/>
      <c r="U124" s="161"/>
      <c r="V124" s="161"/>
      <c r="W124" s="161"/>
      <c r="X124" s="161"/>
      <c r="Y124" s="151"/>
      <c r="Z124" s="151"/>
      <c r="AA124" s="151"/>
      <c r="AB124" s="151"/>
      <c r="AC124" s="151"/>
      <c r="AD124" s="151"/>
      <c r="AE124" s="151"/>
      <c r="AF124" s="151"/>
      <c r="AG124" s="151" t="s">
        <v>305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2" t="s">
        <v>108</v>
      </c>
      <c r="D125" s="163"/>
      <c r="E125" s="164">
        <v>2</v>
      </c>
      <c r="F125" s="161"/>
      <c r="G125" s="161"/>
      <c r="H125" s="161"/>
      <c r="I125" s="161"/>
      <c r="J125" s="161"/>
      <c r="K125" s="161"/>
      <c r="L125" s="161"/>
      <c r="M125" s="161"/>
      <c r="N125" s="161"/>
      <c r="O125" s="161"/>
      <c r="P125" s="161"/>
      <c r="Q125" s="161"/>
      <c r="R125" s="161"/>
      <c r="S125" s="161"/>
      <c r="T125" s="161"/>
      <c r="U125" s="161"/>
      <c r="V125" s="161"/>
      <c r="W125" s="161"/>
      <c r="X125" s="161"/>
      <c r="Y125" s="151"/>
      <c r="Z125" s="151"/>
      <c r="AA125" s="151"/>
      <c r="AB125" s="151"/>
      <c r="AC125" s="151"/>
      <c r="AD125" s="151"/>
      <c r="AE125" s="151"/>
      <c r="AF125" s="151"/>
      <c r="AG125" s="151" t="s">
        <v>193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72">
        <v>31</v>
      </c>
      <c r="B126" s="173" t="s">
        <v>361</v>
      </c>
      <c r="C126" s="181" t="s">
        <v>362</v>
      </c>
      <c r="D126" s="174" t="s">
        <v>255</v>
      </c>
      <c r="E126" s="175">
        <v>5</v>
      </c>
      <c r="F126" s="176"/>
      <c r="G126" s="177">
        <f>ROUND(E126*F126,2)</f>
        <v>0</v>
      </c>
      <c r="H126" s="176"/>
      <c r="I126" s="177">
        <f>ROUND(E126*H126,2)</f>
        <v>0</v>
      </c>
      <c r="J126" s="176"/>
      <c r="K126" s="177">
        <f>ROUND(E126*J126,2)</f>
        <v>0</v>
      </c>
      <c r="L126" s="177">
        <v>21</v>
      </c>
      <c r="M126" s="177">
        <f>G126*(1+L126/100)</f>
        <v>0</v>
      </c>
      <c r="N126" s="177">
        <v>6.9999999999999999E-4</v>
      </c>
      <c r="O126" s="177">
        <f>ROUND(E126*N126,2)</f>
        <v>0</v>
      </c>
      <c r="P126" s="177">
        <v>0</v>
      </c>
      <c r="Q126" s="177">
        <f>ROUND(E126*P126,2)</f>
        <v>0</v>
      </c>
      <c r="R126" s="177"/>
      <c r="S126" s="177" t="s">
        <v>188</v>
      </c>
      <c r="T126" s="178" t="s">
        <v>189</v>
      </c>
      <c r="U126" s="161">
        <v>0.45200000000000001</v>
      </c>
      <c r="V126" s="161">
        <f>ROUND(E126*U126,2)</f>
        <v>2.2599999999999998</v>
      </c>
      <c r="W126" s="161"/>
      <c r="X126" s="161" t="s">
        <v>190</v>
      </c>
      <c r="Y126" s="151"/>
      <c r="Z126" s="151"/>
      <c r="AA126" s="151"/>
      <c r="AB126" s="151"/>
      <c r="AC126" s="151"/>
      <c r="AD126" s="151"/>
      <c r="AE126" s="151"/>
      <c r="AF126" s="151"/>
      <c r="AG126" s="151" t="s">
        <v>191</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77" t="s">
        <v>360</v>
      </c>
      <c r="D127" s="278"/>
      <c r="E127" s="278"/>
      <c r="F127" s="278"/>
      <c r="G127" s="278"/>
      <c r="H127" s="161"/>
      <c r="I127" s="161"/>
      <c r="J127" s="161"/>
      <c r="K127" s="161"/>
      <c r="L127" s="161"/>
      <c r="M127" s="161"/>
      <c r="N127" s="161"/>
      <c r="O127" s="161"/>
      <c r="P127" s="161"/>
      <c r="Q127" s="161"/>
      <c r="R127" s="161"/>
      <c r="S127" s="161"/>
      <c r="T127" s="161"/>
      <c r="U127" s="161"/>
      <c r="V127" s="161"/>
      <c r="W127" s="161"/>
      <c r="X127" s="161"/>
      <c r="Y127" s="151"/>
      <c r="Z127" s="151"/>
      <c r="AA127" s="151"/>
      <c r="AB127" s="151"/>
      <c r="AC127" s="151"/>
      <c r="AD127" s="151"/>
      <c r="AE127" s="151"/>
      <c r="AF127" s="151"/>
      <c r="AG127" s="151" t="s">
        <v>305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2" t="s">
        <v>116</v>
      </c>
      <c r="D128" s="163"/>
      <c r="E128" s="164">
        <v>5</v>
      </c>
      <c r="F128" s="161"/>
      <c r="G128" s="161"/>
      <c r="H128" s="161"/>
      <c r="I128" s="161"/>
      <c r="J128" s="161"/>
      <c r="K128" s="161"/>
      <c r="L128" s="161"/>
      <c r="M128" s="161"/>
      <c r="N128" s="161"/>
      <c r="O128" s="161"/>
      <c r="P128" s="161"/>
      <c r="Q128" s="161"/>
      <c r="R128" s="161"/>
      <c r="S128" s="161"/>
      <c r="T128" s="161"/>
      <c r="U128" s="161"/>
      <c r="V128" s="161"/>
      <c r="W128" s="161"/>
      <c r="X128" s="161"/>
      <c r="Y128" s="151"/>
      <c r="Z128" s="151"/>
      <c r="AA128" s="151"/>
      <c r="AB128" s="151"/>
      <c r="AC128" s="151"/>
      <c r="AD128" s="151"/>
      <c r="AE128" s="151"/>
      <c r="AF128" s="151"/>
      <c r="AG128" s="151" t="s">
        <v>193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72">
        <v>32</v>
      </c>
      <c r="B129" s="173" t="s">
        <v>363</v>
      </c>
      <c r="C129" s="181" t="s">
        <v>364</v>
      </c>
      <c r="D129" s="174" t="s">
        <v>255</v>
      </c>
      <c r="E129" s="175">
        <v>4</v>
      </c>
      <c r="F129" s="176"/>
      <c r="G129" s="177">
        <f>ROUND(E129*F129,2)</f>
        <v>0</v>
      </c>
      <c r="H129" s="176"/>
      <c r="I129" s="177">
        <f>ROUND(E129*H129,2)</f>
        <v>0</v>
      </c>
      <c r="J129" s="176"/>
      <c r="K129" s="177">
        <f>ROUND(E129*J129,2)</f>
        <v>0</v>
      </c>
      <c r="L129" s="177">
        <v>21</v>
      </c>
      <c r="M129" s="177">
        <f>G129*(1+L129/100)</f>
        <v>0</v>
      </c>
      <c r="N129" s="177">
        <v>1.5200000000000001E-3</v>
      </c>
      <c r="O129" s="177">
        <f>ROUND(E129*N129,2)</f>
        <v>0.01</v>
      </c>
      <c r="P129" s="177">
        <v>0</v>
      </c>
      <c r="Q129" s="177">
        <f>ROUND(E129*P129,2)</f>
        <v>0</v>
      </c>
      <c r="R129" s="177"/>
      <c r="S129" s="177" t="s">
        <v>188</v>
      </c>
      <c r="T129" s="178" t="s">
        <v>189</v>
      </c>
      <c r="U129" s="161">
        <v>1.173</v>
      </c>
      <c r="V129" s="161">
        <f>ROUND(E129*U129,2)</f>
        <v>4.6900000000000004</v>
      </c>
      <c r="W129" s="161"/>
      <c r="X129" s="161" t="s">
        <v>190</v>
      </c>
      <c r="Y129" s="151"/>
      <c r="Z129" s="151"/>
      <c r="AA129" s="151"/>
      <c r="AB129" s="151"/>
      <c r="AC129" s="151"/>
      <c r="AD129" s="151"/>
      <c r="AE129" s="151"/>
      <c r="AF129" s="151"/>
      <c r="AG129" s="151" t="s">
        <v>191</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277" t="s">
        <v>360</v>
      </c>
      <c r="D130" s="278"/>
      <c r="E130" s="278"/>
      <c r="F130" s="278"/>
      <c r="G130" s="278"/>
      <c r="H130" s="161"/>
      <c r="I130" s="161"/>
      <c r="J130" s="161"/>
      <c r="K130" s="161"/>
      <c r="L130" s="161"/>
      <c r="M130" s="161"/>
      <c r="N130" s="161"/>
      <c r="O130" s="161"/>
      <c r="P130" s="161"/>
      <c r="Q130" s="161"/>
      <c r="R130" s="161"/>
      <c r="S130" s="161"/>
      <c r="T130" s="161"/>
      <c r="U130" s="161"/>
      <c r="V130" s="161"/>
      <c r="W130" s="161"/>
      <c r="X130" s="161"/>
      <c r="Y130" s="151"/>
      <c r="Z130" s="151"/>
      <c r="AA130" s="151"/>
      <c r="AB130" s="151"/>
      <c r="AC130" s="151"/>
      <c r="AD130" s="151"/>
      <c r="AE130" s="151"/>
      <c r="AF130" s="151"/>
      <c r="AG130" s="151" t="s">
        <v>305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2" t="s">
        <v>112</v>
      </c>
      <c r="D131" s="163"/>
      <c r="E131" s="164">
        <v>4</v>
      </c>
      <c r="F131" s="161"/>
      <c r="G131" s="161"/>
      <c r="H131" s="161"/>
      <c r="I131" s="161"/>
      <c r="J131" s="161"/>
      <c r="K131" s="161"/>
      <c r="L131" s="161"/>
      <c r="M131" s="161"/>
      <c r="N131" s="161"/>
      <c r="O131" s="161"/>
      <c r="P131" s="161"/>
      <c r="Q131" s="161"/>
      <c r="R131" s="161"/>
      <c r="S131" s="161"/>
      <c r="T131" s="161"/>
      <c r="U131" s="161"/>
      <c r="V131" s="161"/>
      <c r="W131" s="161"/>
      <c r="X131" s="161"/>
      <c r="Y131" s="151"/>
      <c r="Z131" s="151"/>
      <c r="AA131" s="151"/>
      <c r="AB131" s="151"/>
      <c r="AC131" s="151"/>
      <c r="AD131" s="151"/>
      <c r="AE131" s="151"/>
      <c r="AF131" s="151"/>
      <c r="AG131" s="151" t="s">
        <v>193</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2">
        <v>33</v>
      </c>
      <c r="B132" s="173" t="s">
        <v>365</v>
      </c>
      <c r="C132" s="181" t="s">
        <v>366</v>
      </c>
      <c r="D132" s="174" t="s">
        <v>255</v>
      </c>
      <c r="E132" s="175">
        <v>43</v>
      </c>
      <c r="F132" s="176"/>
      <c r="G132" s="177">
        <f>ROUND(E132*F132,2)</f>
        <v>0</v>
      </c>
      <c r="H132" s="176"/>
      <c r="I132" s="177">
        <f>ROUND(E132*H132,2)</f>
        <v>0</v>
      </c>
      <c r="J132" s="176"/>
      <c r="K132" s="177">
        <f>ROUND(E132*J132,2)</f>
        <v>0</v>
      </c>
      <c r="L132" s="177">
        <v>21</v>
      </c>
      <c r="M132" s="177">
        <f>G132*(1+L132/100)</f>
        <v>0</v>
      </c>
      <c r="N132" s="177">
        <v>2.0999999999999999E-3</v>
      </c>
      <c r="O132" s="177">
        <f>ROUND(E132*N132,2)</f>
        <v>0.09</v>
      </c>
      <c r="P132" s="177">
        <v>0</v>
      </c>
      <c r="Q132" s="177">
        <f>ROUND(E132*P132,2)</f>
        <v>0</v>
      </c>
      <c r="R132" s="177"/>
      <c r="S132" s="177" t="s">
        <v>188</v>
      </c>
      <c r="T132" s="178" t="s">
        <v>189</v>
      </c>
      <c r="U132" s="161">
        <v>0.8</v>
      </c>
      <c r="V132" s="161">
        <f>ROUND(E132*U132,2)</f>
        <v>34.4</v>
      </c>
      <c r="W132" s="161"/>
      <c r="X132" s="161" t="s">
        <v>190</v>
      </c>
      <c r="Y132" s="151"/>
      <c r="Z132" s="151"/>
      <c r="AA132" s="151"/>
      <c r="AB132" s="151"/>
      <c r="AC132" s="151"/>
      <c r="AD132" s="151"/>
      <c r="AE132" s="151"/>
      <c r="AF132" s="151"/>
      <c r="AG132" s="151" t="s">
        <v>191</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77" t="s">
        <v>360</v>
      </c>
      <c r="D133" s="278"/>
      <c r="E133" s="278"/>
      <c r="F133" s="278"/>
      <c r="G133" s="278"/>
      <c r="H133" s="161"/>
      <c r="I133" s="161"/>
      <c r="J133" s="161"/>
      <c r="K133" s="161"/>
      <c r="L133" s="161"/>
      <c r="M133" s="161"/>
      <c r="N133" s="161"/>
      <c r="O133" s="161"/>
      <c r="P133" s="161"/>
      <c r="Q133" s="161"/>
      <c r="R133" s="161"/>
      <c r="S133" s="161"/>
      <c r="T133" s="161"/>
      <c r="U133" s="161"/>
      <c r="V133" s="161"/>
      <c r="W133" s="161"/>
      <c r="X133" s="161"/>
      <c r="Y133" s="151"/>
      <c r="Z133" s="151"/>
      <c r="AA133" s="151"/>
      <c r="AB133" s="151"/>
      <c r="AC133" s="151"/>
      <c r="AD133" s="151"/>
      <c r="AE133" s="151"/>
      <c r="AF133" s="151"/>
      <c r="AG133" s="151" t="s">
        <v>305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2" t="s">
        <v>367</v>
      </c>
      <c r="D134" s="163"/>
      <c r="E134" s="164">
        <v>43</v>
      </c>
      <c r="F134" s="161"/>
      <c r="G134" s="161"/>
      <c r="H134" s="161"/>
      <c r="I134" s="161"/>
      <c r="J134" s="161"/>
      <c r="K134" s="161"/>
      <c r="L134" s="161"/>
      <c r="M134" s="161"/>
      <c r="N134" s="161"/>
      <c r="O134" s="161"/>
      <c r="P134" s="161"/>
      <c r="Q134" s="161"/>
      <c r="R134" s="161"/>
      <c r="S134" s="161"/>
      <c r="T134" s="161"/>
      <c r="U134" s="161"/>
      <c r="V134" s="161"/>
      <c r="W134" s="161"/>
      <c r="X134" s="161"/>
      <c r="Y134" s="151"/>
      <c r="Z134" s="151"/>
      <c r="AA134" s="151"/>
      <c r="AB134" s="151"/>
      <c r="AC134" s="151"/>
      <c r="AD134" s="151"/>
      <c r="AE134" s="151"/>
      <c r="AF134" s="151"/>
      <c r="AG134" s="151" t="s">
        <v>193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72">
        <v>34</v>
      </c>
      <c r="B135" s="173" t="s">
        <v>368</v>
      </c>
      <c r="C135" s="181" t="s">
        <v>369</v>
      </c>
      <c r="D135" s="174" t="s">
        <v>255</v>
      </c>
      <c r="E135" s="175">
        <v>14</v>
      </c>
      <c r="F135" s="176"/>
      <c r="G135" s="177">
        <f>ROUND(E135*F135,2)</f>
        <v>0</v>
      </c>
      <c r="H135" s="176"/>
      <c r="I135" s="177">
        <f>ROUND(E135*H135,2)</f>
        <v>0</v>
      </c>
      <c r="J135" s="176"/>
      <c r="K135" s="177">
        <f>ROUND(E135*J135,2)</f>
        <v>0</v>
      </c>
      <c r="L135" s="177">
        <v>21</v>
      </c>
      <c r="M135" s="177">
        <f>G135*(1+L135/100)</f>
        <v>0</v>
      </c>
      <c r="N135" s="177">
        <v>2.5200000000000001E-3</v>
      </c>
      <c r="O135" s="177">
        <f>ROUND(E135*N135,2)</f>
        <v>0.04</v>
      </c>
      <c r="P135" s="177">
        <v>0</v>
      </c>
      <c r="Q135" s="177">
        <f>ROUND(E135*P135,2)</f>
        <v>0</v>
      </c>
      <c r="R135" s="177"/>
      <c r="S135" s="177" t="s">
        <v>188</v>
      </c>
      <c r="T135" s="178" t="s">
        <v>189</v>
      </c>
      <c r="U135" s="161">
        <v>0.8</v>
      </c>
      <c r="V135" s="161">
        <f>ROUND(E135*U135,2)</f>
        <v>11.2</v>
      </c>
      <c r="W135" s="161"/>
      <c r="X135" s="161" t="s">
        <v>190</v>
      </c>
      <c r="Y135" s="151"/>
      <c r="Z135" s="151"/>
      <c r="AA135" s="151"/>
      <c r="AB135" s="151"/>
      <c r="AC135" s="151"/>
      <c r="AD135" s="151"/>
      <c r="AE135" s="151"/>
      <c r="AF135" s="151"/>
      <c r="AG135" s="151" t="s">
        <v>191</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277" t="s">
        <v>360</v>
      </c>
      <c r="D136" s="278"/>
      <c r="E136" s="278"/>
      <c r="F136" s="278"/>
      <c r="G136" s="278"/>
      <c r="H136" s="161"/>
      <c r="I136" s="161"/>
      <c r="J136" s="161"/>
      <c r="K136" s="161"/>
      <c r="L136" s="161"/>
      <c r="M136" s="161"/>
      <c r="N136" s="161"/>
      <c r="O136" s="161"/>
      <c r="P136" s="161"/>
      <c r="Q136" s="161"/>
      <c r="R136" s="161"/>
      <c r="S136" s="161"/>
      <c r="T136" s="161"/>
      <c r="U136" s="161"/>
      <c r="V136" s="161"/>
      <c r="W136" s="161"/>
      <c r="X136" s="161"/>
      <c r="Y136" s="151"/>
      <c r="Z136" s="151"/>
      <c r="AA136" s="151"/>
      <c r="AB136" s="151"/>
      <c r="AC136" s="151"/>
      <c r="AD136" s="151"/>
      <c r="AE136" s="151"/>
      <c r="AF136" s="151"/>
      <c r="AG136" s="151" t="s">
        <v>305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2" t="s">
        <v>370</v>
      </c>
      <c r="D137" s="163"/>
      <c r="E137" s="164">
        <v>14</v>
      </c>
      <c r="F137" s="161"/>
      <c r="G137" s="161"/>
      <c r="H137" s="161"/>
      <c r="I137" s="161"/>
      <c r="J137" s="161"/>
      <c r="K137" s="161"/>
      <c r="L137" s="161"/>
      <c r="M137" s="161"/>
      <c r="N137" s="161"/>
      <c r="O137" s="161"/>
      <c r="P137" s="161"/>
      <c r="Q137" s="161"/>
      <c r="R137" s="161"/>
      <c r="S137" s="161"/>
      <c r="T137" s="161"/>
      <c r="U137" s="161"/>
      <c r="V137" s="161"/>
      <c r="W137" s="161"/>
      <c r="X137" s="161"/>
      <c r="Y137" s="151"/>
      <c r="Z137" s="151"/>
      <c r="AA137" s="151"/>
      <c r="AB137" s="151"/>
      <c r="AC137" s="151"/>
      <c r="AD137" s="151"/>
      <c r="AE137" s="151"/>
      <c r="AF137" s="151"/>
      <c r="AG137" s="151" t="s">
        <v>193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2">
        <v>35</v>
      </c>
      <c r="B138" s="173" t="s">
        <v>371</v>
      </c>
      <c r="C138" s="181" t="s">
        <v>372</v>
      </c>
      <c r="D138" s="174" t="s">
        <v>255</v>
      </c>
      <c r="E138" s="175">
        <v>30</v>
      </c>
      <c r="F138" s="176"/>
      <c r="G138" s="177">
        <f>ROUND(E138*F138,2)</f>
        <v>0</v>
      </c>
      <c r="H138" s="176"/>
      <c r="I138" s="177">
        <f>ROUND(E138*H138,2)</f>
        <v>0</v>
      </c>
      <c r="J138" s="176"/>
      <c r="K138" s="177">
        <f>ROUND(E138*J138,2)</f>
        <v>0</v>
      </c>
      <c r="L138" s="177">
        <v>21</v>
      </c>
      <c r="M138" s="177">
        <f>G138*(1+L138/100)</f>
        <v>0</v>
      </c>
      <c r="N138" s="177">
        <v>3.5699999999999998E-3</v>
      </c>
      <c r="O138" s="177">
        <f>ROUND(E138*N138,2)</f>
        <v>0.11</v>
      </c>
      <c r="P138" s="177">
        <v>0</v>
      </c>
      <c r="Q138" s="177">
        <f>ROUND(E138*P138,2)</f>
        <v>0</v>
      </c>
      <c r="R138" s="177"/>
      <c r="S138" s="177" t="s">
        <v>188</v>
      </c>
      <c r="T138" s="178" t="s">
        <v>189</v>
      </c>
      <c r="U138" s="161">
        <v>0.55000000000000004</v>
      </c>
      <c r="V138" s="161">
        <f>ROUND(E138*U138,2)</f>
        <v>16.5</v>
      </c>
      <c r="W138" s="161"/>
      <c r="X138" s="161" t="s">
        <v>190</v>
      </c>
      <c r="Y138" s="151"/>
      <c r="Z138" s="151"/>
      <c r="AA138" s="151"/>
      <c r="AB138" s="151"/>
      <c r="AC138" s="151"/>
      <c r="AD138" s="151"/>
      <c r="AE138" s="151"/>
      <c r="AF138" s="151"/>
      <c r="AG138" s="151" t="s">
        <v>191</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77" t="s">
        <v>360</v>
      </c>
      <c r="D139" s="278"/>
      <c r="E139" s="278"/>
      <c r="F139" s="278"/>
      <c r="G139" s="278"/>
      <c r="H139" s="161"/>
      <c r="I139" s="161"/>
      <c r="J139" s="161"/>
      <c r="K139" s="161"/>
      <c r="L139" s="161"/>
      <c r="M139" s="161"/>
      <c r="N139" s="161"/>
      <c r="O139" s="161"/>
      <c r="P139" s="161"/>
      <c r="Q139" s="161"/>
      <c r="R139" s="161"/>
      <c r="S139" s="161"/>
      <c r="T139" s="161"/>
      <c r="U139" s="161"/>
      <c r="V139" s="161"/>
      <c r="W139" s="161"/>
      <c r="X139" s="161"/>
      <c r="Y139" s="151"/>
      <c r="Z139" s="151"/>
      <c r="AA139" s="151"/>
      <c r="AB139" s="151"/>
      <c r="AC139" s="151"/>
      <c r="AD139" s="151"/>
      <c r="AE139" s="151"/>
      <c r="AF139" s="151"/>
      <c r="AG139" s="151" t="s">
        <v>305</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2" t="s">
        <v>226</v>
      </c>
      <c r="D140" s="163"/>
      <c r="E140" s="164">
        <v>30</v>
      </c>
      <c r="F140" s="161"/>
      <c r="G140" s="161"/>
      <c r="H140" s="161"/>
      <c r="I140" s="161"/>
      <c r="J140" s="161"/>
      <c r="K140" s="161"/>
      <c r="L140" s="161"/>
      <c r="M140" s="161"/>
      <c r="N140" s="161"/>
      <c r="O140" s="161"/>
      <c r="P140" s="161"/>
      <c r="Q140" s="161"/>
      <c r="R140" s="161"/>
      <c r="S140" s="161"/>
      <c r="T140" s="161"/>
      <c r="U140" s="161"/>
      <c r="V140" s="161"/>
      <c r="W140" s="161"/>
      <c r="X140" s="161"/>
      <c r="Y140" s="151"/>
      <c r="Z140" s="151"/>
      <c r="AA140" s="151"/>
      <c r="AB140" s="151"/>
      <c r="AC140" s="151"/>
      <c r="AD140" s="151"/>
      <c r="AE140" s="151"/>
      <c r="AF140" s="151"/>
      <c r="AG140" s="151" t="s">
        <v>193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72">
        <v>36</v>
      </c>
      <c r="B141" s="173" t="s">
        <v>373</v>
      </c>
      <c r="C141" s="181" t="s">
        <v>374</v>
      </c>
      <c r="D141" s="174" t="s">
        <v>255</v>
      </c>
      <c r="E141" s="175">
        <v>4</v>
      </c>
      <c r="F141" s="176"/>
      <c r="G141" s="177">
        <f>ROUND(E141*F141,2)</f>
        <v>0</v>
      </c>
      <c r="H141" s="176"/>
      <c r="I141" s="177">
        <f>ROUND(E141*H141,2)</f>
        <v>0</v>
      </c>
      <c r="J141" s="176"/>
      <c r="K141" s="177">
        <f>ROUND(E141*J141,2)</f>
        <v>0</v>
      </c>
      <c r="L141" s="177">
        <v>21</v>
      </c>
      <c r="M141" s="177">
        <f>G141*(1+L141/100)</f>
        <v>0</v>
      </c>
      <c r="N141" s="177">
        <v>3.5E-4</v>
      </c>
      <c r="O141" s="177">
        <f>ROUND(E141*N141,2)</f>
        <v>0</v>
      </c>
      <c r="P141" s="177">
        <v>0</v>
      </c>
      <c r="Q141" s="177">
        <f>ROUND(E141*P141,2)</f>
        <v>0</v>
      </c>
      <c r="R141" s="177"/>
      <c r="S141" s="177" t="s">
        <v>188</v>
      </c>
      <c r="T141" s="178" t="s">
        <v>189</v>
      </c>
      <c r="U141" s="161">
        <v>0.12</v>
      </c>
      <c r="V141" s="161">
        <f>ROUND(E141*U141,2)</f>
        <v>0.48</v>
      </c>
      <c r="W141" s="161"/>
      <c r="X141" s="161" t="s">
        <v>190</v>
      </c>
      <c r="Y141" s="151"/>
      <c r="Z141" s="151"/>
      <c r="AA141" s="151"/>
      <c r="AB141" s="151"/>
      <c r="AC141" s="151"/>
      <c r="AD141" s="151"/>
      <c r="AE141" s="151"/>
      <c r="AF141" s="151"/>
      <c r="AG141" s="151" t="s">
        <v>191</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277" t="s">
        <v>375</v>
      </c>
      <c r="D142" s="278"/>
      <c r="E142" s="278"/>
      <c r="F142" s="278"/>
      <c r="G142" s="278"/>
      <c r="H142" s="161"/>
      <c r="I142" s="161"/>
      <c r="J142" s="161"/>
      <c r="K142" s="161"/>
      <c r="L142" s="161"/>
      <c r="M142" s="161"/>
      <c r="N142" s="161"/>
      <c r="O142" s="161"/>
      <c r="P142" s="161"/>
      <c r="Q142" s="161"/>
      <c r="R142" s="161"/>
      <c r="S142" s="161"/>
      <c r="T142" s="161"/>
      <c r="U142" s="161"/>
      <c r="V142" s="161"/>
      <c r="W142" s="161"/>
      <c r="X142" s="161"/>
      <c r="Y142" s="151"/>
      <c r="Z142" s="151"/>
      <c r="AA142" s="151"/>
      <c r="AB142" s="151"/>
      <c r="AC142" s="151"/>
      <c r="AD142" s="151"/>
      <c r="AE142" s="151"/>
      <c r="AF142" s="151"/>
      <c r="AG142" s="151" t="s">
        <v>305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2" t="s">
        <v>112</v>
      </c>
      <c r="D143" s="163"/>
      <c r="E143" s="164">
        <v>4</v>
      </c>
      <c r="F143" s="161"/>
      <c r="G143" s="161"/>
      <c r="H143" s="161"/>
      <c r="I143" s="161"/>
      <c r="J143" s="161"/>
      <c r="K143" s="161"/>
      <c r="L143" s="161"/>
      <c r="M143" s="161"/>
      <c r="N143" s="161"/>
      <c r="O143" s="161"/>
      <c r="P143" s="161"/>
      <c r="Q143" s="161"/>
      <c r="R143" s="161"/>
      <c r="S143" s="161"/>
      <c r="T143" s="161"/>
      <c r="U143" s="161"/>
      <c r="V143" s="161"/>
      <c r="W143" s="161"/>
      <c r="X143" s="161"/>
      <c r="Y143" s="151"/>
      <c r="Z143" s="151"/>
      <c r="AA143" s="151"/>
      <c r="AB143" s="151"/>
      <c r="AC143" s="151"/>
      <c r="AD143" s="151"/>
      <c r="AE143" s="151"/>
      <c r="AF143" s="151"/>
      <c r="AG143" s="151" t="s">
        <v>193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72">
        <v>37</v>
      </c>
      <c r="B144" s="173" t="s">
        <v>376</v>
      </c>
      <c r="C144" s="181" t="s">
        <v>377</v>
      </c>
      <c r="D144" s="174" t="s">
        <v>330</v>
      </c>
      <c r="E144" s="175">
        <v>1</v>
      </c>
      <c r="F144" s="176"/>
      <c r="G144" s="177">
        <f>ROUND(E144*F144,2)</f>
        <v>0</v>
      </c>
      <c r="H144" s="176"/>
      <c r="I144" s="177">
        <f>ROUND(E144*H144,2)</f>
        <v>0</v>
      </c>
      <c r="J144" s="176"/>
      <c r="K144" s="177">
        <f>ROUND(E144*J144,2)</f>
        <v>0</v>
      </c>
      <c r="L144" s="177">
        <v>21</v>
      </c>
      <c r="M144" s="177">
        <f>G144*(1+L144/100)</f>
        <v>0</v>
      </c>
      <c r="N144" s="177">
        <v>4.8999999999999998E-4</v>
      </c>
      <c r="O144" s="177">
        <f>ROUND(E144*N144,2)</f>
        <v>0</v>
      </c>
      <c r="P144" s="177">
        <v>0</v>
      </c>
      <c r="Q144" s="177">
        <f>ROUND(E144*P144,2)</f>
        <v>0</v>
      </c>
      <c r="R144" s="177"/>
      <c r="S144" s="177" t="s">
        <v>188</v>
      </c>
      <c r="T144" s="178" t="s">
        <v>189</v>
      </c>
      <c r="U144" s="161">
        <v>0.13300000000000001</v>
      </c>
      <c r="V144" s="161">
        <f>ROUND(E144*U144,2)</f>
        <v>0.13</v>
      </c>
      <c r="W144" s="161"/>
      <c r="X144" s="161" t="s">
        <v>190</v>
      </c>
      <c r="Y144" s="151"/>
      <c r="Z144" s="151"/>
      <c r="AA144" s="151"/>
      <c r="AB144" s="151"/>
      <c r="AC144" s="151"/>
      <c r="AD144" s="151"/>
      <c r="AE144" s="151"/>
      <c r="AF144" s="151"/>
      <c r="AG144" s="151" t="s">
        <v>191</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2" t="s">
        <v>94</v>
      </c>
      <c r="D145" s="163"/>
      <c r="E145" s="164">
        <v>1</v>
      </c>
      <c r="F145" s="161"/>
      <c r="G145" s="161"/>
      <c r="H145" s="161"/>
      <c r="I145" s="161"/>
      <c r="J145" s="161"/>
      <c r="K145" s="161"/>
      <c r="L145" s="161"/>
      <c r="M145" s="161"/>
      <c r="N145" s="161"/>
      <c r="O145" s="161"/>
      <c r="P145" s="161"/>
      <c r="Q145" s="161"/>
      <c r="R145" s="161"/>
      <c r="S145" s="161"/>
      <c r="T145" s="161"/>
      <c r="U145" s="161"/>
      <c r="V145" s="161"/>
      <c r="W145" s="161"/>
      <c r="X145" s="161"/>
      <c r="Y145" s="151"/>
      <c r="Z145" s="151"/>
      <c r="AA145" s="151"/>
      <c r="AB145" s="151"/>
      <c r="AC145" s="151"/>
      <c r="AD145" s="151"/>
      <c r="AE145" s="151"/>
      <c r="AF145" s="151"/>
      <c r="AG145" s="151" t="s">
        <v>193</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2">
        <v>38</v>
      </c>
      <c r="B146" s="173" t="s">
        <v>378</v>
      </c>
      <c r="C146" s="181" t="s">
        <v>379</v>
      </c>
      <c r="D146" s="174" t="s">
        <v>255</v>
      </c>
      <c r="E146" s="175">
        <v>72</v>
      </c>
      <c r="F146" s="176"/>
      <c r="G146" s="177">
        <f>ROUND(E146*F146,2)</f>
        <v>0</v>
      </c>
      <c r="H146" s="176"/>
      <c r="I146" s="177">
        <f>ROUND(E146*H146,2)</f>
        <v>0</v>
      </c>
      <c r="J146" s="176"/>
      <c r="K146" s="177">
        <f>ROUND(E146*J146,2)</f>
        <v>0</v>
      </c>
      <c r="L146" s="177">
        <v>21</v>
      </c>
      <c r="M146" s="177">
        <f>G146*(1+L146/100)</f>
        <v>0</v>
      </c>
      <c r="N146" s="177">
        <v>0</v>
      </c>
      <c r="O146" s="177">
        <f>ROUND(E146*N146,2)</f>
        <v>0</v>
      </c>
      <c r="P146" s="177">
        <v>0</v>
      </c>
      <c r="Q146" s="177">
        <f>ROUND(E146*P146,2)</f>
        <v>0</v>
      </c>
      <c r="R146" s="177"/>
      <c r="S146" s="177" t="s">
        <v>188</v>
      </c>
      <c r="T146" s="178" t="s">
        <v>189</v>
      </c>
      <c r="U146" s="161">
        <v>4.8000000000000001E-2</v>
      </c>
      <c r="V146" s="161">
        <f>ROUND(E146*U146,2)</f>
        <v>3.46</v>
      </c>
      <c r="W146" s="161"/>
      <c r="X146" s="161" t="s">
        <v>190</v>
      </c>
      <c r="Y146" s="151"/>
      <c r="Z146" s="151"/>
      <c r="AA146" s="151"/>
      <c r="AB146" s="151"/>
      <c r="AC146" s="151"/>
      <c r="AD146" s="151"/>
      <c r="AE146" s="151"/>
      <c r="AF146" s="151"/>
      <c r="AG146" s="151" t="s">
        <v>191</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2" t="s">
        <v>380</v>
      </c>
      <c r="D147" s="163"/>
      <c r="E147" s="164">
        <v>68</v>
      </c>
      <c r="F147" s="161"/>
      <c r="G147" s="161"/>
      <c r="H147" s="161"/>
      <c r="I147" s="161"/>
      <c r="J147" s="161"/>
      <c r="K147" s="161"/>
      <c r="L147" s="161"/>
      <c r="M147" s="161"/>
      <c r="N147" s="161"/>
      <c r="O147" s="161"/>
      <c r="P147" s="161"/>
      <c r="Q147" s="161"/>
      <c r="R147" s="161"/>
      <c r="S147" s="161"/>
      <c r="T147" s="161"/>
      <c r="U147" s="161"/>
      <c r="V147" s="161"/>
      <c r="W147" s="161"/>
      <c r="X147" s="161"/>
      <c r="Y147" s="151"/>
      <c r="Z147" s="151"/>
      <c r="AA147" s="151"/>
      <c r="AB147" s="151"/>
      <c r="AC147" s="151"/>
      <c r="AD147" s="151"/>
      <c r="AE147" s="151"/>
      <c r="AF147" s="151"/>
      <c r="AG147" s="151" t="s">
        <v>193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2" t="s">
        <v>112</v>
      </c>
      <c r="D148" s="163"/>
      <c r="E148" s="164">
        <v>4</v>
      </c>
      <c r="F148" s="161"/>
      <c r="G148" s="161"/>
      <c r="H148" s="161"/>
      <c r="I148" s="161"/>
      <c r="J148" s="161"/>
      <c r="K148" s="161"/>
      <c r="L148" s="161"/>
      <c r="M148" s="161"/>
      <c r="N148" s="161"/>
      <c r="O148" s="161"/>
      <c r="P148" s="161"/>
      <c r="Q148" s="161"/>
      <c r="R148" s="161"/>
      <c r="S148" s="161"/>
      <c r="T148" s="161"/>
      <c r="U148" s="161"/>
      <c r="V148" s="161"/>
      <c r="W148" s="161"/>
      <c r="X148" s="161"/>
      <c r="Y148" s="151"/>
      <c r="Z148" s="151"/>
      <c r="AA148" s="151"/>
      <c r="AB148" s="151"/>
      <c r="AC148" s="151"/>
      <c r="AD148" s="151"/>
      <c r="AE148" s="151"/>
      <c r="AF148" s="151"/>
      <c r="AG148" s="151" t="s">
        <v>193</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2">
        <v>39</v>
      </c>
      <c r="B149" s="173" t="s">
        <v>381</v>
      </c>
      <c r="C149" s="181" t="s">
        <v>382</v>
      </c>
      <c r="D149" s="174" t="s">
        <v>255</v>
      </c>
      <c r="E149" s="175">
        <v>30</v>
      </c>
      <c r="F149" s="176"/>
      <c r="G149" s="177">
        <f>ROUND(E149*F149,2)</f>
        <v>0</v>
      </c>
      <c r="H149" s="176"/>
      <c r="I149" s="177">
        <f>ROUND(E149*H149,2)</f>
        <v>0</v>
      </c>
      <c r="J149" s="176"/>
      <c r="K149" s="177">
        <f>ROUND(E149*J149,2)</f>
        <v>0</v>
      </c>
      <c r="L149" s="177">
        <v>21</v>
      </c>
      <c r="M149" s="177">
        <f>G149*(1+L149/100)</f>
        <v>0</v>
      </c>
      <c r="N149" s="177">
        <v>0</v>
      </c>
      <c r="O149" s="177">
        <f>ROUND(E149*N149,2)</f>
        <v>0</v>
      </c>
      <c r="P149" s="177">
        <v>0</v>
      </c>
      <c r="Q149" s="177">
        <f>ROUND(E149*P149,2)</f>
        <v>0</v>
      </c>
      <c r="R149" s="177"/>
      <c r="S149" s="177" t="s">
        <v>188</v>
      </c>
      <c r="T149" s="178" t="s">
        <v>189</v>
      </c>
      <c r="U149" s="161">
        <v>5.8999999999999997E-2</v>
      </c>
      <c r="V149" s="161">
        <f>ROUND(E149*U149,2)</f>
        <v>1.77</v>
      </c>
      <c r="W149" s="161"/>
      <c r="X149" s="161" t="s">
        <v>190</v>
      </c>
      <c r="Y149" s="151"/>
      <c r="Z149" s="151"/>
      <c r="AA149" s="151"/>
      <c r="AB149" s="151"/>
      <c r="AC149" s="151"/>
      <c r="AD149" s="151"/>
      <c r="AE149" s="151"/>
      <c r="AF149" s="151"/>
      <c r="AG149" s="151" t="s">
        <v>191</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2" t="s">
        <v>226</v>
      </c>
      <c r="D150" s="163"/>
      <c r="E150" s="164">
        <v>30</v>
      </c>
      <c r="F150" s="161"/>
      <c r="G150" s="161"/>
      <c r="H150" s="161"/>
      <c r="I150" s="161"/>
      <c r="J150" s="161"/>
      <c r="K150" s="161"/>
      <c r="L150" s="161"/>
      <c r="M150" s="161"/>
      <c r="N150" s="161"/>
      <c r="O150" s="161"/>
      <c r="P150" s="161"/>
      <c r="Q150" s="161"/>
      <c r="R150" s="161"/>
      <c r="S150" s="161"/>
      <c r="T150" s="161"/>
      <c r="U150" s="161"/>
      <c r="V150" s="161"/>
      <c r="W150" s="161"/>
      <c r="X150" s="161"/>
      <c r="Y150" s="151"/>
      <c r="Z150" s="151"/>
      <c r="AA150" s="151"/>
      <c r="AB150" s="151"/>
      <c r="AC150" s="151"/>
      <c r="AD150" s="151"/>
      <c r="AE150" s="151"/>
      <c r="AF150" s="151"/>
      <c r="AG150" s="151" t="s">
        <v>193</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72">
        <v>40</v>
      </c>
      <c r="B151" s="173" t="s">
        <v>383</v>
      </c>
      <c r="C151" s="181" t="s">
        <v>384</v>
      </c>
      <c r="D151" s="174" t="s">
        <v>221</v>
      </c>
      <c r="E151" s="175">
        <v>1</v>
      </c>
      <c r="F151" s="176"/>
      <c r="G151" s="177">
        <f>ROUND(E151*F151,2)</f>
        <v>0</v>
      </c>
      <c r="H151" s="176"/>
      <c r="I151" s="177">
        <f>ROUND(E151*H151,2)</f>
        <v>0</v>
      </c>
      <c r="J151" s="176"/>
      <c r="K151" s="177">
        <f>ROUND(E151*J151,2)</f>
        <v>0</v>
      </c>
      <c r="L151" s="177">
        <v>21</v>
      </c>
      <c r="M151" s="177">
        <f>G151*(1+L151/100)</f>
        <v>0</v>
      </c>
      <c r="N151" s="177">
        <v>0</v>
      </c>
      <c r="O151" s="177">
        <f>ROUND(E151*N151,2)</f>
        <v>0</v>
      </c>
      <c r="P151" s="177">
        <v>0</v>
      </c>
      <c r="Q151" s="177">
        <f>ROUND(E151*P151,2)</f>
        <v>0</v>
      </c>
      <c r="R151" s="177"/>
      <c r="S151" s="177" t="s">
        <v>222</v>
      </c>
      <c r="T151" s="178" t="s">
        <v>223</v>
      </c>
      <c r="U151" s="161">
        <v>0</v>
      </c>
      <c r="V151" s="161">
        <f>ROUND(E151*U151,2)</f>
        <v>0</v>
      </c>
      <c r="W151" s="161"/>
      <c r="X151" s="161" t="s">
        <v>190</v>
      </c>
      <c r="Y151" s="151"/>
      <c r="Z151" s="151"/>
      <c r="AA151" s="151"/>
      <c r="AB151" s="151"/>
      <c r="AC151" s="151"/>
      <c r="AD151" s="151"/>
      <c r="AE151" s="151"/>
      <c r="AF151" s="151"/>
      <c r="AG151" s="151" t="s">
        <v>191</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2" t="s">
        <v>94</v>
      </c>
      <c r="D152" s="163"/>
      <c r="E152" s="164">
        <v>1</v>
      </c>
      <c r="F152" s="161"/>
      <c r="G152" s="161"/>
      <c r="H152" s="161"/>
      <c r="I152" s="161"/>
      <c r="J152" s="161"/>
      <c r="K152" s="161"/>
      <c r="L152" s="161"/>
      <c r="M152" s="161"/>
      <c r="N152" s="161"/>
      <c r="O152" s="161"/>
      <c r="P152" s="161"/>
      <c r="Q152" s="161"/>
      <c r="R152" s="161"/>
      <c r="S152" s="161"/>
      <c r="T152" s="161"/>
      <c r="U152" s="161"/>
      <c r="V152" s="161"/>
      <c r="W152" s="161"/>
      <c r="X152" s="161"/>
      <c r="Y152" s="151"/>
      <c r="Z152" s="151"/>
      <c r="AA152" s="151"/>
      <c r="AB152" s="151"/>
      <c r="AC152" s="151"/>
      <c r="AD152" s="151"/>
      <c r="AE152" s="151"/>
      <c r="AF152" s="151"/>
      <c r="AG152" s="151" t="s">
        <v>193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72">
        <v>41</v>
      </c>
      <c r="B153" s="173" t="s">
        <v>385</v>
      </c>
      <c r="C153" s="181" t="s">
        <v>386</v>
      </c>
      <c r="D153" s="174" t="s">
        <v>221</v>
      </c>
      <c r="E153" s="175">
        <v>1</v>
      </c>
      <c r="F153" s="176"/>
      <c r="G153" s="177">
        <f>ROUND(E153*F153,2)</f>
        <v>0</v>
      </c>
      <c r="H153" s="176"/>
      <c r="I153" s="177">
        <f>ROUND(E153*H153,2)</f>
        <v>0</v>
      </c>
      <c r="J153" s="176"/>
      <c r="K153" s="177">
        <f>ROUND(E153*J153,2)</f>
        <v>0</v>
      </c>
      <c r="L153" s="177">
        <v>21</v>
      </c>
      <c r="M153" s="177">
        <f>G153*(1+L153/100)</f>
        <v>0</v>
      </c>
      <c r="N153" s="177">
        <v>0</v>
      </c>
      <c r="O153" s="177">
        <f>ROUND(E153*N153,2)</f>
        <v>0</v>
      </c>
      <c r="P153" s="177">
        <v>0</v>
      </c>
      <c r="Q153" s="177">
        <f>ROUND(E153*P153,2)</f>
        <v>0</v>
      </c>
      <c r="R153" s="177"/>
      <c r="S153" s="177" t="s">
        <v>222</v>
      </c>
      <c r="T153" s="178" t="s">
        <v>223</v>
      </c>
      <c r="U153" s="161">
        <v>0</v>
      </c>
      <c r="V153" s="161">
        <f>ROUND(E153*U153,2)</f>
        <v>0</v>
      </c>
      <c r="W153" s="161"/>
      <c r="X153" s="161" t="s">
        <v>190</v>
      </c>
      <c r="Y153" s="151"/>
      <c r="Z153" s="151"/>
      <c r="AA153" s="151"/>
      <c r="AB153" s="151"/>
      <c r="AC153" s="151"/>
      <c r="AD153" s="151"/>
      <c r="AE153" s="151"/>
      <c r="AF153" s="151"/>
      <c r="AG153" s="151" t="s">
        <v>191</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2" t="s">
        <v>94</v>
      </c>
      <c r="D154" s="163"/>
      <c r="E154" s="164">
        <v>1</v>
      </c>
      <c r="F154" s="161"/>
      <c r="G154" s="161"/>
      <c r="H154" s="161"/>
      <c r="I154" s="161"/>
      <c r="J154" s="161"/>
      <c r="K154" s="161"/>
      <c r="L154" s="161"/>
      <c r="M154" s="161"/>
      <c r="N154" s="161"/>
      <c r="O154" s="161"/>
      <c r="P154" s="161"/>
      <c r="Q154" s="161"/>
      <c r="R154" s="161"/>
      <c r="S154" s="161"/>
      <c r="T154" s="161"/>
      <c r="U154" s="161"/>
      <c r="V154" s="161"/>
      <c r="W154" s="161"/>
      <c r="X154" s="161"/>
      <c r="Y154" s="151"/>
      <c r="Z154" s="151"/>
      <c r="AA154" s="151"/>
      <c r="AB154" s="151"/>
      <c r="AC154" s="151"/>
      <c r="AD154" s="151"/>
      <c r="AE154" s="151"/>
      <c r="AF154" s="151"/>
      <c r="AG154" s="151" t="s">
        <v>193</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22.5" outlineLevel="1" x14ac:dyDescent="0.2">
      <c r="A155" s="172">
        <v>42</v>
      </c>
      <c r="B155" s="173" t="s">
        <v>387</v>
      </c>
      <c r="C155" s="181" t="s">
        <v>388</v>
      </c>
      <c r="D155" s="174" t="s">
        <v>342</v>
      </c>
      <c r="E155" s="175">
        <v>2</v>
      </c>
      <c r="F155" s="176"/>
      <c r="G155" s="177">
        <f>ROUND(E155*F155,2)</f>
        <v>0</v>
      </c>
      <c r="H155" s="176"/>
      <c r="I155" s="177">
        <f>ROUND(E155*H155,2)</f>
        <v>0</v>
      </c>
      <c r="J155" s="176"/>
      <c r="K155" s="177">
        <f>ROUND(E155*J155,2)</f>
        <v>0</v>
      </c>
      <c r="L155" s="177">
        <v>21</v>
      </c>
      <c r="M155" s="177">
        <f>G155*(1+L155/100)</f>
        <v>0</v>
      </c>
      <c r="N155" s="177">
        <v>0</v>
      </c>
      <c r="O155" s="177">
        <f>ROUND(E155*N155,2)</f>
        <v>0</v>
      </c>
      <c r="P155" s="177">
        <v>0</v>
      </c>
      <c r="Q155" s="177">
        <f>ROUND(E155*P155,2)</f>
        <v>0</v>
      </c>
      <c r="R155" s="177"/>
      <c r="S155" s="177" t="s">
        <v>222</v>
      </c>
      <c r="T155" s="178" t="s">
        <v>223</v>
      </c>
      <c r="U155" s="161">
        <v>0</v>
      </c>
      <c r="V155" s="161">
        <f>ROUND(E155*U155,2)</f>
        <v>0</v>
      </c>
      <c r="W155" s="161"/>
      <c r="X155" s="161" t="s">
        <v>190</v>
      </c>
      <c r="Y155" s="151"/>
      <c r="Z155" s="151"/>
      <c r="AA155" s="151"/>
      <c r="AB155" s="151"/>
      <c r="AC155" s="151"/>
      <c r="AD155" s="151"/>
      <c r="AE155" s="151"/>
      <c r="AF155" s="151"/>
      <c r="AG155" s="151" t="s">
        <v>191</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2" t="s">
        <v>108</v>
      </c>
      <c r="D156" s="163"/>
      <c r="E156" s="164">
        <v>2</v>
      </c>
      <c r="F156" s="161"/>
      <c r="G156" s="161"/>
      <c r="H156" s="161"/>
      <c r="I156" s="161"/>
      <c r="J156" s="161"/>
      <c r="K156" s="161"/>
      <c r="L156" s="161"/>
      <c r="M156" s="161"/>
      <c r="N156" s="161"/>
      <c r="O156" s="161"/>
      <c r="P156" s="161"/>
      <c r="Q156" s="161"/>
      <c r="R156" s="161"/>
      <c r="S156" s="161"/>
      <c r="T156" s="161"/>
      <c r="U156" s="161"/>
      <c r="V156" s="161"/>
      <c r="W156" s="161"/>
      <c r="X156" s="161"/>
      <c r="Y156" s="151"/>
      <c r="Z156" s="151"/>
      <c r="AA156" s="151"/>
      <c r="AB156" s="151"/>
      <c r="AC156" s="151"/>
      <c r="AD156" s="151"/>
      <c r="AE156" s="151"/>
      <c r="AF156" s="151"/>
      <c r="AG156" s="151" t="s">
        <v>193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72">
        <v>43</v>
      </c>
      <c r="B157" s="173" t="s">
        <v>389</v>
      </c>
      <c r="C157" s="181" t="s">
        <v>390</v>
      </c>
      <c r="D157" s="174" t="s">
        <v>342</v>
      </c>
      <c r="E157" s="175">
        <v>1</v>
      </c>
      <c r="F157" s="176"/>
      <c r="G157" s="177">
        <f>ROUND(E157*F157,2)</f>
        <v>0</v>
      </c>
      <c r="H157" s="176"/>
      <c r="I157" s="177">
        <f>ROUND(E157*H157,2)</f>
        <v>0</v>
      </c>
      <c r="J157" s="176"/>
      <c r="K157" s="177">
        <f>ROUND(E157*J157,2)</f>
        <v>0</v>
      </c>
      <c r="L157" s="177">
        <v>21</v>
      </c>
      <c r="M157" s="177">
        <f>G157*(1+L157/100)</f>
        <v>0</v>
      </c>
      <c r="N157" s="177">
        <v>0</v>
      </c>
      <c r="O157" s="177">
        <f>ROUND(E157*N157,2)</f>
        <v>0</v>
      </c>
      <c r="P157" s="177">
        <v>0</v>
      </c>
      <c r="Q157" s="177">
        <f>ROUND(E157*P157,2)</f>
        <v>0</v>
      </c>
      <c r="R157" s="177"/>
      <c r="S157" s="177" t="s">
        <v>222</v>
      </c>
      <c r="T157" s="178" t="s">
        <v>223</v>
      </c>
      <c r="U157" s="161">
        <v>0</v>
      </c>
      <c r="V157" s="161">
        <f>ROUND(E157*U157,2)</f>
        <v>0</v>
      </c>
      <c r="W157" s="161"/>
      <c r="X157" s="161" t="s">
        <v>190</v>
      </c>
      <c r="Y157" s="151"/>
      <c r="Z157" s="151"/>
      <c r="AA157" s="151"/>
      <c r="AB157" s="151"/>
      <c r="AC157" s="151"/>
      <c r="AD157" s="151"/>
      <c r="AE157" s="151"/>
      <c r="AF157" s="151"/>
      <c r="AG157" s="151" t="s">
        <v>191</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2" t="s">
        <v>94</v>
      </c>
      <c r="D158" s="163"/>
      <c r="E158" s="164">
        <v>1</v>
      </c>
      <c r="F158" s="161"/>
      <c r="G158" s="161"/>
      <c r="H158" s="161"/>
      <c r="I158" s="161"/>
      <c r="J158" s="161"/>
      <c r="K158" s="161"/>
      <c r="L158" s="161"/>
      <c r="M158" s="161"/>
      <c r="N158" s="161"/>
      <c r="O158" s="161"/>
      <c r="P158" s="161"/>
      <c r="Q158" s="161"/>
      <c r="R158" s="161"/>
      <c r="S158" s="161"/>
      <c r="T158" s="161"/>
      <c r="U158" s="161"/>
      <c r="V158" s="161"/>
      <c r="W158" s="161"/>
      <c r="X158" s="161"/>
      <c r="Y158" s="151"/>
      <c r="Z158" s="151"/>
      <c r="AA158" s="151"/>
      <c r="AB158" s="151"/>
      <c r="AC158" s="151"/>
      <c r="AD158" s="151"/>
      <c r="AE158" s="151"/>
      <c r="AF158" s="151"/>
      <c r="AG158" s="151" t="s">
        <v>193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33.75" outlineLevel="1" x14ac:dyDescent="0.2">
      <c r="A159" s="172">
        <v>44</v>
      </c>
      <c r="B159" s="173" t="s">
        <v>391</v>
      </c>
      <c r="C159" s="181" t="s">
        <v>392</v>
      </c>
      <c r="D159" s="174" t="s">
        <v>342</v>
      </c>
      <c r="E159" s="175">
        <v>1</v>
      </c>
      <c r="F159" s="176"/>
      <c r="G159" s="177">
        <f>ROUND(E159*F159,2)</f>
        <v>0</v>
      </c>
      <c r="H159" s="176"/>
      <c r="I159" s="177">
        <f>ROUND(E159*H159,2)</f>
        <v>0</v>
      </c>
      <c r="J159" s="176"/>
      <c r="K159" s="177">
        <f>ROUND(E159*J159,2)</f>
        <v>0</v>
      </c>
      <c r="L159" s="177">
        <v>21</v>
      </c>
      <c r="M159" s="177">
        <f>G159*(1+L159/100)</f>
        <v>0</v>
      </c>
      <c r="N159" s="177">
        <v>0</v>
      </c>
      <c r="O159" s="177">
        <f>ROUND(E159*N159,2)</f>
        <v>0</v>
      </c>
      <c r="P159" s="177">
        <v>0</v>
      </c>
      <c r="Q159" s="177">
        <f>ROUND(E159*P159,2)</f>
        <v>0</v>
      </c>
      <c r="R159" s="177"/>
      <c r="S159" s="177" t="s">
        <v>222</v>
      </c>
      <c r="T159" s="178" t="s">
        <v>223</v>
      </c>
      <c r="U159" s="161">
        <v>0</v>
      </c>
      <c r="V159" s="161">
        <f>ROUND(E159*U159,2)</f>
        <v>0</v>
      </c>
      <c r="W159" s="161"/>
      <c r="X159" s="161" t="s">
        <v>190</v>
      </c>
      <c r="Y159" s="151"/>
      <c r="Z159" s="151"/>
      <c r="AA159" s="151"/>
      <c r="AB159" s="151"/>
      <c r="AC159" s="151"/>
      <c r="AD159" s="151"/>
      <c r="AE159" s="151"/>
      <c r="AF159" s="151"/>
      <c r="AG159" s="151" t="s">
        <v>191</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2" t="s">
        <v>94</v>
      </c>
      <c r="D160" s="163"/>
      <c r="E160" s="164">
        <v>1</v>
      </c>
      <c r="F160" s="161"/>
      <c r="G160" s="161"/>
      <c r="H160" s="161"/>
      <c r="I160" s="161"/>
      <c r="J160" s="161"/>
      <c r="K160" s="161"/>
      <c r="L160" s="161"/>
      <c r="M160" s="161"/>
      <c r="N160" s="161"/>
      <c r="O160" s="161"/>
      <c r="P160" s="161"/>
      <c r="Q160" s="161"/>
      <c r="R160" s="161"/>
      <c r="S160" s="161"/>
      <c r="T160" s="161"/>
      <c r="U160" s="161"/>
      <c r="V160" s="161"/>
      <c r="W160" s="161"/>
      <c r="X160" s="161"/>
      <c r="Y160" s="151"/>
      <c r="Z160" s="151"/>
      <c r="AA160" s="151"/>
      <c r="AB160" s="151"/>
      <c r="AC160" s="151"/>
      <c r="AD160" s="151"/>
      <c r="AE160" s="151"/>
      <c r="AF160" s="151"/>
      <c r="AG160" s="151" t="s">
        <v>193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33.75" outlineLevel="1" x14ac:dyDescent="0.2">
      <c r="A161" s="172">
        <v>45</v>
      </c>
      <c r="B161" s="173" t="s">
        <v>393</v>
      </c>
      <c r="C161" s="181" t="s">
        <v>394</v>
      </c>
      <c r="D161" s="174" t="s">
        <v>339</v>
      </c>
      <c r="E161" s="175">
        <v>1</v>
      </c>
      <c r="F161" s="176"/>
      <c r="G161" s="177">
        <f>ROUND(E161*F161,2)</f>
        <v>0</v>
      </c>
      <c r="H161" s="176"/>
      <c r="I161" s="177">
        <f>ROUND(E161*H161,2)</f>
        <v>0</v>
      </c>
      <c r="J161" s="176"/>
      <c r="K161" s="177">
        <f>ROUND(E161*J161,2)</f>
        <v>0</v>
      </c>
      <c r="L161" s="177">
        <v>21</v>
      </c>
      <c r="M161" s="177">
        <f>G161*(1+L161/100)</f>
        <v>0</v>
      </c>
      <c r="N161" s="177">
        <v>0</v>
      </c>
      <c r="O161" s="177">
        <f>ROUND(E161*N161,2)</f>
        <v>0</v>
      </c>
      <c r="P161" s="177">
        <v>0</v>
      </c>
      <c r="Q161" s="177">
        <f>ROUND(E161*P161,2)</f>
        <v>0</v>
      </c>
      <c r="R161" s="177"/>
      <c r="S161" s="177" t="s">
        <v>222</v>
      </c>
      <c r="T161" s="178" t="s">
        <v>223</v>
      </c>
      <c r="U161" s="161">
        <v>0</v>
      </c>
      <c r="V161" s="161">
        <f>ROUND(E161*U161,2)</f>
        <v>0</v>
      </c>
      <c r="W161" s="161"/>
      <c r="X161" s="161" t="s">
        <v>190</v>
      </c>
      <c r="Y161" s="151"/>
      <c r="Z161" s="151"/>
      <c r="AA161" s="151"/>
      <c r="AB161" s="151"/>
      <c r="AC161" s="151"/>
      <c r="AD161" s="151"/>
      <c r="AE161" s="151"/>
      <c r="AF161" s="151"/>
      <c r="AG161" s="151" t="s">
        <v>191</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82" t="s">
        <v>94</v>
      </c>
      <c r="D162" s="163"/>
      <c r="E162" s="164">
        <v>1</v>
      </c>
      <c r="F162" s="161"/>
      <c r="G162" s="161"/>
      <c r="H162" s="161"/>
      <c r="I162" s="161"/>
      <c r="J162" s="161"/>
      <c r="K162" s="161"/>
      <c r="L162" s="161"/>
      <c r="M162" s="161"/>
      <c r="N162" s="161"/>
      <c r="O162" s="161"/>
      <c r="P162" s="161"/>
      <c r="Q162" s="161"/>
      <c r="R162" s="161"/>
      <c r="S162" s="161"/>
      <c r="T162" s="161"/>
      <c r="U162" s="161"/>
      <c r="V162" s="161"/>
      <c r="W162" s="161"/>
      <c r="X162" s="161"/>
      <c r="Y162" s="151"/>
      <c r="Z162" s="151"/>
      <c r="AA162" s="151"/>
      <c r="AB162" s="151"/>
      <c r="AC162" s="151"/>
      <c r="AD162" s="151"/>
      <c r="AE162" s="151"/>
      <c r="AF162" s="151"/>
      <c r="AG162" s="151" t="s">
        <v>193</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v>46</v>
      </c>
      <c r="B163" s="159" t="s">
        <v>395</v>
      </c>
      <c r="C163" s="187" t="s">
        <v>396</v>
      </c>
      <c r="D163" s="160" t="s">
        <v>0</v>
      </c>
      <c r="E163" s="186"/>
      <c r="F163" s="162"/>
      <c r="G163" s="161">
        <f>ROUND(E163*F163,2)</f>
        <v>0</v>
      </c>
      <c r="H163" s="162"/>
      <c r="I163" s="161">
        <f>ROUND(E163*H163,2)</f>
        <v>0</v>
      </c>
      <c r="J163" s="162"/>
      <c r="K163" s="161">
        <f>ROUND(E163*J163,2)</f>
        <v>0</v>
      </c>
      <c r="L163" s="161">
        <v>21</v>
      </c>
      <c r="M163" s="161">
        <f>G163*(1+L163/100)</f>
        <v>0</v>
      </c>
      <c r="N163" s="161">
        <v>0</v>
      </c>
      <c r="O163" s="161">
        <f>ROUND(E163*N163,2)</f>
        <v>0</v>
      </c>
      <c r="P163" s="161">
        <v>0</v>
      </c>
      <c r="Q163" s="161">
        <f>ROUND(E163*P163,2)</f>
        <v>0</v>
      </c>
      <c r="R163" s="161"/>
      <c r="S163" s="161" t="s">
        <v>188</v>
      </c>
      <c r="T163" s="161" t="s">
        <v>189</v>
      </c>
      <c r="U163" s="161">
        <v>0</v>
      </c>
      <c r="V163" s="161">
        <f>ROUND(E163*U163,2)</f>
        <v>0</v>
      </c>
      <c r="W163" s="161"/>
      <c r="X163" s="161" t="s">
        <v>275</v>
      </c>
      <c r="Y163" s="151"/>
      <c r="Z163" s="151"/>
      <c r="AA163" s="151"/>
      <c r="AB163" s="151"/>
      <c r="AC163" s="151"/>
      <c r="AD163" s="151"/>
      <c r="AE163" s="151"/>
      <c r="AF163" s="151"/>
      <c r="AG163" s="151" t="s">
        <v>276</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x14ac:dyDescent="0.2">
      <c r="A164" s="166" t="s">
        <v>183</v>
      </c>
      <c r="B164" s="167" t="s">
        <v>140</v>
      </c>
      <c r="C164" s="180" t="s">
        <v>141</v>
      </c>
      <c r="D164" s="168"/>
      <c r="E164" s="169"/>
      <c r="F164" s="170"/>
      <c r="G164" s="170">
        <f>SUMIF(AG165:AG211,"&lt;&gt;NOR",G165:G211)</f>
        <v>0</v>
      </c>
      <c r="H164" s="170"/>
      <c r="I164" s="170">
        <f>SUM(I165:I211)</f>
        <v>0</v>
      </c>
      <c r="J164" s="170"/>
      <c r="K164" s="170">
        <f>SUM(K165:K211)</f>
        <v>0</v>
      </c>
      <c r="L164" s="170"/>
      <c r="M164" s="170">
        <f>SUM(M165:M211)</f>
        <v>0</v>
      </c>
      <c r="N164" s="170"/>
      <c r="O164" s="170">
        <f>SUM(O165:O211)</f>
        <v>7.0000000000000007E-2</v>
      </c>
      <c r="P164" s="170"/>
      <c r="Q164" s="170">
        <f>SUM(Q165:Q211)</f>
        <v>0</v>
      </c>
      <c r="R164" s="170"/>
      <c r="S164" s="170"/>
      <c r="T164" s="171"/>
      <c r="U164" s="165"/>
      <c r="V164" s="165">
        <f>SUM(V165:V211)</f>
        <v>37.07</v>
      </c>
      <c r="W164" s="165"/>
      <c r="X164" s="165"/>
      <c r="AG164" t="s">
        <v>184</v>
      </c>
    </row>
    <row r="165" spans="1:60" outlineLevel="1" x14ac:dyDescent="0.2">
      <c r="A165" s="172">
        <v>47</v>
      </c>
      <c r="B165" s="173" t="s">
        <v>397</v>
      </c>
      <c r="C165" s="181" t="s">
        <v>398</v>
      </c>
      <c r="D165" s="174" t="s">
        <v>255</v>
      </c>
      <c r="E165" s="175">
        <v>28</v>
      </c>
      <c r="F165" s="176"/>
      <c r="G165" s="177">
        <f>ROUND(E165*F165,2)</f>
        <v>0</v>
      </c>
      <c r="H165" s="176"/>
      <c r="I165" s="177">
        <f>ROUND(E165*H165,2)</f>
        <v>0</v>
      </c>
      <c r="J165" s="176"/>
      <c r="K165" s="177">
        <f>ROUND(E165*J165,2)</f>
        <v>0</v>
      </c>
      <c r="L165" s="177">
        <v>21</v>
      </c>
      <c r="M165" s="177">
        <f>G165*(1+L165/100)</f>
        <v>0</v>
      </c>
      <c r="N165" s="177">
        <v>5.1999999999999995E-4</v>
      </c>
      <c r="O165" s="177">
        <f>ROUND(E165*N165,2)</f>
        <v>0.01</v>
      </c>
      <c r="P165" s="177">
        <v>0</v>
      </c>
      <c r="Q165" s="177">
        <f>ROUND(E165*P165,2)</f>
        <v>0</v>
      </c>
      <c r="R165" s="177"/>
      <c r="S165" s="177" t="s">
        <v>188</v>
      </c>
      <c r="T165" s="178" t="s">
        <v>189</v>
      </c>
      <c r="U165" s="161">
        <v>0.73399999999999999</v>
      </c>
      <c r="V165" s="161">
        <f>ROUND(E165*U165,2)</f>
        <v>20.55</v>
      </c>
      <c r="W165" s="161"/>
      <c r="X165" s="161" t="s">
        <v>190</v>
      </c>
      <c r="Y165" s="151"/>
      <c r="Z165" s="151"/>
      <c r="AA165" s="151"/>
      <c r="AB165" s="151"/>
      <c r="AC165" s="151"/>
      <c r="AD165" s="151"/>
      <c r="AE165" s="151"/>
      <c r="AF165" s="151"/>
      <c r="AG165" s="151" t="s">
        <v>191</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77" t="s">
        <v>399</v>
      </c>
      <c r="D166" s="278"/>
      <c r="E166" s="278"/>
      <c r="F166" s="278"/>
      <c r="G166" s="278"/>
      <c r="H166" s="161"/>
      <c r="I166" s="161"/>
      <c r="J166" s="161"/>
      <c r="K166" s="161"/>
      <c r="L166" s="161"/>
      <c r="M166" s="161"/>
      <c r="N166" s="161"/>
      <c r="O166" s="161"/>
      <c r="P166" s="161"/>
      <c r="Q166" s="161"/>
      <c r="R166" s="161"/>
      <c r="S166" s="161"/>
      <c r="T166" s="161"/>
      <c r="U166" s="161"/>
      <c r="V166" s="161"/>
      <c r="W166" s="161"/>
      <c r="X166" s="161"/>
      <c r="Y166" s="151"/>
      <c r="Z166" s="151"/>
      <c r="AA166" s="151"/>
      <c r="AB166" s="151"/>
      <c r="AC166" s="151"/>
      <c r="AD166" s="151"/>
      <c r="AE166" s="151"/>
      <c r="AF166" s="151"/>
      <c r="AG166" s="151" t="s">
        <v>305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275" t="s">
        <v>400</v>
      </c>
      <c r="D167" s="276"/>
      <c r="E167" s="276"/>
      <c r="F167" s="276"/>
      <c r="G167" s="276"/>
      <c r="H167" s="161"/>
      <c r="I167" s="161"/>
      <c r="J167" s="161"/>
      <c r="K167" s="161"/>
      <c r="L167" s="161"/>
      <c r="M167" s="161"/>
      <c r="N167" s="161"/>
      <c r="O167" s="161"/>
      <c r="P167" s="161"/>
      <c r="Q167" s="161"/>
      <c r="R167" s="161"/>
      <c r="S167" s="161"/>
      <c r="T167" s="161"/>
      <c r="U167" s="161"/>
      <c r="V167" s="161"/>
      <c r="W167" s="161"/>
      <c r="X167" s="161"/>
      <c r="Y167" s="151"/>
      <c r="Z167" s="151"/>
      <c r="AA167" s="151"/>
      <c r="AB167" s="151"/>
      <c r="AC167" s="151"/>
      <c r="AD167" s="151"/>
      <c r="AE167" s="151"/>
      <c r="AF167" s="151"/>
      <c r="AG167" s="151" t="s">
        <v>305</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82" t="s">
        <v>401</v>
      </c>
      <c r="D168" s="163"/>
      <c r="E168" s="164">
        <v>28</v>
      </c>
      <c r="F168" s="161"/>
      <c r="G168" s="161"/>
      <c r="H168" s="161"/>
      <c r="I168" s="161"/>
      <c r="J168" s="161"/>
      <c r="K168" s="161"/>
      <c r="L168" s="161"/>
      <c r="M168" s="161"/>
      <c r="N168" s="161"/>
      <c r="O168" s="161"/>
      <c r="P168" s="161"/>
      <c r="Q168" s="161"/>
      <c r="R168" s="161"/>
      <c r="S168" s="161"/>
      <c r="T168" s="161"/>
      <c r="U168" s="161"/>
      <c r="V168" s="161"/>
      <c r="W168" s="161"/>
      <c r="X168" s="161"/>
      <c r="Y168" s="151"/>
      <c r="Z168" s="151"/>
      <c r="AA168" s="151"/>
      <c r="AB168" s="151"/>
      <c r="AC168" s="151"/>
      <c r="AD168" s="151"/>
      <c r="AE168" s="151"/>
      <c r="AF168" s="151"/>
      <c r="AG168" s="151" t="s">
        <v>193</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72">
        <v>48</v>
      </c>
      <c r="B169" s="173" t="s">
        <v>402</v>
      </c>
      <c r="C169" s="181" t="s">
        <v>403</v>
      </c>
      <c r="D169" s="174" t="s">
        <v>255</v>
      </c>
      <c r="E169" s="175">
        <v>11</v>
      </c>
      <c r="F169" s="176"/>
      <c r="G169" s="177">
        <f>ROUND(E169*F169,2)</f>
        <v>0</v>
      </c>
      <c r="H169" s="176"/>
      <c r="I169" s="177">
        <f>ROUND(E169*H169,2)</f>
        <v>0</v>
      </c>
      <c r="J169" s="176"/>
      <c r="K169" s="177">
        <f>ROUND(E169*J169,2)</f>
        <v>0</v>
      </c>
      <c r="L169" s="177">
        <v>21</v>
      </c>
      <c r="M169" s="177">
        <f>G169*(1+L169/100)</f>
        <v>0</v>
      </c>
      <c r="N169" s="177">
        <v>3.9899999999999996E-3</v>
      </c>
      <c r="O169" s="177">
        <f>ROUND(E169*N169,2)</f>
        <v>0.04</v>
      </c>
      <c r="P169" s="177">
        <v>0</v>
      </c>
      <c r="Q169" s="177">
        <f>ROUND(E169*P169,2)</f>
        <v>0</v>
      </c>
      <c r="R169" s="177"/>
      <c r="S169" s="177" t="s">
        <v>188</v>
      </c>
      <c r="T169" s="178" t="s">
        <v>189</v>
      </c>
      <c r="U169" s="161">
        <v>0.54290000000000005</v>
      </c>
      <c r="V169" s="161">
        <f>ROUND(E169*U169,2)</f>
        <v>5.97</v>
      </c>
      <c r="W169" s="161"/>
      <c r="X169" s="161" t="s">
        <v>190</v>
      </c>
      <c r="Y169" s="151"/>
      <c r="Z169" s="151"/>
      <c r="AA169" s="151"/>
      <c r="AB169" s="151"/>
      <c r="AC169" s="151"/>
      <c r="AD169" s="151"/>
      <c r="AE169" s="151"/>
      <c r="AF169" s="151"/>
      <c r="AG169" s="151" t="s">
        <v>191</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277" t="s">
        <v>404</v>
      </c>
      <c r="D170" s="278"/>
      <c r="E170" s="278"/>
      <c r="F170" s="278"/>
      <c r="G170" s="278"/>
      <c r="H170" s="161"/>
      <c r="I170" s="161"/>
      <c r="J170" s="161"/>
      <c r="K170" s="161"/>
      <c r="L170" s="161"/>
      <c r="M170" s="161"/>
      <c r="N170" s="161"/>
      <c r="O170" s="161"/>
      <c r="P170" s="161"/>
      <c r="Q170" s="161"/>
      <c r="R170" s="161"/>
      <c r="S170" s="161"/>
      <c r="T170" s="161"/>
      <c r="U170" s="161"/>
      <c r="V170" s="161"/>
      <c r="W170" s="161"/>
      <c r="X170" s="161"/>
      <c r="Y170" s="151"/>
      <c r="Z170" s="151"/>
      <c r="AA170" s="151"/>
      <c r="AB170" s="151"/>
      <c r="AC170" s="151"/>
      <c r="AD170" s="151"/>
      <c r="AE170" s="151"/>
      <c r="AF170" s="151"/>
      <c r="AG170" s="151" t="s">
        <v>305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75" t="s">
        <v>400</v>
      </c>
      <c r="D171" s="276"/>
      <c r="E171" s="276"/>
      <c r="F171" s="276"/>
      <c r="G171" s="276"/>
      <c r="H171" s="161"/>
      <c r="I171" s="161"/>
      <c r="J171" s="161"/>
      <c r="K171" s="161"/>
      <c r="L171" s="161"/>
      <c r="M171" s="161"/>
      <c r="N171" s="161"/>
      <c r="O171" s="161"/>
      <c r="P171" s="161"/>
      <c r="Q171" s="161"/>
      <c r="R171" s="161"/>
      <c r="S171" s="161"/>
      <c r="T171" s="161"/>
      <c r="U171" s="161"/>
      <c r="V171" s="161"/>
      <c r="W171" s="161"/>
      <c r="X171" s="161"/>
      <c r="Y171" s="151"/>
      <c r="Z171" s="151"/>
      <c r="AA171" s="151"/>
      <c r="AB171" s="151"/>
      <c r="AC171" s="151"/>
      <c r="AD171" s="151"/>
      <c r="AE171" s="151"/>
      <c r="AF171" s="151"/>
      <c r="AG171" s="151" t="s">
        <v>305</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2" t="s">
        <v>405</v>
      </c>
      <c r="D172" s="163"/>
      <c r="E172" s="164">
        <v>11</v>
      </c>
      <c r="F172" s="161"/>
      <c r="G172" s="161"/>
      <c r="H172" s="161"/>
      <c r="I172" s="161"/>
      <c r="J172" s="161"/>
      <c r="K172" s="161"/>
      <c r="L172" s="161"/>
      <c r="M172" s="161"/>
      <c r="N172" s="161"/>
      <c r="O172" s="161"/>
      <c r="P172" s="161"/>
      <c r="Q172" s="161"/>
      <c r="R172" s="161"/>
      <c r="S172" s="161"/>
      <c r="T172" s="161"/>
      <c r="U172" s="161"/>
      <c r="V172" s="161"/>
      <c r="W172" s="161"/>
      <c r="X172" s="161"/>
      <c r="Y172" s="151"/>
      <c r="Z172" s="151"/>
      <c r="AA172" s="151"/>
      <c r="AB172" s="151"/>
      <c r="AC172" s="151"/>
      <c r="AD172" s="151"/>
      <c r="AE172" s="151"/>
      <c r="AF172" s="151"/>
      <c r="AG172" s="151" t="s">
        <v>193</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72">
        <v>49</v>
      </c>
      <c r="B173" s="173" t="s">
        <v>406</v>
      </c>
      <c r="C173" s="181" t="s">
        <v>407</v>
      </c>
      <c r="D173" s="174" t="s">
        <v>255</v>
      </c>
      <c r="E173" s="175">
        <v>4</v>
      </c>
      <c r="F173" s="176"/>
      <c r="G173" s="177">
        <f>ROUND(E173*F173,2)</f>
        <v>0</v>
      </c>
      <c r="H173" s="176"/>
      <c r="I173" s="177">
        <f>ROUND(E173*H173,2)</f>
        <v>0</v>
      </c>
      <c r="J173" s="176"/>
      <c r="K173" s="177">
        <f>ROUND(E173*J173,2)</f>
        <v>0</v>
      </c>
      <c r="L173" s="177">
        <v>21</v>
      </c>
      <c r="M173" s="177">
        <f>G173*(1+L173/100)</f>
        <v>0</v>
      </c>
      <c r="N173" s="177">
        <v>5.1799999999999997E-3</v>
      </c>
      <c r="O173" s="177">
        <f>ROUND(E173*N173,2)</f>
        <v>0.02</v>
      </c>
      <c r="P173" s="177">
        <v>0</v>
      </c>
      <c r="Q173" s="177">
        <f>ROUND(E173*P173,2)</f>
        <v>0</v>
      </c>
      <c r="R173" s="177"/>
      <c r="S173" s="177" t="s">
        <v>188</v>
      </c>
      <c r="T173" s="178" t="s">
        <v>189</v>
      </c>
      <c r="U173" s="161">
        <v>0.63429999999999997</v>
      </c>
      <c r="V173" s="161">
        <f>ROUND(E173*U173,2)</f>
        <v>2.54</v>
      </c>
      <c r="W173" s="161"/>
      <c r="X173" s="161" t="s">
        <v>190</v>
      </c>
      <c r="Y173" s="151"/>
      <c r="Z173" s="151"/>
      <c r="AA173" s="151"/>
      <c r="AB173" s="151"/>
      <c r="AC173" s="151"/>
      <c r="AD173" s="151"/>
      <c r="AE173" s="151"/>
      <c r="AF173" s="151"/>
      <c r="AG173" s="151" t="s">
        <v>191</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77" t="s">
        <v>404</v>
      </c>
      <c r="D174" s="278"/>
      <c r="E174" s="278"/>
      <c r="F174" s="278"/>
      <c r="G174" s="278"/>
      <c r="H174" s="161"/>
      <c r="I174" s="161"/>
      <c r="J174" s="161"/>
      <c r="K174" s="161"/>
      <c r="L174" s="161"/>
      <c r="M174" s="161"/>
      <c r="N174" s="161"/>
      <c r="O174" s="161"/>
      <c r="P174" s="161"/>
      <c r="Q174" s="161"/>
      <c r="R174" s="161"/>
      <c r="S174" s="161"/>
      <c r="T174" s="161"/>
      <c r="U174" s="161"/>
      <c r="V174" s="161"/>
      <c r="W174" s="161"/>
      <c r="X174" s="161"/>
      <c r="Y174" s="151"/>
      <c r="Z174" s="151"/>
      <c r="AA174" s="151"/>
      <c r="AB174" s="151"/>
      <c r="AC174" s="151"/>
      <c r="AD174" s="151"/>
      <c r="AE174" s="151"/>
      <c r="AF174" s="151"/>
      <c r="AG174" s="151" t="s">
        <v>305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275" t="s">
        <v>400</v>
      </c>
      <c r="D175" s="276"/>
      <c r="E175" s="276"/>
      <c r="F175" s="276"/>
      <c r="G175" s="276"/>
      <c r="H175" s="161"/>
      <c r="I175" s="161"/>
      <c r="J175" s="161"/>
      <c r="K175" s="161"/>
      <c r="L175" s="161"/>
      <c r="M175" s="161"/>
      <c r="N175" s="161"/>
      <c r="O175" s="161"/>
      <c r="P175" s="161"/>
      <c r="Q175" s="161"/>
      <c r="R175" s="161"/>
      <c r="S175" s="161"/>
      <c r="T175" s="161"/>
      <c r="U175" s="161"/>
      <c r="V175" s="161"/>
      <c r="W175" s="161"/>
      <c r="X175" s="161"/>
      <c r="Y175" s="151"/>
      <c r="Z175" s="151"/>
      <c r="AA175" s="151"/>
      <c r="AB175" s="151"/>
      <c r="AC175" s="151"/>
      <c r="AD175" s="151"/>
      <c r="AE175" s="151"/>
      <c r="AF175" s="151"/>
      <c r="AG175" s="151" t="s">
        <v>305</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2" t="s">
        <v>112</v>
      </c>
      <c r="D176" s="163"/>
      <c r="E176" s="164">
        <v>4</v>
      </c>
      <c r="F176" s="161"/>
      <c r="G176" s="161"/>
      <c r="H176" s="161"/>
      <c r="I176" s="161"/>
      <c r="J176" s="161"/>
      <c r="K176" s="161"/>
      <c r="L176" s="161"/>
      <c r="M176" s="161"/>
      <c r="N176" s="161"/>
      <c r="O176" s="161"/>
      <c r="P176" s="161"/>
      <c r="Q176" s="161"/>
      <c r="R176" s="161"/>
      <c r="S176" s="161"/>
      <c r="T176" s="161"/>
      <c r="U176" s="161"/>
      <c r="V176" s="161"/>
      <c r="W176" s="161"/>
      <c r="X176" s="161"/>
      <c r="Y176" s="151"/>
      <c r="Z176" s="151"/>
      <c r="AA176" s="151"/>
      <c r="AB176" s="151"/>
      <c r="AC176" s="151"/>
      <c r="AD176" s="151"/>
      <c r="AE176" s="151"/>
      <c r="AF176" s="151"/>
      <c r="AG176" s="151" t="s">
        <v>193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72">
        <v>50</v>
      </c>
      <c r="B177" s="173" t="s">
        <v>408</v>
      </c>
      <c r="C177" s="181" t="s">
        <v>409</v>
      </c>
      <c r="D177" s="174" t="s">
        <v>255</v>
      </c>
      <c r="E177" s="175">
        <v>11</v>
      </c>
      <c r="F177" s="176"/>
      <c r="G177" s="177">
        <f>ROUND(E177*F177,2)</f>
        <v>0</v>
      </c>
      <c r="H177" s="176"/>
      <c r="I177" s="177">
        <f>ROUND(E177*H177,2)</f>
        <v>0</v>
      </c>
      <c r="J177" s="176"/>
      <c r="K177" s="177">
        <f>ROUND(E177*J177,2)</f>
        <v>0</v>
      </c>
      <c r="L177" s="177">
        <v>21</v>
      </c>
      <c r="M177" s="177">
        <f>G177*(1+L177/100)</f>
        <v>0</v>
      </c>
      <c r="N177" s="177">
        <v>2.0000000000000002E-5</v>
      </c>
      <c r="O177" s="177">
        <f>ROUND(E177*N177,2)</f>
        <v>0</v>
      </c>
      <c r="P177" s="177">
        <v>0</v>
      </c>
      <c r="Q177" s="177">
        <f>ROUND(E177*P177,2)</f>
        <v>0</v>
      </c>
      <c r="R177" s="177"/>
      <c r="S177" s="177" t="s">
        <v>188</v>
      </c>
      <c r="T177" s="178" t="s">
        <v>189</v>
      </c>
      <c r="U177" s="161">
        <v>0.129</v>
      </c>
      <c r="V177" s="161">
        <f>ROUND(E177*U177,2)</f>
        <v>1.42</v>
      </c>
      <c r="W177" s="161"/>
      <c r="X177" s="161" t="s">
        <v>190</v>
      </c>
      <c r="Y177" s="151"/>
      <c r="Z177" s="151"/>
      <c r="AA177" s="151"/>
      <c r="AB177" s="151"/>
      <c r="AC177" s="151"/>
      <c r="AD177" s="151"/>
      <c r="AE177" s="151"/>
      <c r="AF177" s="151"/>
      <c r="AG177" s="151" t="s">
        <v>191</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77" t="s">
        <v>410</v>
      </c>
      <c r="D178" s="278"/>
      <c r="E178" s="278"/>
      <c r="F178" s="278"/>
      <c r="G178" s="278"/>
      <c r="H178" s="161"/>
      <c r="I178" s="161"/>
      <c r="J178" s="161"/>
      <c r="K178" s="161"/>
      <c r="L178" s="161"/>
      <c r="M178" s="161"/>
      <c r="N178" s="161"/>
      <c r="O178" s="161"/>
      <c r="P178" s="161"/>
      <c r="Q178" s="161"/>
      <c r="R178" s="161"/>
      <c r="S178" s="161"/>
      <c r="T178" s="161"/>
      <c r="U178" s="161"/>
      <c r="V178" s="161"/>
      <c r="W178" s="161"/>
      <c r="X178" s="161"/>
      <c r="Y178" s="151"/>
      <c r="Z178" s="151"/>
      <c r="AA178" s="151"/>
      <c r="AB178" s="151"/>
      <c r="AC178" s="151"/>
      <c r="AD178" s="151"/>
      <c r="AE178" s="151"/>
      <c r="AF178" s="151"/>
      <c r="AG178" s="151" t="s">
        <v>305</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2" t="s">
        <v>405</v>
      </c>
      <c r="D179" s="163"/>
      <c r="E179" s="164">
        <v>11</v>
      </c>
      <c r="F179" s="161"/>
      <c r="G179" s="161"/>
      <c r="H179" s="161"/>
      <c r="I179" s="161"/>
      <c r="J179" s="161"/>
      <c r="K179" s="161"/>
      <c r="L179" s="161"/>
      <c r="M179" s="161"/>
      <c r="N179" s="161"/>
      <c r="O179" s="161"/>
      <c r="P179" s="161"/>
      <c r="Q179" s="161"/>
      <c r="R179" s="161"/>
      <c r="S179" s="161"/>
      <c r="T179" s="161"/>
      <c r="U179" s="161"/>
      <c r="V179" s="161"/>
      <c r="W179" s="161"/>
      <c r="X179" s="161"/>
      <c r="Y179" s="151"/>
      <c r="Z179" s="151"/>
      <c r="AA179" s="151"/>
      <c r="AB179" s="151"/>
      <c r="AC179" s="151"/>
      <c r="AD179" s="151"/>
      <c r="AE179" s="151"/>
      <c r="AF179" s="151"/>
      <c r="AG179" s="151" t="s">
        <v>193</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2.5" outlineLevel="1" x14ac:dyDescent="0.2">
      <c r="A180" s="172">
        <v>51</v>
      </c>
      <c r="B180" s="173" t="s">
        <v>411</v>
      </c>
      <c r="C180" s="181" t="s">
        <v>412</v>
      </c>
      <c r="D180" s="174" t="s">
        <v>255</v>
      </c>
      <c r="E180" s="175">
        <v>4</v>
      </c>
      <c r="F180" s="176"/>
      <c r="G180" s="177">
        <f>ROUND(E180*F180,2)</f>
        <v>0</v>
      </c>
      <c r="H180" s="176"/>
      <c r="I180" s="177">
        <f>ROUND(E180*H180,2)</f>
        <v>0</v>
      </c>
      <c r="J180" s="176"/>
      <c r="K180" s="177">
        <f>ROUND(E180*J180,2)</f>
        <v>0</v>
      </c>
      <c r="L180" s="177">
        <v>21</v>
      </c>
      <c r="M180" s="177">
        <f>G180*(1+L180/100)</f>
        <v>0</v>
      </c>
      <c r="N180" s="177">
        <v>3.0000000000000001E-5</v>
      </c>
      <c r="O180" s="177">
        <f>ROUND(E180*N180,2)</f>
        <v>0</v>
      </c>
      <c r="P180" s="177">
        <v>0</v>
      </c>
      <c r="Q180" s="177">
        <f>ROUND(E180*P180,2)</f>
        <v>0</v>
      </c>
      <c r="R180" s="177"/>
      <c r="S180" s="177" t="s">
        <v>188</v>
      </c>
      <c r="T180" s="178" t="s">
        <v>189</v>
      </c>
      <c r="U180" s="161">
        <v>0.129</v>
      </c>
      <c r="V180" s="161">
        <f>ROUND(E180*U180,2)</f>
        <v>0.52</v>
      </c>
      <c r="W180" s="161"/>
      <c r="X180" s="161" t="s">
        <v>190</v>
      </c>
      <c r="Y180" s="151"/>
      <c r="Z180" s="151"/>
      <c r="AA180" s="151"/>
      <c r="AB180" s="151"/>
      <c r="AC180" s="151"/>
      <c r="AD180" s="151"/>
      <c r="AE180" s="151"/>
      <c r="AF180" s="151"/>
      <c r="AG180" s="151" t="s">
        <v>191</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277" t="s">
        <v>410</v>
      </c>
      <c r="D181" s="278"/>
      <c r="E181" s="278"/>
      <c r="F181" s="278"/>
      <c r="G181" s="278"/>
      <c r="H181" s="161"/>
      <c r="I181" s="161"/>
      <c r="J181" s="161"/>
      <c r="K181" s="161"/>
      <c r="L181" s="161"/>
      <c r="M181" s="161"/>
      <c r="N181" s="161"/>
      <c r="O181" s="161"/>
      <c r="P181" s="161"/>
      <c r="Q181" s="161"/>
      <c r="R181" s="161"/>
      <c r="S181" s="161"/>
      <c r="T181" s="161"/>
      <c r="U181" s="161"/>
      <c r="V181" s="161"/>
      <c r="W181" s="161"/>
      <c r="X181" s="161"/>
      <c r="Y181" s="151"/>
      <c r="Z181" s="151"/>
      <c r="AA181" s="151"/>
      <c r="AB181" s="151"/>
      <c r="AC181" s="151"/>
      <c r="AD181" s="151"/>
      <c r="AE181" s="151"/>
      <c r="AF181" s="151"/>
      <c r="AG181" s="151" t="s">
        <v>305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2" t="s">
        <v>112</v>
      </c>
      <c r="D182" s="163"/>
      <c r="E182" s="164">
        <v>4</v>
      </c>
      <c r="F182" s="161"/>
      <c r="G182" s="161"/>
      <c r="H182" s="161"/>
      <c r="I182" s="161"/>
      <c r="J182" s="161"/>
      <c r="K182" s="161"/>
      <c r="L182" s="161"/>
      <c r="M182" s="161"/>
      <c r="N182" s="161"/>
      <c r="O182" s="161"/>
      <c r="P182" s="161"/>
      <c r="Q182" s="161"/>
      <c r="R182" s="161"/>
      <c r="S182" s="161"/>
      <c r="T182" s="161"/>
      <c r="U182" s="161"/>
      <c r="V182" s="161"/>
      <c r="W182" s="161"/>
      <c r="X182" s="161"/>
      <c r="Y182" s="151"/>
      <c r="Z182" s="151"/>
      <c r="AA182" s="151"/>
      <c r="AB182" s="151"/>
      <c r="AC182" s="151"/>
      <c r="AD182" s="151"/>
      <c r="AE182" s="151"/>
      <c r="AF182" s="151"/>
      <c r="AG182" s="151" t="s">
        <v>193</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2">
        <v>52</v>
      </c>
      <c r="B183" s="173" t="s">
        <v>413</v>
      </c>
      <c r="C183" s="181" t="s">
        <v>414</v>
      </c>
      <c r="D183" s="174" t="s">
        <v>330</v>
      </c>
      <c r="E183" s="175">
        <v>3</v>
      </c>
      <c r="F183" s="176"/>
      <c r="G183" s="177">
        <f>ROUND(E183*F183,2)</f>
        <v>0</v>
      </c>
      <c r="H183" s="176"/>
      <c r="I183" s="177">
        <f>ROUND(E183*H183,2)</f>
        <v>0</v>
      </c>
      <c r="J183" s="176"/>
      <c r="K183" s="177">
        <f>ROUND(E183*J183,2)</f>
        <v>0</v>
      </c>
      <c r="L183" s="177">
        <v>21</v>
      </c>
      <c r="M183" s="177">
        <f>G183*(1+L183/100)</f>
        <v>0</v>
      </c>
      <c r="N183" s="177">
        <v>1.2E-4</v>
      </c>
      <c r="O183" s="177">
        <f>ROUND(E183*N183,2)</f>
        <v>0</v>
      </c>
      <c r="P183" s="177">
        <v>0</v>
      </c>
      <c r="Q183" s="177">
        <f>ROUND(E183*P183,2)</f>
        <v>0</v>
      </c>
      <c r="R183" s="177"/>
      <c r="S183" s="177" t="s">
        <v>188</v>
      </c>
      <c r="T183" s="178" t="s">
        <v>189</v>
      </c>
      <c r="U183" s="161">
        <v>0.18554999999999999</v>
      </c>
      <c r="V183" s="161">
        <f>ROUND(E183*U183,2)</f>
        <v>0.56000000000000005</v>
      </c>
      <c r="W183" s="161"/>
      <c r="X183" s="161" t="s">
        <v>190</v>
      </c>
      <c r="Y183" s="151"/>
      <c r="Z183" s="151"/>
      <c r="AA183" s="151"/>
      <c r="AB183" s="151"/>
      <c r="AC183" s="151"/>
      <c r="AD183" s="151"/>
      <c r="AE183" s="151"/>
      <c r="AF183" s="151"/>
      <c r="AG183" s="151" t="s">
        <v>191</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2" t="s">
        <v>110</v>
      </c>
      <c r="D184" s="163"/>
      <c r="E184" s="164">
        <v>3</v>
      </c>
      <c r="F184" s="161"/>
      <c r="G184" s="161"/>
      <c r="H184" s="161"/>
      <c r="I184" s="161"/>
      <c r="J184" s="161"/>
      <c r="K184" s="161"/>
      <c r="L184" s="161"/>
      <c r="M184" s="161"/>
      <c r="N184" s="161"/>
      <c r="O184" s="161"/>
      <c r="P184" s="161"/>
      <c r="Q184" s="161"/>
      <c r="R184" s="161"/>
      <c r="S184" s="161"/>
      <c r="T184" s="161"/>
      <c r="U184" s="161"/>
      <c r="V184" s="161"/>
      <c r="W184" s="161"/>
      <c r="X184" s="161"/>
      <c r="Y184" s="151"/>
      <c r="Z184" s="151"/>
      <c r="AA184" s="151"/>
      <c r="AB184" s="151"/>
      <c r="AC184" s="151"/>
      <c r="AD184" s="151"/>
      <c r="AE184" s="151"/>
      <c r="AF184" s="151"/>
      <c r="AG184" s="151" t="s">
        <v>193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72">
        <v>53</v>
      </c>
      <c r="B185" s="173" t="s">
        <v>415</v>
      </c>
      <c r="C185" s="181" t="s">
        <v>416</v>
      </c>
      <c r="D185" s="174" t="s">
        <v>330</v>
      </c>
      <c r="E185" s="175">
        <v>2</v>
      </c>
      <c r="F185" s="176"/>
      <c r="G185" s="177">
        <f>ROUND(E185*F185,2)</f>
        <v>0</v>
      </c>
      <c r="H185" s="176"/>
      <c r="I185" s="177">
        <f>ROUND(E185*H185,2)</f>
        <v>0</v>
      </c>
      <c r="J185" s="176"/>
      <c r="K185" s="177">
        <f>ROUND(E185*J185,2)</f>
        <v>0</v>
      </c>
      <c r="L185" s="177">
        <v>21</v>
      </c>
      <c r="M185" s="177">
        <f>G185*(1+L185/100)</f>
        <v>0</v>
      </c>
      <c r="N185" s="177">
        <v>2.9999999999999997E-4</v>
      </c>
      <c r="O185" s="177">
        <f>ROUND(E185*N185,2)</f>
        <v>0</v>
      </c>
      <c r="P185" s="177">
        <v>0</v>
      </c>
      <c r="Q185" s="177">
        <f>ROUND(E185*P185,2)</f>
        <v>0</v>
      </c>
      <c r="R185" s="177"/>
      <c r="S185" s="177" t="s">
        <v>188</v>
      </c>
      <c r="T185" s="178" t="s">
        <v>189</v>
      </c>
      <c r="U185" s="161">
        <v>8.3000000000000004E-2</v>
      </c>
      <c r="V185" s="161">
        <f>ROUND(E185*U185,2)</f>
        <v>0.17</v>
      </c>
      <c r="W185" s="161"/>
      <c r="X185" s="161" t="s">
        <v>190</v>
      </c>
      <c r="Y185" s="151"/>
      <c r="Z185" s="151"/>
      <c r="AA185" s="151"/>
      <c r="AB185" s="151"/>
      <c r="AC185" s="151"/>
      <c r="AD185" s="151"/>
      <c r="AE185" s="151"/>
      <c r="AF185" s="151"/>
      <c r="AG185" s="151" t="s">
        <v>191</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2" t="s">
        <v>108</v>
      </c>
      <c r="D186" s="163"/>
      <c r="E186" s="164">
        <v>2</v>
      </c>
      <c r="F186" s="161"/>
      <c r="G186" s="161"/>
      <c r="H186" s="161"/>
      <c r="I186" s="161"/>
      <c r="J186" s="161"/>
      <c r="K186" s="161"/>
      <c r="L186" s="161"/>
      <c r="M186" s="161"/>
      <c r="N186" s="161"/>
      <c r="O186" s="161"/>
      <c r="P186" s="161"/>
      <c r="Q186" s="161"/>
      <c r="R186" s="161"/>
      <c r="S186" s="161"/>
      <c r="T186" s="161"/>
      <c r="U186" s="161"/>
      <c r="V186" s="161"/>
      <c r="W186" s="161"/>
      <c r="X186" s="161"/>
      <c r="Y186" s="151"/>
      <c r="Z186" s="151"/>
      <c r="AA186" s="151"/>
      <c r="AB186" s="151"/>
      <c r="AC186" s="151"/>
      <c r="AD186" s="151"/>
      <c r="AE186" s="151"/>
      <c r="AF186" s="151"/>
      <c r="AG186" s="151" t="s">
        <v>193</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2">
        <v>54</v>
      </c>
      <c r="B187" s="173" t="s">
        <v>417</v>
      </c>
      <c r="C187" s="181" t="s">
        <v>418</v>
      </c>
      <c r="D187" s="174" t="s">
        <v>330</v>
      </c>
      <c r="E187" s="175">
        <v>2</v>
      </c>
      <c r="F187" s="176"/>
      <c r="G187" s="177">
        <f>ROUND(E187*F187,2)</f>
        <v>0</v>
      </c>
      <c r="H187" s="176"/>
      <c r="I187" s="177">
        <f>ROUND(E187*H187,2)</f>
        <v>0</v>
      </c>
      <c r="J187" s="176"/>
      <c r="K187" s="177">
        <f>ROUND(E187*J187,2)</f>
        <v>0</v>
      </c>
      <c r="L187" s="177">
        <v>21</v>
      </c>
      <c r="M187" s="177">
        <f>G187*(1+L187/100)</f>
        <v>0</v>
      </c>
      <c r="N187" s="177">
        <v>4.0000000000000002E-4</v>
      </c>
      <c r="O187" s="177">
        <f>ROUND(E187*N187,2)</f>
        <v>0</v>
      </c>
      <c r="P187" s="177">
        <v>0</v>
      </c>
      <c r="Q187" s="177">
        <f>ROUND(E187*P187,2)</f>
        <v>0</v>
      </c>
      <c r="R187" s="177"/>
      <c r="S187" s="177" t="s">
        <v>188</v>
      </c>
      <c r="T187" s="178" t="s">
        <v>189</v>
      </c>
      <c r="U187" s="161">
        <v>0.114</v>
      </c>
      <c r="V187" s="161">
        <f>ROUND(E187*U187,2)</f>
        <v>0.23</v>
      </c>
      <c r="W187" s="161"/>
      <c r="X187" s="161" t="s">
        <v>190</v>
      </c>
      <c r="Y187" s="151"/>
      <c r="Z187" s="151"/>
      <c r="AA187" s="151"/>
      <c r="AB187" s="151"/>
      <c r="AC187" s="151"/>
      <c r="AD187" s="151"/>
      <c r="AE187" s="151"/>
      <c r="AF187" s="151"/>
      <c r="AG187" s="151" t="s">
        <v>191</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2" t="s">
        <v>108</v>
      </c>
      <c r="D188" s="163"/>
      <c r="E188" s="164">
        <v>2</v>
      </c>
      <c r="F188" s="161"/>
      <c r="G188" s="161"/>
      <c r="H188" s="161"/>
      <c r="I188" s="161"/>
      <c r="J188" s="161"/>
      <c r="K188" s="161"/>
      <c r="L188" s="161"/>
      <c r="M188" s="161"/>
      <c r="N188" s="161"/>
      <c r="O188" s="161"/>
      <c r="P188" s="161"/>
      <c r="Q188" s="161"/>
      <c r="R188" s="161"/>
      <c r="S188" s="161"/>
      <c r="T188" s="161"/>
      <c r="U188" s="161"/>
      <c r="V188" s="161"/>
      <c r="W188" s="161"/>
      <c r="X188" s="161"/>
      <c r="Y188" s="151"/>
      <c r="Z188" s="151"/>
      <c r="AA188" s="151"/>
      <c r="AB188" s="151"/>
      <c r="AC188" s="151"/>
      <c r="AD188" s="151"/>
      <c r="AE188" s="151"/>
      <c r="AF188" s="151"/>
      <c r="AG188" s="151" t="s">
        <v>193</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2">
        <v>55</v>
      </c>
      <c r="B189" s="173" t="s">
        <v>419</v>
      </c>
      <c r="C189" s="181" t="s">
        <v>420</v>
      </c>
      <c r="D189" s="174" t="s">
        <v>330</v>
      </c>
      <c r="E189" s="175">
        <v>2</v>
      </c>
      <c r="F189" s="176"/>
      <c r="G189" s="177">
        <f>ROUND(E189*F189,2)</f>
        <v>0</v>
      </c>
      <c r="H189" s="176"/>
      <c r="I189" s="177">
        <f>ROUND(E189*H189,2)</f>
        <v>0</v>
      </c>
      <c r="J189" s="176"/>
      <c r="K189" s="177">
        <f>ROUND(E189*J189,2)</f>
        <v>0</v>
      </c>
      <c r="L189" s="177">
        <v>21</v>
      </c>
      <c r="M189" s="177">
        <f>G189*(1+L189/100)</f>
        <v>0</v>
      </c>
      <c r="N189" s="177">
        <v>4.0000000000000002E-4</v>
      </c>
      <c r="O189" s="177">
        <f>ROUND(E189*N189,2)</f>
        <v>0</v>
      </c>
      <c r="P189" s="177">
        <v>0</v>
      </c>
      <c r="Q189" s="177">
        <f>ROUND(E189*P189,2)</f>
        <v>0</v>
      </c>
      <c r="R189" s="177"/>
      <c r="S189" s="177" t="s">
        <v>188</v>
      </c>
      <c r="T189" s="178" t="s">
        <v>189</v>
      </c>
      <c r="U189" s="161">
        <v>8.3000000000000004E-2</v>
      </c>
      <c r="V189" s="161">
        <f>ROUND(E189*U189,2)</f>
        <v>0.17</v>
      </c>
      <c r="W189" s="161"/>
      <c r="X189" s="161" t="s">
        <v>190</v>
      </c>
      <c r="Y189" s="151"/>
      <c r="Z189" s="151"/>
      <c r="AA189" s="151"/>
      <c r="AB189" s="151"/>
      <c r="AC189" s="151"/>
      <c r="AD189" s="151"/>
      <c r="AE189" s="151"/>
      <c r="AF189" s="151"/>
      <c r="AG189" s="151" t="s">
        <v>191</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2" t="s">
        <v>108</v>
      </c>
      <c r="D190" s="163"/>
      <c r="E190" s="164">
        <v>2</v>
      </c>
      <c r="F190" s="161"/>
      <c r="G190" s="161"/>
      <c r="H190" s="161"/>
      <c r="I190" s="161"/>
      <c r="J190" s="161"/>
      <c r="K190" s="161"/>
      <c r="L190" s="161"/>
      <c r="M190" s="161"/>
      <c r="N190" s="161"/>
      <c r="O190" s="161"/>
      <c r="P190" s="161"/>
      <c r="Q190" s="161"/>
      <c r="R190" s="161"/>
      <c r="S190" s="161"/>
      <c r="T190" s="161"/>
      <c r="U190" s="161"/>
      <c r="V190" s="161"/>
      <c r="W190" s="161"/>
      <c r="X190" s="161"/>
      <c r="Y190" s="151"/>
      <c r="Z190" s="151"/>
      <c r="AA190" s="151"/>
      <c r="AB190" s="151"/>
      <c r="AC190" s="151"/>
      <c r="AD190" s="151"/>
      <c r="AE190" s="151"/>
      <c r="AF190" s="151"/>
      <c r="AG190" s="151" t="s">
        <v>193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2">
        <v>56</v>
      </c>
      <c r="B191" s="173" t="s">
        <v>421</v>
      </c>
      <c r="C191" s="181" t="s">
        <v>422</v>
      </c>
      <c r="D191" s="174" t="s">
        <v>330</v>
      </c>
      <c r="E191" s="175">
        <v>1</v>
      </c>
      <c r="F191" s="176"/>
      <c r="G191" s="177">
        <f>ROUND(E191*F191,2)</f>
        <v>0</v>
      </c>
      <c r="H191" s="176"/>
      <c r="I191" s="177">
        <f>ROUND(E191*H191,2)</f>
        <v>0</v>
      </c>
      <c r="J191" s="176"/>
      <c r="K191" s="177">
        <f>ROUND(E191*J191,2)</f>
        <v>0</v>
      </c>
      <c r="L191" s="177">
        <v>21</v>
      </c>
      <c r="M191" s="177">
        <f>G191*(1+L191/100)</f>
        <v>0</v>
      </c>
      <c r="N191" s="177">
        <v>2.4000000000000001E-4</v>
      </c>
      <c r="O191" s="177">
        <f>ROUND(E191*N191,2)</f>
        <v>0</v>
      </c>
      <c r="P191" s="177">
        <v>0</v>
      </c>
      <c r="Q191" s="177">
        <f>ROUND(E191*P191,2)</f>
        <v>0</v>
      </c>
      <c r="R191" s="177"/>
      <c r="S191" s="177" t="s">
        <v>188</v>
      </c>
      <c r="T191" s="178" t="s">
        <v>189</v>
      </c>
      <c r="U191" s="161">
        <v>0.20699999999999999</v>
      </c>
      <c r="V191" s="161">
        <f>ROUND(E191*U191,2)</f>
        <v>0.21</v>
      </c>
      <c r="W191" s="161"/>
      <c r="X191" s="161" t="s">
        <v>190</v>
      </c>
      <c r="Y191" s="151"/>
      <c r="Z191" s="151"/>
      <c r="AA191" s="151"/>
      <c r="AB191" s="151"/>
      <c r="AC191" s="151"/>
      <c r="AD191" s="151"/>
      <c r="AE191" s="151"/>
      <c r="AF191" s="151"/>
      <c r="AG191" s="151" t="s">
        <v>191</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2" t="s">
        <v>94</v>
      </c>
      <c r="D192" s="163"/>
      <c r="E192" s="164">
        <v>1</v>
      </c>
      <c r="F192" s="161"/>
      <c r="G192" s="161"/>
      <c r="H192" s="161"/>
      <c r="I192" s="161"/>
      <c r="J192" s="161"/>
      <c r="K192" s="161"/>
      <c r="L192" s="161"/>
      <c r="M192" s="161"/>
      <c r="N192" s="161"/>
      <c r="O192" s="161"/>
      <c r="P192" s="161"/>
      <c r="Q192" s="161"/>
      <c r="R192" s="161"/>
      <c r="S192" s="161"/>
      <c r="T192" s="161"/>
      <c r="U192" s="161"/>
      <c r="V192" s="161"/>
      <c r="W192" s="161"/>
      <c r="X192" s="161"/>
      <c r="Y192" s="151"/>
      <c r="Z192" s="151"/>
      <c r="AA192" s="151"/>
      <c r="AB192" s="151"/>
      <c r="AC192" s="151"/>
      <c r="AD192" s="151"/>
      <c r="AE192" s="151"/>
      <c r="AF192" s="151"/>
      <c r="AG192" s="151" t="s">
        <v>193</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72">
        <v>57</v>
      </c>
      <c r="B193" s="173" t="s">
        <v>423</v>
      </c>
      <c r="C193" s="181" t="s">
        <v>424</v>
      </c>
      <c r="D193" s="174" t="s">
        <v>330</v>
      </c>
      <c r="E193" s="175">
        <v>1</v>
      </c>
      <c r="F193" s="176"/>
      <c r="G193" s="177">
        <f>ROUND(E193*F193,2)</f>
        <v>0</v>
      </c>
      <c r="H193" s="176"/>
      <c r="I193" s="177">
        <f>ROUND(E193*H193,2)</f>
        <v>0</v>
      </c>
      <c r="J193" s="176"/>
      <c r="K193" s="177">
        <f>ROUND(E193*J193,2)</f>
        <v>0</v>
      </c>
      <c r="L193" s="177">
        <v>21</v>
      </c>
      <c r="M193" s="177">
        <f>G193*(1+L193/100)</f>
        <v>0</v>
      </c>
      <c r="N193" s="177">
        <v>4.0000000000000002E-4</v>
      </c>
      <c r="O193" s="177">
        <f>ROUND(E193*N193,2)</f>
        <v>0</v>
      </c>
      <c r="P193" s="177">
        <v>0</v>
      </c>
      <c r="Q193" s="177">
        <f>ROUND(E193*P193,2)</f>
        <v>0</v>
      </c>
      <c r="R193" s="177"/>
      <c r="S193" s="177" t="s">
        <v>188</v>
      </c>
      <c r="T193" s="178" t="s">
        <v>189</v>
      </c>
      <c r="U193" s="161">
        <v>0.20699999999999999</v>
      </c>
      <c r="V193" s="161">
        <f>ROUND(E193*U193,2)</f>
        <v>0.21</v>
      </c>
      <c r="W193" s="161"/>
      <c r="X193" s="161" t="s">
        <v>190</v>
      </c>
      <c r="Y193" s="151"/>
      <c r="Z193" s="151"/>
      <c r="AA193" s="151"/>
      <c r="AB193" s="151"/>
      <c r="AC193" s="151"/>
      <c r="AD193" s="151"/>
      <c r="AE193" s="151"/>
      <c r="AF193" s="151"/>
      <c r="AG193" s="151" t="s">
        <v>191</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2" t="s">
        <v>94</v>
      </c>
      <c r="D194" s="163"/>
      <c r="E194" s="164">
        <v>1</v>
      </c>
      <c r="F194" s="161"/>
      <c r="G194" s="161"/>
      <c r="H194" s="161"/>
      <c r="I194" s="161"/>
      <c r="J194" s="161"/>
      <c r="K194" s="161"/>
      <c r="L194" s="161"/>
      <c r="M194" s="161"/>
      <c r="N194" s="161"/>
      <c r="O194" s="161"/>
      <c r="P194" s="161"/>
      <c r="Q194" s="161"/>
      <c r="R194" s="161"/>
      <c r="S194" s="161"/>
      <c r="T194" s="161"/>
      <c r="U194" s="161"/>
      <c r="V194" s="161"/>
      <c r="W194" s="161"/>
      <c r="X194" s="161"/>
      <c r="Y194" s="151"/>
      <c r="Z194" s="151"/>
      <c r="AA194" s="151"/>
      <c r="AB194" s="151"/>
      <c r="AC194" s="151"/>
      <c r="AD194" s="151"/>
      <c r="AE194" s="151"/>
      <c r="AF194" s="151"/>
      <c r="AG194" s="151" t="s">
        <v>193</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2">
        <v>58</v>
      </c>
      <c r="B195" s="173" t="s">
        <v>425</v>
      </c>
      <c r="C195" s="181" t="s">
        <v>426</v>
      </c>
      <c r="D195" s="174" t="s">
        <v>330</v>
      </c>
      <c r="E195" s="175">
        <v>1</v>
      </c>
      <c r="F195" s="176"/>
      <c r="G195" s="177">
        <f>ROUND(E195*F195,2)</f>
        <v>0</v>
      </c>
      <c r="H195" s="176"/>
      <c r="I195" s="177">
        <f>ROUND(E195*H195,2)</f>
        <v>0</v>
      </c>
      <c r="J195" s="176"/>
      <c r="K195" s="177">
        <f>ROUND(E195*J195,2)</f>
        <v>0</v>
      </c>
      <c r="L195" s="177">
        <v>21</v>
      </c>
      <c r="M195" s="177">
        <f>G195*(1+L195/100)</f>
        <v>0</v>
      </c>
      <c r="N195" s="177">
        <v>2.3000000000000001E-4</v>
      </c>
      <c r="O195" s="177">
        <f>ROUND(E195*N195,2)</f>
        <v>0</v>
      </c>
      <c r="P195" s="177">
        <v>0</v>
      </c>
      <c r="Q195" s="177">
        <f>ROUND(E195*P195,2)</f>
        <v>0</v>
      </c>
      <c r="R195" s="177"/>
      <c r="S195" s="177" t="s">
        <v>188</v>
      </c>
      <c r="T195" s="178" t="s">
        <v>189</v>
      </c>
      <c r="U195" s="161">
        <v>0.20699999999999999</v>
      </c>
      <c r="V195" s="161">
        <f>ROUND(E195*U195,2)</f>
        <v>0.21</v>
      </c>
      <c r="W195" s="161"/>
      <c r="X195" s="161" t="s">
        <v>190</v>
      </c>
      <c r="Y195" s="151"/>
      <c r="Z195" s="151"/>
      <c r="AA195" s="151"/>
      <c r="AB195" s="151"/>
      <c r="AC195" s="151"/>
      <c r="AD195" s="151"/>
      <c r="AE195" s="151"/>
      <c r="AF195" s="151"/>
      <c r="AG195" s="151" t="s">
        <v>191</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2" t="s">
        <v>94</v>
      </c>
      <c r="D196" s="163"/>
      <c r="E196" s="164">
        <v>1</v>
      </c>
      <c r="F196" s="161"/>
      <c r="G196" s="161"/>
      <c r="H196" s="161"/>
      <c r="I196" s="161"/>
      <c r="J196" s="161"/>
      <c r="K196" s="161"/>
      <c r="L196" s="161"/>
      <c r="M196" s="161"/>
      <c r="N196" s="161"/>
      <c r="O196" s="161"/>
      <c r="P196" s="161"/>
      <c r="Q196" s="161"/>
      <c r="R196" s="161"/>
      <c r="S196" s="161"/>
      <c r="T196" s="161"/>
      <c r="U196" s="161"/>
      <c r="V196" s="161"/>
      <c r="W196" s="161"/>
      <c r="X196" s="161"/>
      <c r="Y196" s="151"/>
      <c r="Z196" s="151"/>
      <c r="AA196" s="151"/>
      <c r="AB196" s="151"/>
      <c r="AC196" s="151"/>
      <c r="AD196" s="151"/>
      <c r="AE196" s="151"/>
      <c r="AF196" s="151"/>
      <c r="AG196" s="151" t="s">
        <v>193</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1" x14ac:dyDescent="0.2">
      <c r="A197" s="172">
        <v>59</v>
      </c>
      <c r="B197" s="173" t="s">
        <v>427</v>
      </c>
      <c r="C197" s="181" t="s">
        <v>428</v>
      </c>
      <c r="D197" s="174" t="s">
        <v>330</v>
      </c>
      <c r="E197" s="175">
        <v>1</v>
      </c>
      <c r="F197" s="176"/>
      <c r="G197" s="177">
        <f>ROUND(E197*F197,2)</f>
        <v>0</v>
      </c>
      <c r="H197" s="176"/>
      <c r="I197" s="177">
        <f>ROUND(E197*H197,2)</f>
        <v>0</v>
      </c>
      <c r="J197" s="176"/>
      <c r="K197" s="177">
        <f>ROUND(E197*J197,2)</f>
        <v>0</v>
      </c>
      <c r="L197" s="177">
        <v>21</v>
      </c>
      <c r="M197" s="177">
        <f>G197*(1+L197/100)</f>
        <v>0</v>
      </c>
      <c r="N197" s="177">
        <v>4.7800000000000004E-3</v>
      </c>
      <c r="O197" s="177">
        <f>ROUND(E197*N197,2)</f>
        <v>0</v>
      </c>
      <c r="P197" s="177">
        <v>0</v>
      </c>
      <c r="Q197" s="177">
        <f>ROUND(E197*P197,2)</f>
        <v>0</v>
      </c>
      <c r="R197" s="177"/>
      <c r="S197" s="177" t="s">
        <v>188</v>
      </c>
      <c r="T197" s="178" t="s">
        <v>189</v>
      </c>
      <c r="U197" s="161">
        <v>0.39300000000000002</v>
      </c>
      <c r="V197" s="161">
        <f>ROUND(E197*U197,2)</f>
        <v>0.39</v>
      </c>
      <c r="W197" s="161"/>
      <c r="X197" s="161" t="s">
        <v>190</v>
      </c>
      <c r="Y197" s="151"/>
      <c r="Z197" s="151"/>
      <c r="AA197" s="151"/>
      <c r="AB197" s="151"/>
      <c r="AC197" s="151"/>
      <c r="AD197" s="151"/>
      <c r="AE197" s="151"/>
      <c r="AF197" s="151"/>
      <c r="AG197" s="151" t="s">
        <v>191</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2" t="s">
        <v>94</v>
      </c>
      <c r="D198" s="163"/>
      <c r="E198" s="164">
        <v>1</v>
      </c>
      <c r="F198" s="161"/>
      <c r="G198" s="161"/>
      <c r="H198" s="161"/>
      <c r="I198" s="161"/>
      <c r="J198" s="161"/>
      <c r="K198" s="161"/>
      <c r="L198" s="161"/>
      <c r="M198" s="161"/>
      <c r="N198" s="161"/>
      <c r="O198" s="161"/>
      <c r="P198" s="161"/>
      <c r="Q198" s="161"/>
      <c r="R198" s="161"/>
      <c r="S198" s="161"/>
      <c r="T198" s="161"/>
      <c r="U198" s="161"/>
      <c r="V198" s="161"/>
      <c r="W198" s="161"/>
      <c r="X198" s="161"/>
      <c r="Y198" s="151"/>
      <c r="Z198" s="151"/>
      <c r="AA198" s="151"/>
      <c r="AB198" s="151"/>
      <c r="AC198" s="151"/>
      <c r="AD198" s="151"/>
      <c r="AE198" s="151"/>
      <c r="AF198" s="151"/>
      <c r="AG198" s="151" t="s">
        <v>193</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2">
        <v>60</v>
      </c>
      <c r="B199" s="173" t="s">
        <v>429</v>
      </c>
      <c r="C199" s="181" t="s">
        <v>430</v>
      </c>
      <c r="D199" s="174" t="s">
        <v>255</v>
      </c>
      <c r="E199" s="175">
        <v>43</v>
      </c>
      <c r="F199" s="176"/>
      <c r="G199" s="177">
        <f>ROUND(E199*F199,2)</f>
        <v>0</v>
      </c>
      <c r="H199" s="176"/>
      <c r="I199" s="177">
        <f>ROUND(E199*H199,2)</f>
        <v>0</v>
      </c>
      <c r="J199" s="176"/>
      <c r="K199" s="177">
        <f>ROUND(E199*J199,2)</f>
        <v>0</v>
      </c>
      <c r="L199" s="177">
        <v>21</v>
      </c>
      <c r="M199" s="177">
        <f>G199*(1+L199/100)</f>
        <v>0</v>
      </c>
      <c r="N199" s="177">
        <v>0</v>
      </c>
      <c r="O199" s="177">
        <f>ROUND(E199*N199,2)</f>
        <v>0</v>
      </c>
      <c r="P199" s="177">
        <v>0</v>
      </c>
      <c r="Q199" s="177">
        <f>ROUND(E199*P199,2)</f>
        <v>0</v>
      </c>
      <c r="R199" s="177"/>
      <c r="S199" s="177" t="s">
        <v>188</v>
      </c>
      <c r="T199" s="178" t="s">
        <v>189</v>
      </c>
      <c r="U199" s="161">
        <v>2.9000000000000001E-2</v>
      </c>
      <c r="V199" s="161">
        <f>ROUND(E199*U199,2)</f>
        <v>1.25</v>
      </c>
      <c r="W199" s="161"/>
      <c r="X199" s="161" t="s">
        <v>190</v>
      </c>
      <c r="Y199" s="151"/>
      <c r="Z199" s="151"/>
      <c r="AA199" s="151"/>
      <c r="AB199" s="151"/>
      <c r="AC199" s="151"/>
      <c r="AD199" s="151"/>
      <c r="AE199" s="151"/>
      <c r="AF199" s="151"/>
      <c r="AG199" s="151" t="s">
        <v>191</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77" t="s">
        <v>431</v>
      </c>
      <c r="D200" s="278"/>
      <c r="E200" s="278"/>
      <c r="F200" s="278"/>
      <c r="G200" s="278"/>
      <c r="H200" s="161"/>
      <c r="I200" s="161"/>
      <c r="J200" s="161"/>
      <c r="K200" s="161"/>
      <c r="L200" s="161"/>
      <c r="M200" s="161"/>
      <c r="N200" s="161"/>
      <c r="O200" s="161"/>
      <c r="P200" s="161"/>
      <c r="Q200" s="161"/>
      <c r="R200" s="161"/>
      <c r="S200" s="161"/>
      <c r="T200" s="161"/>
      <c r="U200" s="161"/>
      <c r="V200" s="161"/>
      <c r="W200" s="161"/>
      <c r="X200" s="161"/>
      <c r="Y200" s="151"/>
      <c r="Z200" s="151"/>
      <c r="AA200" s="151"/>
      <c r="AB200" s="151"/>
      <c r="AC200" s="151"/>
      <c r="AD200" s="151"/>
      <c r="AE200" s="151"/>
      <c r="AF200" s="151"/>
      <c r="AG200" s="151" t="s">
        <v>305</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2" t="s">
        <v>367</v>
      </c>
      <c r="D201" s="163"/>
      <c r="E201" s="164">
        <v>43</v>
      </c>
      <c r="F201" s="161"/>
      <c r="G201" s="161"/>
      <c r="H201" s="161"/>
      <c r="I201" s="161"/>
      <c r="J201" s="161"/>
      <c r="K201" s="161"/>
      <c r="L201" s="161"/>
      <c r="M201" s="161"/>
      <c r="N201" s="161"/>
      <c r="O201" s="161"/>
      <c r="P201" s="161"/>
      <c r="Q201" s="161"/>
      <c r="R201" s="161"/>
      <c r="S201" s="161"/>
      <c r="T201" s="161"/>
      <c r="U201" s="161"/>
      <c r="V201" s="161"/>
      <c r="W201" s="161"/>
      <c r="X201" s="161"/>
      <c r="Y201" s="151"/>
      <c r="Z201" s="151"/>
      <c r="AA201" s="151"/>
      <c r="AB201" s="151"/>
      <c r="AC201" s="151"/>
      <c r="AD201" s="151"/>
      <c r="AE201" s="151"/>
      <c r="AF201" s="151"/>
      <c r="AG201" s="151" t="s">
        <v>193</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72">
        <v>61</v>
      </c>
      <c r="B202" s="173" t="s">
        <v>432</v>
      </c>
      <c r="C202" s="181" t="s">
        <v>433</v>
      </c>
      <c r="D202" s="174" t="s">
        <v>255</v>
      </c>
      <c r="E202" s="175">
        <v>43</v>
      </c>
      <c r="F202" s="176"/>
      <c r="G202" s="177">
        <f>ROUND(E202*F202,2)</f>
        <v>0</v>
      </c>
      <c r="H202" s="176"/>
      <c r="I202" s="177">
        <f>ROUND(E202*H202,2)</f>
        <v>0</v>
      </c>
      <c r="J202" s="176"/>
      <c r="K202" s="177">
        <f>ROUND(E202*J202,2)</f>
        <v>0</v>
      </c>
      <c r="L202" s="177">
        <v>21</v>
      </c>
      <c r="M202" s="177">
        <f>G202*(1+L202/100)</f>
        <v>0</v>
      </c>
      <c r="N202" s="177">
        <v>1.0000000000000001E-5</v>
      </c>
      <c r="O202" s="177">
        <f>ROUND(E202*N202,2)</f>
        <v>0</v>
      </c>
      <c r="P202" s="177">
        <v>0</v>
      </c>
      <c r="Q202" s="177">
        <f>ROUND(E202*P202,2)</f>
        <v>0</v>
      </c>
      <c r="R202" s="177"/>
      <c r="S202" s="177" t="s">
        <v>188</v>
      </c>
      <c r="T202" s="178" t="s">
        <v>189</v>
      </c>
      <c r="U202" s="161">
        <v>6.2E-2</v>
      </c>
      <c r="V202" s="161">
        <f>ROUND(E202*U202,2)</f>
        <v>2.67</v>
      </c>
      <c r="W202" s="161"/>
      <c r="X202" s="161" t="s">
        <v>190</v>
      </c>
      <c r="Y202" s="151"/>
      <c r="Z202" s="151"/>
      <c r="AA202" s="151"/>
      <c r="AB202" s="151"/>
      <c r="AC202" s="151"/>
      <c r="AD202" s="151"/>
      <c r="AE202" s="151"/>
      <c r="AF202" s="151"/>
      <c r="AG202" s="151" t="s">
        <v>191</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77" t="s">
        <v>434</v>
      </c>
      <c r="D203" s="278"/>
      <c r="E203" s="278"/>
      <c r="F203" s="278"/>
      <c r="G203" s="278"/>
      <c r="H203" s="161"/>
      <c r="I203" s="161"/>
      <c r="J203" s="161"/>
      <c r="K203" s="161"/>
      <c r="L203" s="161"/>
      <c r="M203" s="161"/>
      <c r="N203" s="161"/>
      <c r="O203" s="161"/>
      <c r="P203" s="161"/>
      <c r="Q203" s="161"/>
      <c r="R203" s="161"/>
      <c r="S203" s="161"/>
      <c r="T203" s="161"/>
      <c r="U203" s="161"/>
      <c r="V203" s="161"/>
      <c r="W203" s="161"/>
      <c r="X203" s="161"/>
      <c r="Y203" s="151"/>
      <c r="Z203" s="151"/>
      <c r="AA203" s="151"/>
      <c r="AB203" s="151"/>
      <c r="AC203" s="151"/>
      <c r="AD203" s="151"/>
      <c r="AE203" s="151"/>
      <c r="AF203" s="151"/>
      <c r="AG203" s="151" t="s">
        <v>305</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2" t="s">
        <v>367</v>
      </c>
      <c r="D204" s="163"/>
      <c r="E204" s="164">
        <v>43</v>
      </c>
      <c r="F204" s="161"/>
      <c r="G204" s="161"/>
      <c r="H204" s="161"/>
      <c r="I204" s="161"/>
      <c r="J204" s="161"/>
      <c r="K204" s="161"/>
      <c r="L204" s="161"/>
      <c r="M204" s="161"/>
      <c r="N204" s="161"/>
      <c r="O204" s="161"/>
      <c r="P204" s="161"/>
      <c r="Q204" s="161"/>
      <c r="R204" s="161"/>
      <c r="S204" s="161"/>
      <c r="T204" s="161"/>
      <c r="U204" s="161"/>
      <c r="V204" s="161"/>
      <c r="W204" s="161"/>
      <c r="X204" s="161"/>
      <c r="Y204" s="151"/>
      <c r="Z204" s="151"/>
      <c r="AA204" s="151"/>
      <c r="AB204" s="151"/>
      <c r="AC204" s="151"/>
      <c r="AD204" s="151"/>
      <c r="AE204" s="151"/>
      <c r="AF204" s="151"/>
      <c r="AG204" s="151" t="s">
        <v>193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ht="22.5" outlineLevel="1" x14ac:dyDescent="0.2">
      <c r="A205" s="172">
        <v>62</v>
      </c>
      <c r="B205" s="173" t="s">
        <v>435</v>
      </c>
      <c r="C205" s="181" t="s">
        <v>436</v>
      </c>
      <c r="D205" s="174" t="s">
        <v>221</v>
      </c>
      <c r="E205" s="175">
        <v>2</v>
      </c>
      <c r="F205" s="176"/>
      <c r="G205" s="177">
        <f>ROUND(E205*F205,2)</f>
        <v>0</v>
      </c>
      <c r="H205" s="176"/>
      <c r="I205" s="177">
        <f>ROUND(E205*H205,2)</f>
        <v>0</v>
      </c>
      <c r="J205" s="176"/>
      <c r="K205" s="177">
        <f>ROUND(E205*J205,2)</f>
        <v>0</v>
      </c>
      <c r="L205" s="177">
        <v>21</v>
      </c>
      <c r="M205" s="177">
        <f>G205*(1+L205/100)</f>
        <v>0</v>
      </c>
      <c r="N205" s="177">
        <v>0</v>
      </c>
      <c r="O205" s="177">
        <f>ROUND(E205*N205,2)</f>
        <v>0</v>
      </c>
      <c r="P205" s="177">
        <v>0</v>
      </c>
      <c r="Q205" s="177">
        <f>ROUND(E205*P205,2)</f>
        <v>0</v>
      </c>
      <c r="R205" s="177"/>
      <c r="S205" s="177" t="s">
        <v>222</v>
      </c>
      <c r="T205" s="178" t="s">
        <v>223</v>
      </c>
      <c r="U205" s="161">
        <v>0</v>
      </c>
      <c r="V205" s="161">
        <f>ROUND(E205*U205,2)</f>
        <v>0</v>
      </c>
      <c r="W205" s="161"/>
      <c r="X205" s="161" t="s">
        <v>190</v>
      </c>
      <c r="Y205" s="151"/>
      <c r="Z205" s="151"/>
      <c r="AA205" s="151"/>
      <c r="AB205" s="151"/>
      <c r="AC205" s="151"/>
      <c r="AD205" s="151"/>
      <c r="AE205" s="151"/>
      <c r="AF205" s="151"/>
      <c r="AG205" s="151" t="s">
        <v>191</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2" t="s">
        <v>108</v>
      </c>
      <c r="D206" s="163"/>
      <c r="E206" s="164">
        <v>2</v>
      </c>
      <c r="F206" s="161"/>
      <c r="G206" s="161"/>
      <c r="H206" s="161"/>
      <c r="I206" s="161"/>
      <c r="J206" s="161"/>
      <c r="K206" s="161"/>
      <c r="L206" s="161"/>
      <c r="M206" s="161"/>
      <c r="N206" s="161"/>
      <c r="O206" s="161"/>
      <c r="P206" s="161"/>
      <c r="Q206" s="161"/>
      <c r="R206" s="161"/>
      <c r="S206" s="161"/>
      <c r="T206" s="161"/>
      <c r="U206" s="161"/>
      <c r="V206" s="161"/>
      <c r="W206" s="161"/>
      <c r="X206" s="161"/>
      <c r="Y206" s="151"/>
      <c r="Z206" s="151"/>
      <c r="AA206" s="151"/>
      <c r="AB206" s="151"/>
      <c r="AC206" s="151"/>
      <c r="AD206" s="151"/>
      <c r="AE206" s="151"/>
      <c r="AF206" s="151"/>
      <c r="AG206" s="151" t="s">
        <v>193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ht="22.5" outlineLevel="1" x14ac:dyDescent="0.2">
      <c r="A207" s="172">
        <v>63</v>
      </c>
      <c r="B207" s="173" t="s">
        <v>437</v>
      </c>
      <c r="C207" s="181" t="s">
        <v>438</v>
      </c>
      <c r="D207" s="174" t="s">
        <v>342</v>
      </c>
      <c r="E207" s="175">
        <v>1</v>
      </c>
      <c r="F207" s="176"/>
      <c r="G207" s="177">
        <f>ROUND(E207*F207,2)</f>
        <v>0</v>
      </c>
      <c r="H207" s="176"/>
      <c r="I207" s="177">
        <f>ROUND(E207*H207,2)</f>
        <v>0</v>
      </c>
      <c r="J207" s="176"/>
      <c r="K207" s="177">
        <f>ROUND(E207*J207,2)</f>
        <v>0</v>
      </c>
      <c r="L207" s="177">
        <v>21</v>
      </c>
      <c r="M207" s="177">
        <f>G207*(1+L207/100)</f>
        <v>0</v>
      </c>
      <c r="N207" s="177">
        <v>0</v>
      </c>
      <c r="O207" s="177">
        <f>ROUND(E207*N207,2)</f>
        <v>0</v>
      </c>
      <c r="P207" s="177">
        <v>0</v>
      </c>
      <c r="Q207" s="177">
        <f>ROUND(E207*P207,2)</f>
        <v>0</v>
      </c>
      <c r="R207" s="177"/>
      <c r="S207" s="177" t="s">
        <v>222</v>
      </c>
      <c r="T207" s="178" t="s">
        <v>223</v>
      </c>
      <c r="U207" s="161">
        <v>0</v>
      </c>
      <c r="V207" s="161">
        <f>ROUND(E207*U207,2)</f>
        <v>0</v>
      </c>
      <c r="W207" s="161"/>
      <c r="X207" s="161" t="s">
        <v>190</v>
      </c>
      <c r="Y207" s="151"/>
      <c r="Z207" s="151"/>
      <c r="AA207" s="151"/>
      <c r="AB207" s="151"/>
      <c r="AC207" s="151"/>
      <c r="AD207" s="151"/>
      <c r="AE207" s="151"/>
      <c r="AF207" s="151"/>
      <c r="AG207" s="151" t="s">
        <v>191</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2" t="s">
        <v>94</v>
      </c>
      <c r="D208" s="163"/>
      <c r="E208" s="164">
        <v>1</v>
      </c>
      <c r="F208" s="161"/>
      <c r="G208" s="161"/>
      <c r="H208" s="161"/>
      <c r="I208" s="161"/>
      <c r="J208" s="161"/>
      <c r="K208" s="161"/>
      <c r="L208" s="161"/>
      <c r="M208" s="161"/>
      <c r="N208" s="161"/>
      <c r="O208" s="161"/>
      <c r="P208" s="161"/>
      <c r="Q208" s="161"/>
      <c r="R208" s="161"/>
      <c r="S208" s="161"/>
      <c r="T208" s="161"/>
      <c r="U208" s="161"/>
      <c r="V208" s="161"/>
      <c r="W208" s="161"/>
      <c r="X208" s="161"/>
      <c r="Y208" s="151"/>
      <c r="Z208" s="151"/>
      <c r="AA208" s="151"/>
      <c r="AB208" s="151"/>
      <c r="AC208" s="151"/>
      <c r="AD208" s="151"/>
      <c r="AE208" s="151"/>
      <c r="AF208" s="151"/>
      <c r="AG208" s="151" t="s">
        <v>193</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ht="22.5" outlineLevel="1" x14ac:dyDescent="0.2">
      <c r="A209" s="172">
        <v>64</v>
      </c>
      <c r="B209" s="173" t="s">
        <v>439</v>
      </c>
      <c r="C209" s="181" t="s">
        <v>440</v>
      </c>
      <c r="D209" s="174" t="s">
        <v>339</v>
      </c>
      <c r="E209" s="175">
        <v>1</v>
      </c>
      <c r="F209" s="176"/>
      <c r="G209" s="177">
        <f>ROUND(E209*F209,2)</f>
        <v>0</v>
      </c>
      <c r="H209" s="176"/>
      <c r="I209" s="177">
        <f>ROUND(E209*H209,2)</f>
        <v>0</v>
      </c>
      <c r="J209" s="176"/>
      <c r="K209" s="177">
        <f>ROUND(E209*J209,2)</f>
        <v>0</v>
      </c>
      <c r="L209" s="177">
        <v>21</v>
      </c>
      <c r="M209" s="177">
        <f>G209*(1+L209/100)</f>
        <v>0</v>
      </c>
      <c r="N209" s="177">
        <v>0</v>
      </c>
      <c r="O209" s="177">
        <f>ROUND(E209*N209,2)</f>
        <v>0</v>
      </c>
      <c r="P209" s="177">
        <v>0</v>
      </c>
      <c r="Q209" s="177">
        <f>ROUND(E209*P209,2)</f>
        <v>0</v>
      </c>
      <c r="R209" s="177"/>
      <c r="S209" s="177" t="s">
        <v>222</v>
      </c>
      <c r="T209" s="178" t="s">
        <v>223</v>
      </c>
      <c r="U209" s="161">
        <v>0</v>
      </c>
      <c r="V209" s="161">
        <f>ROUND(E209*U209,2)</f>
        <v>0</v>
      </c>
      <c r="W209" s="161"/>
      <c r="X209" s="161" t="s">
        <v>190</v>
      </c>
      <c r="Y209" s="151"/>
      <c r="Z209" s="151"/>
      <c r="AA209" s="151"/>
      <c r="AB209" s="151"/>
      <c r="AC209" s="151"/>
      <c r="AD209" s="151"/>
      <c r="AE209" s="151"/>
      <c r="AF209" s="151"/>
      <c r="AG209" s="151" t="s">
        <v>191</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2" t="s">
        <v>94</v>
      </c>
      <c r="D210" s="163"/>
      <c r="E210" s="164">
        <v>1</v>
      </c>
      <c r="F210" s="161"/>
      <c r="G210" s="161"/>
      <c r="H210" s="161"/>
      <c r="I210" s="161"/>
      <c r="J210" s="161"/>
      <c r="K210" s="161"/>
      <c r="L210" s="161"/>
      <c r="M210" s="161"/>
      <c r="N210" s="161"/>
      <c r="O210" s="161"/>
      <c r="P210" s="161"/>
      <c r="Q210" s="161"/>
      <c r="R210" s="161"/>
      <c r="S210" s="161"/>
      <c r="T210" s="161"/>
      <c r="U210" s="161"/>
      <c r="V210" s="161"/>
      <c r="W210" s="161"/>
      <c r="X210" s="161"/>
      <c r="Y210" s="151"/>
      <c r="Z210" s="151"/>
      <c r="AA210" s="151"/>
      <c r="AB210" s="151"/>
      <c r="AC210" s="151"/>
      <c r="AD210" s="151"/>
      <c r="AE210" s="151"/>
      <c r="AF210" s="151"/>
      <c r="AG210" s="151" t="s">
        <v>193</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v>65</v>
      </c>
      <c r="B211" s="159" t="s">
        <v>441</v>
      </c>
      <c r="C211" s="187" t="s">
        <v>442</v>
      </c>
      <c r="D211" s="160" t="s">
        <v>0</v>
      </c>
      <c r="E211" s="186"/>
      <c r="F211" s="162"/>
      <c r="G211" s="161">
        <f>ROUND(E211*F211,2)</f>
        <v>0</v>
      </c>
      <c r="H211" s="162"/>
      <c r="I211" s="161">
        <f>ROUND(E211*H211,2)</f>
        <v>0</v>
      </c>
      <c r="J211" s="162"/>
      <c r="K211" s="161">
        <f>ROUND(E211*J211,2)</f>
        <v>0</v>
      </c>
      <c r="L211" s="161">
        <v>21</v>
      </c>
      <c r="M211" s="161">
        <f>G211*(1+L211/100)</f>
        <v>0</v>
      </c>
      <c r="N211" s="161">
        <v>0</v>
      </c>
      <c r="O211" s="161">
        <f>ROUND(E211*N211,2)</f>
        <v>0</v>
      </c>
      <c r="P211" s="161">
        <v>0</v>
      </c>
      <c r="Q211" s="161">
        <f>ROUND(E211*P211,2)</f>
        <v>0</v>
      </c>
      <c r="R211" s="161"/>
      <c r="S211" s="161" t="s">
        <v>188</v>
      </c>
      <c r="T211" s="161" t="s">
        <v>189</v>
      </c>
      <c r="U211" s="161">
        <v>0</v>
      </c>
      <c r="V211" s="161">
        <f>ROUND(E211*U211,2)</f>
        <v>0</v>
      </c>
      <c r="W211" s="161"/>
      <c r="X211" s="161" t="s">
        <v>275</v>
      </c>
      <c r="Y211" s="151"/>
      <c r="Z211" s="151"/>
      <c r="AA211" s="151"/>
      <c r="AB211" s="151"/>
      <c r="AC211" s="151"/>
      <c r="AD211" s="151"/>
      <c r="AE211" s="151"/>
      <c r="AF211" s="151"/>
      <c r="AG211" s="151" t="s">
        <v>276</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x14ac:dyDescent="0.2">
      <c r="A212" s="166" t="s">
        <v>183</v>
      </c>
      <c r="B212" s="167" t="s">
        <v>142</v>
      </c>
      <c r="C212" s="180" t="s">
        <v>143</v>
      </c>
      <c r="D212" s="168"/>
      <c r="E212" s="169"/>
      <c r="F212" s="170"/>
      <c r="G212" s="170">
        <f>SUMIF(AG213:AG229,"&lt;&gt;NOR",G213:G229)</f>
        <v>0</v>
      </c>
      <c r="H212" s="170"/>
      <c r="I212" s="170">
        <f>SUM(I213:I229)</f>
        <v>0</v>
      </c>
      <c r="J212" s="170"/>
      <c r="K212" s="170">
        <f>SUM(K213:K229)</f>
        <v>0</v>
      </c>
      <c r="L212" s="170"/>
      <c r="M212" s="170">
        <f>SUM(M213:M229)</f>
        <v>0</v>
      </c>
      <c r="N212" s="170"/>
      <c r="O212" s="170">
        <f>SUM(O213:O229)</f>
        <v>7.0000000000000007E-2</v>
      </c>
      <c r="P212" s="170"/>
      <c r="Q212" s="170">
        <f>SUM(Q213:Q229)</f>
        <v>0</v>
      </c>
      <c r="R212" s="170"/>
      <c r="S212" s="170"/>
      <c r="T212" s="171"/>
      <c r="U212" s="165"/>
      <c r="V212" s="165">
        <f>SUM(V213:V229)</f>
        <v>5.46</v>
      </c>
      <c r="W212" s="165"/>
      <c r="X212" s="165"/>
      <c r="AG212" t="s">
        <v>184</v>
      </c>
    </row>
    <row r="213" spans="1:60" outlineLevel="1" x14ac:dyDescent="0.2">
      <c r="A213" s="172">
        <v>66</v>
      </c>
      <c r="B213" s="173" t="s">
        <v>443</v>
      </c>
      <c r="C213" s="181" t="s">
        <v>444</v>
      </c>
      <c r="D213" s="174" t="s">
        <v>445</v>
      </c>
      <c r="E213" s="175">
        <v>1</v>
      </c>
      <c r="F213" s="176"/>
      <c r="G213" s="177">
        <f>ROUND(E213*F213,2)</f>
        <v>0</v>
      </c>
      <c r="H213" s="176"/>
      <c r="I213" s="177">
        <f>ROUND(E213*H213,2)</f>
        <v>0</v>
      </c>
      <c r="J213" s="176"/>
      <c r="K213" s="177">
        <f>ROUND(E213*J213,2)</f>
        <v>0</v>
      </c>
      <c r="L213" s="177">
        <v>21</v>
      </c>
      <c r="M213" s="177">
        <f>G213*(1+L213/100)</f>
        <v>0</v>
      </c>
      <c r="N213" s="177">
        <v>2.8219999999999999E-2</v>
      </c>
      <c r="O213" s="177">
        <f>ROUND(E213*N213,2)</f>
        <v>0.03</v>
      </c>
      <c r="P213" s="177">
        <v>0</v>
      </c>
      <c r="Q213" s="177">
        <f>ROUND(E213*P213,2)</f>
        <v>0</v>
      </c>
      <c r="R213" s="177"/>
      <c r="S213" s="177" t="s">
        <v>188</v>
      </c>
      <c r="T213" s="178" t="s">
        <v>189</v>
      </c>
      <c r="U213" s="161">
        <v>1.5</v>
      </c>
      <c r="V213" s="161">
        <f>ROUND(E213*U213,2)</f>
        <v>1.5</v>
      </c>
      <c r="W213" s="161"/>
      <c r="X213" s="161" t="s">
        <v>190</v>
      </c>
      <c r="Y213" s="151"/>
      <c r="Z213" s="151"/>
      <c r="AA213" s="151"/>
      <c r="AB213" s="151"/>
      <c r="AC213" s="151"/>
      <c r="AD213" s="151"/>
      <c r="AE213" s="151"/>
      <c r="AF213" s="151"/>
      <c r="AG213" s="151" t="s">
        <v>191</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2" t="s">
        <v>94</v>
      </c>
      <c r="D214" s="163"/>
      <c r="E214" s="164">
        <v>1</v>
      </c>
      <c r="F214" s="161"/>
      <c r="G214" s="161"/>
      <c r="H214" s="161"/>
      <c r="I214" s="161"/>
      <c r="J214" s="161"/>
      <c r="K214" s="161"/>
      <c r="L214" s="161"/>
      <c r="M214" s="161"/>
      <c r="N214" s="161"/>
      <c r="O214" s="161"/>
      <c r="P214" s="161"/>
      <c r="Q214" s="161"/>
      <c r="R214" s="161"/>
      <c r="S214" s="161"/>
      <c r="T214" s="161"/>
      <c r="U214" s="161"/>
      <c r="V214" s="161"/>
      <c r="W214" s="161"/>
      <c r="X214" s="161"/>
      <c r="Y214" s="151"/>
      <c r="Z214" s="151"/>
      <c r="AA214" s="151"/>
      <c r="AB214" s="151"/>
      <c r="AC214" s="151"/>
      <c r="AD214" s="151"/>
      <c r="AE214" s="151"/>
      <c r="AF214" s="151"/>
      <c r="AG214" s="151" t="s">
        <v>193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72">
        <v>67</v>
      </c>
      <c r="B215" s="173" t="s">
        <v>446</v>
      </c>
      <c r="C215" s="181" t="s">
        <v>447</v>
      </c>
      <c r="D215" s="174" t="s">
        <v>445</v>
      </c>
      <c r="E215" s="175">
        <v>1</v>
      </c>
      <c r="F215" s="176"/>
      <c r="G215" s="177">
        <f>ROUND(E215*F215,2)</f>
        <v>0</v>
      </c>
      <c r="H215" s="176"/>
      <c r="I215" s="177">
        <f>ROUND(E215*H215,2)</f>
        <v>0</v>
      </c>
      <c r="J215" s="176"/>
      <c r="K215" s="177">
        <f>ROUND(E215*J215,2)</f>
        <v>0</v>
      </c>
      <c r="L215" s="177">
        <v>21</v>
      </c>
      <c r="M215" s="177">
        <f>G215*(1+L215/100)</f>
        <v>0</v>
      </c>
      <c r="N215" s="177">
        <v>1.521E-2</v>
      </c>
      <c r="O215" s="177">
        <f>ROUND(E215*N215,2)</f>
        <v>0.02</v>
      </c>
      <c r="P215" s="177">
        <v>0</v>
      </c>
      <c r="Q215" s="177">
        <f>ROUND(E215*P215,2)</f>
        <v>0</v>
      </c>
      <c r="R215" s="177"/>
      <c r="S215" s="177" t="s">
        <v>188</v>
      </c>
      <c r="T215" s="178" t="s">
        <v>189</v>
      </c>
      <c r="U215" s="161">
        <v>1.1890000000000001</v>
      </c>
      <c r="V215" s="161">
        <f>ROUND(E215*U215,2)</f>
        <v>1.19</v>
      </c>
      <c r="W215" s="161"/>
      <c r="X215" s="161" t="s">
        <v>190</v>
      </c>
      <c r="Y215" s="151"/>
      <c r="Z215" s="151"/>
      <c r="AA215" s="151"/>
      <c r="AB215" s="151"/>
      <c r="AC215" s="151"/>
      <c r="AD215" s="151"/>
      <c r="AE215" s="151"/>
      <c r="AF215" s="151"/>
      <c r="AG215" s="151" t="s">
        <v>191</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82" t="s">
        <v>94</v>
      </c>
      <c r="D216" s="163"/>
      <c r="E216" s="164">
        <v>1</v>
      </c>
      <c r="F216" s="161"/>
      <c r="G216" s="161"/>
      <c r="H216" s="161"/>
      <c r="I216" s="161"/>
      <c r="J216" s="161"/>
      <c r="K216" s="161"/>
      <c r="L216" s="161"/>
      <c r="M216" s="161"/>
      <c r="N216" s="161"/>
      <c r="O216" s="161"/>
      <c r="P216" s="161"/>
      <c r="Q216" s="161"/>
      <c r="R216" s="161"/>
      <c r="S216" s="161"/>
      <c r="T216" s="161"/>
      <c r="U216" s="161"/>
      <c r="V216" s="161"/>
      <c r="W216" s="161"/>
      <c r="X216" s="161"/>
      <c r="Y216" s="151"/>
      <c r="Z216" s="151"/>
      <c r="AA216" s="151"/>
      <c r="AB216" s="151"/>
      <c r="AC216" s="151"/>
      <c r="AD216" s="151"/>
      <c r="AE216" s="151"/>
      <c r="AF216" s="151"/>
      <c r="AG216" s="151" t="s">
        <v>193</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72">
        <v>68</v>
      </c>
      <c r="B217" s="173" t="s">
        <v>448</v>
      </c>
      <c r="C217" s="181" t="s">
        <v>449</v>
      </c>
      <c r="D217" s="174" t="s">
        <v>445</v>
      </c>
      <c r="E217" s="175">
        <v>1</v>
      </c>
      <c r="F217" s="176"/>
      <c r="G217" s="177">
        <f>ROUND(E217*F217,2)</f>
        <v>0</v>
      </c>
      <c r="H217" s="176"/>
      <c r="I217" s="177">
        <f>ROUND(E217*H217,2)</f>
        <v>0</v>
      </c>
      <c r="J217" s="176"/>
      <c r="K217" s="177">
        <f>ROUND(E217*J217,2)</f>
        <v>0</v>
      </c>
      <c r="L217" s="177">
        <v>21</v>
      </c>
      <c r="M217" s="177">
        <f>G217*(1+L217/100)</f>
        <v>0</v>
      </c>
      <c r="N217" s="177">
        <v>1.7010000000000001E-2</v>
      </c>
      <c r="O217" s="177">
        <f>ROUND(E217*N217,2)</f>
        <v>0.02</v>
      </c>
      <c r="P217" s="177">
        <v>0</v>
      </c>
      <c r="Q217" s="177">
        <f>ROUND(E217*P217,2)</f>
        <v>0</v>
      </c>
      <c r="R217" s="177"/>
      <c r="S217" s="177" t="s">
        <v>188</v>
      </c>
      <c r="T217" s="178" t="s">
        <v>189</v>
      </c>
      <c r="U217" s="161">
        <v>1.2529999999999999</v>
      </c>
      <c r="V217" s="161">
        <f>ROUND(E217*U217,2)</f>
        <v>1.25</v>
      </c>
      <c r="W217" s="161"/>
      <c r="X217" s="161" t="s">
        <v>190</v>
      </c>
      <c r="Y217" s="151"/>
      <c r="Z217" s="151"/>
      <c r="AA217" s="151"/>
      <c r="AB217" s="151"/>
      <c r="AC217" s="151"/>
      <c r="AD217" s="151"/>
      <c r="AE217" s="151"/>
      <c r="AF217" s="151"/>
      <c r="AG217" s="151" t="s">
        <v>191</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2" t="s">
        <v>94</v>
      </c>
      <c r="D218" s="163"/>
      <c r="E218" s="164">
        <v>1</v>
      </c>
      <c r="F218" s="161"/>
      <c r="G218" s="161"/>
      <c r="H218" s="161"/>
      <c r="I218" s="161"/>
      <c r="J218" s="161"/>
      <c r="K218" s="161"/>
      <c r="L218" s="161"/>
      <c r="M218" s="161"/>
      <c r="N218" s="161"/>
      <c r="O218" s="161"/>
      <c r="P218" s="161"/>
      <c r="Q218" s="161"/>
      <c r="R218" s="161"/>
      <c r="S218" s="161"/>
      <c r="T218" s="161"/>
      <c r="U218" s="161"/>
      <c r="V218" s="161"/>
      <c r="W218" s="161"/>
      <c r="X218" s="161"/>
      <c r="Y218" s="151"/>
      <c r="Z218" s="151"/>
      <c r="AA218" s="151"/>
      <c r="AB218" s="151"/>
      <c r="AC218" s="151"/>
      <c r="AD218" s="151"/>
      <c r="AE218" s="151"/>
      <c r="AF218" s="151"/>
      <c r="AG218" s="151" t="s">
        <v>193</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72">
        <v>69</v>
      </c>
      <c r="B219" s="173" t="s">
        <v>450</v>
      </c>
      <c r="C219" s="181" t="s">
        <v>451</v>
      </c>
      <c r="D219" s="174" t="s">
        <v>445</v>
      </c>
      <c r="E219" s="175">
        <v>1</v>
      </c>
      <c r="F219" s="176"/>
      <c r="G219" s="177">
        <f>ROUND(E219*F219,2)</f>
        <v>0</v>
      </c>
      <c r="H219" s="176"/>
      <c r="I219" s="177">
        <f>ROUND(E219*H219,2)</f>
        <v>0</v>
      </c>
      <c r="J219" s="176"/>
      <c r="K219" s="177">
        <f>ROUND(E219*J219,2)</f>
        <v>0</v>
      </c>
      <c r="L219" s="177">
        <v>21</v>
      </c>
      <c r="M219" s="177">
        <f>G219*(1+L219/100)</f>
        <v>0</v>
      </c>
      <c r="N219" s="177">
        <v>2.4000000000000001E-4</v>
      </c>
      <c r="O219" s="177">
        <f>ROUND(E219*N219,2)</f>
        <v>0</v>
      </c>
      <c r="P219" s="177">
        <v>0</v>
      </c>
      <c r="Q219" s="177">
        <f>ROUND(E219*P219,2)</f>
        <v>0</v>
      </c>
      <c r="R219" s="177"/>
      <c r="S219" s="177" t="s">
        <v>188</v>
      </c>
      <c r="T219" s="178" t="s">
        <v>189</v>
      </c>
      <c r="U219" s="161">
        <v>0.124</v>
      </c>
      <c r="V219" s="161">
        <f>ROUND(E219*U219,2)</f>
        <v>0.12</v>
      </c>
      <c r="W219" s="161"/>
      <c r="X219" s="161" t="s">
        <v>190</v>
      </c>
      <c r="Y219" s="151"/>
      <c r="Z219" s="151"/>
      <c r="AA219" s="151"/>
      <c r="AB219" s="151"/>
      <c r="AC219" s="151"/>
      <c r="AD219" s="151"/>
      <c r="AE219" s="151"/>
      <c r="AF219" s="151"/>
      <c r="AG219" s="151" t="s">
        <v>191</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82" t="s">
        <v>94</v>
      </c>
      <c r="D220" s="163"/>
      <c r="E220" s="164">
        <v>1</v>
      </c>
      <c r="F220" s="161"/>
      <c r="G220" s="161"/>
      <c r="H220" s="161"/>
      <c r="I220" s="161"/>
      <c r="J220" s="161"/>
      <c r="K220" s="161"/>
      <c r="L220" s="161"/>
      <c r="M220" s="161"/>
      <c r="N220" s="161"/>
      <c r="O220" s="161"/>
      <c r="P220" s="161"/>
      <c r="Q220" s="161"/>
      <c r="R220" s="161"/>
      <c r="S220" s="161"/>
      <c r="T220" s="161"/>
      <c r="U220" s="161"/>
      <c r="V220" s="161"/>
      <c r="W220" s="161"/>
      <c r="X220" s="161"/>
      <c r="Y220" s="151"/>
      <c r="Z220" s="151"/>
      <c r="AA220" s="151"/>
      <c r="AB220" s="151"/>
      <c r="AC220" s="151"/>
      <c r="AD220" s="151"/>
      <c r="AE220" s="151"/>
      <c r="AF220" s="151"/>
      <c r="AG220" s="151" t="s">
        <v>193</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ht="22.5" outlineLevel="1" x14ac:dyDescent="0.2">
      <c r="A221" s="172">
        <v>70</v>
      </c>
      <c r="B221" s="173" t="s">
        <v>452</v>
      </c>
      <c r="C221" s="181" t="s">
        <v>453</v>
      </c>
      <c r="D221" s="174" t="s">
        <v>330</v>
      </c>
      <c r="E221" s="175">
        <v>1</v>
      </c>
      <c r="F221" s="176"/>
      <c r="G221" s="177">
        <f>ROUND(E221*F221,2)</f>
        <v>0</v>
      </c>
      <c r="H221" s="176"/>
      <c r="I221" s="177">
        <f>ROUND(E221*H221,2)</f>
        <v>0</v>
      </c>
      <c r="J221" s="176"/>
      <c r="K221" s="177">
        <f>ROUND(E221*J221,2)</f>
        <v>0</v>
      </c>
      <c r="L221" s="177">
        <v>21</v>
      </c>
      <c r="M221" s="177">
        <f>G221*(1+L221/100)</f>
        <v>0</v>
      </c>
      <c r="N221" s="177">
        <v>8.4999999999999995E-4</v>
      </c>
      <c r="O221" s="177">
        <f>ROUND(E221*N221,2)</f>
        <v>0</v>
      </c>
      <c r="P221" s="177">
        <v>0</v>
      </c>
      <c r="Q221" s="177">
        <f>ROUND(E221*P221,2)</f>
        <v>0</v>
      </c>
      <c r="R221" s="177"/>
      <c r="S221" s="177" t="s">
        <v>188</v>
      </c>
      <c r="T221" s="178" t="s">
        <v>189</v>
      </c>
      <c r="U221" s="161">
        <v>0.44500000000000001</v>
      </c>
      <c r="V221" s="161">
        <f>ROUND(E221*U221,2)</f>
        <v>0.45</v>
      </c>
      <c r="W221" s="161"/>
      <c r="X221" s="161" t="s">
        <v>190</v>
      </c>
      <c r="Y221" s="151"/>
      <c r="Z221" s="151"/>
      <c r="AA221" s="151"/>
      <c r="AB221" s="151"/>
      <c r="AC221" s="151"/>
      <c r="AD221" s="151"/>
      <c r="AE221" s="151"/>
      <c r="AF221" s="151"/>
      <c r="AG221" s="151" t="s">
        <v>191</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82" t="s">
        <v>94</v>
      </c>
      <c r="D222" s="163"/>
      <c r="E222" s="164">
        <v>1</v>
      </c>
      <c r="F222" s="161"/>
      <c r="G222" s="161"/>
      <c r="H222" s="161"/>
      <c r="I222" s="161"/>
      <c r="J222" s="161"/>
      <c r="K222" s="161"/>
      <c r="L222" s="161"/>
      <c r="M222" s="161"/>
      <c r="N222" s="161"/>
      <c r="O222" s="161"/>
      <c r="P222" s="161"/>
      <c r="Q222" s="161"/>
      <c r="R222" s="161"/>
      <c r="S222" s="161"/>
      <c r="T222" s="161"/>
      <c r="U222" s="161"/>
      <c r="V222" s="161"/>
      <c r="W222" s="161"/>
      <c r="X222" s="161"/>
      <c r="Y222" s="151"/>
      <c r="Z222" s="151"/>
      <c r="AA222" s="151"/>
      <c r="AB222" s="151"/>
      <c r="AC222" s="151"/>
      <c r="AD222" s="151"/>
      <c r="AE222" s="151"/>
      <c r="AF222" s="151"/>
      <c r="AG222" s="151" t="s">
        <v>193</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ht="22.5" outlineLevel="1" x14ac:dyDescent="0.2">
      <c r="A223" s="172">
        <v>71</v>
      </c>
      <c r="B223" s="173" t="s">
        <v>454</v>
      </c>
      <c r="C223" s="181" t="s">
        <v>455</v>
      </c>
      <c r="D223" s="174" t="s">
        <v>330</v>
      </c>
      <c r="E223" s="175">
        <v>1</v>
      </c>
      <c r="F223" s="176"/>
      <c r="G223" s="177">
        <f>ROUND(E223*F223,2)</f>
        <v>0</v>
      </c>
      <c r="H223" s="176"/>
      <c r="I223" s="177">
        <f>ROUND(E223*H223,2)</f>
        <v>0</v>
      </c>
      <c r="J223" s="176"/>
      <c r="K223" s="177">
        <f>ROUND(E223*J223,2)</f>
        <v>0</v>
      </c>
      <c r="L223" s="177">
        <v>21</v>
      </c>
      <c r="M223" s="177">
        <f>G223*(1+L223/100)</f>
        <v>0</v>
      </c>
      <c r="N223" s="177">
        <v>1.6999999999999999E-3</v>
      </c>
      <c r="O223" s="177">
        <f>ROUND(E223*N223,2)</f>
        <v>0</v>
      </c>
      <c r="P223" s="177">
        <v>0</v>
      </c>
      <c r="Q223" s="177">
        <f>ROUND(E223*P223,2)</f>
        <v>0</v>
      </c>
      <c r="R223" s="177"/>
      <c r="S223" s="177" t="s">
        <v>188</v>
      </c>
      <c r="T223" s="178" t="s">
        <v>189</v>
      </c>
      <c r="U223" s="161">
        <v>0.44500000000000001</v>
      </c>
      <c r="V223" s="161">
        <f>ROUND(E223*U223,2)</f>
        <v>0.45</v>
      </c>
      <c r="W223" s="161"/>
      <c r="X223" s="161" t="s">
        <v>190</v>
      </c>
      <c r="Y223" s="151"/>
      <c r="Z223" s="151"/>
      <c r="AA223" s="151"/>
      <c r="AB223" s="151"/>
      <c r="AC223" s="151"/>
      <c r="AD223" s="151"/>
      <c r="AE223" s="151"/>
      <c r="AF223" s="151"/>
      <c r="AG223" s="151" t="s">
        <v>191</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2" t="s">
        <v>94</v>
      </c>
      <c r="D224" s="163"/>
      <c r="E224" s="164">
        <v>1</v>
      </c>
      <c r="F224" s="161"/>
      <c r="G224" s="161"/>
      <c r="H224" s="161"/>
      <c r="I224" s="161"/>
      <c r="J224" s="161"/>
      <c r="K224" s="161"/>
      <c r="L224" s="161"/>
      <c r="M224" s="161"/>
      <c r="N224" s="161"/>
      <c r="O224" s="161"/>
      <c r="P224" s="161"/>
      <c r="Q224" s="161"/>
      <c r="R224" s="161"/>
      <c r="S224" s="161"/>
      <c r="T224" s="161"/>
      <c r="U224" s="161"/>
      <c r="V224" s="161"/>
      <c r="W224" s="161"/>
      <c r="X224" s="161"/>
      <c r="Y224" s="151"/>
      <c r="Z224" s="151"/>
      <c r="AA224" s="151"/>
      <c r="AB224" s="151"/>
      <c r="AC224" s="151"/>
      <c r="AD224" s="151"/>
      <c r="AE224" s="151"/>
      <c r="AF224" s="151"/>
      <c r="AG224" s="151" t="s">
        <v>193</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72">
        <v>72</v>
      </c>
      <c r="B225" s="173" t="s">
        <v>456</v>
      </c>
      <c r="C225" s="181" t="s">
        <v>457</v>
      </c>
      <c r="D225" s="174" t="s">
        <v>330</v>
      </c>
      <c r="E225" s="175">
        <v>1</v>
      </c>
      <c r="F225" s="176"/>
      <c r="G225" s="177">
        <f>ROUND(E225*F225,2)</f>
        <v>0</v>
      </c>
      <c r="H225" s="176"/>
      <c r="I225" s="177">
        <f>ROUND(E225*H225,2)</f>
        <v>0</v>
      </c>
      <c r="J225" s="176"/>
      <c r="K225" s="177">
        <f>ROUND(E225*J225,2)</f>
        <v>0</v>
      </c>
      <c r="L225" s="177">
        <v>21</v>
      </c>
      <c r="M225" s="177">
        <f>G225*(1+L225/100)</f>
        <v>0</v>
      </c>
      <c r="N225" s="177">
        <v>4.0999999999999999E-4</v>
      </c>
      <c r="O225" s="177">
        <f>ROUND(E225*N225,2)</f>
        <v>0</v>
      </c>
      <c r="P225" s="177">
        <v>0</v>
      </c>
      <c r="Q225" s="177">
        <f>ROUND(E225*P225,2)</f>
        <v>0</v>
      </c>
      <c r="R225" s="177"/>
      <c r="S225" s="177" t="s">
        <v>188</v>
      </c>
      <c r="T225" s="178" t="s">
        <v>189</v>
      </c>
      <c r="U225" s="161">
        <v>0.246</v>
      </c>
      <c r="V225" s="161">
        <f>ROUND(E225*U225,2)</f>
        <v>0.25</v>
      </c>
      <c r="W225" s="161"/>
      <c r="X225" s="161" t="s">
        <v>190</v>
      </c>
      <c r="Y225" s="151"/>
      <c r="Z225" s="151"/>
      <c r="AA225" s="151"/>
      <c r="AB225" s="151"/>
      <c r="AC225" s="151"/>
      <c r="AD225" s="151"/>
      <c r="AE225" s="151"/>
      <c r="AF225" s="151"/>
      <c r="AG225" s="151" t="s">
        <v>191</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2" t="s">
        <v>94</v>
      </c>
      <c r="D226" s="163"/>
      <c r="E226" s="164">
        <v>1</v>
      </c>
      <c r="F226" s="161"/>
      <c r="G226" s="161"/>
      <c r="H226" s="161"/>
      <c r="I226" s="161"/>
      <c r="J226" s="161"/>
      <c r="K226" s="161"/>
      <c r="L226" s="161"/>
      <c r="M226" s="161"/>
      <c r="N226" s="161"/>
      <c r="O226" s="161"/>
      <c r="P226" s="161"/>
      <c r="Q226" s="161"/>
      <c r="R226" s="161"/>
      <c r="S226" s="161"/>
      <c r="T226" s="161"/>
      <c r="U226" s="161"/>
      <c r="V226" s="161"/>
      <c r="W226" s="161"/>
      <c r="X226" s="161"/>
      <c r="Y226" s="151"/>
      <c r="Z226" s="151"/>
      <c r="AA226" s="151"/>
      <c r="AB226" s="151"/>
      <c r="AC226" s="151"/>
      <c r="AD226" s="151"/>
      <c r="AE226" s="151"/>
      <c r="AF226" s="151"/>
      <c r="AG226" s="151" t="s">
        <v>193</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1" x14ac:dyDescent="0.2">
      <c r="A227" s="172">
        <v>73</v>
      </c>
      <c r="B227" s="173" t="s">
        <v>458</v>
      </c>
      <c r="C227" s="181" t="s">
        <v>459</v>
      </c>
      <c r="D227" s="174" t="s">
        <v>330</v>
      </c>
      <c r="E227" s="175">
        <v>1</v>
      </c>
      <c r="F227" s="176"/>
      <c r="G227" s="177">
        <f>ROUND(E227*F227,2)</f>
        <v>0</v>
      </c>
      <c r="H227" s="176"/>
      <c r="I227" s="177">
        <f>ROUND(E227*H227,2)</f>
        <v>0</v>
      </c>
      <c r="J227" s="176"/>
      <c r="K227" s="177">
        <f>ROUND(E227*J227,2)</f>
        <v>0</v>
      </c>
      <c r="L227" s="177">
        <v>21</v>
      </c>
      <c r="M227" s="177">
        <f>G227*(1+L227/100)</f>
        <v>0</v>
      </c>
      <c r="N227" s="177">
        <v>4.2000000000000002E-4</v>
      </c>
      <c r="O227" s="177">
        <f>ROUND(E227*N227,2)</f>
        <v>0</v>
      </c>
      <c r="P227" s="177">
        <v>0</v>
      </c>
      <c r="Q227" s="177">
        <f>ROUND(E227*P227,2)</f>
        <v>0</v>
      </c>
      <c r="R227" s="177"/>
      <c r="S227" s="177" t="s">
        <v>188</v>
      </c>
      <c r="T227" s="178" t="s">
        <v>189</v>
      </c>
      <c r="U227" s="161">
        <v>0.246</v>
      </c>
      <c r="V227" s="161">
        <f>ROUND(E227*U227,2)</f>
        <v>0.25</v>
      </c>
      <c r="W227" s="161"/>
      <c r="X227" s="161" t="s">
        <v>190</v>
      </c>
      <c r="Y227" s="151"/>
      <c r="Z227" s="151"/>
      <c r="AA227" s="151"/>
      <c r="AB227" s="151"/>
      <c r="AC227" s="151"/>
      <c r="AD227" s="151"/>
      <c r="AE227" s="151"/>
      <c r="AF227" s="151"/>
      <c r="AG227" s="151" t="s">
        <v>191</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2" t="s">
        <v>94</v>
      </c>
      <c r="D228" s="163"/>
      <c r="E228" s="164">
        <v>1</v>
      </c>
      <c r="F228" s="161"/>
      <c r="G228" s="161"/>
      <c r="H228" s="161"/>
      <c r="I228" s="161"/>
      <c r="J228" s="161"/>
      <c r="K228" s="161"/>
      <c r="L228" s="161"/>
      <c r="M228" s="161"/>
      <c r="N228" s="161"/>
      <c r="O228" s="161"/>
      <c r="P228" s="161"/>
      <c r="Q228" s="161"/>
      <c r="R228" s="161"/>
      <c r="S228" s="161"/>
      <c r="T228" s="161"/>
      <c r="U228" s="161"/>
      <c r="V228" s="161"/>
      <c r="W228" s="161"/>
      <c r="X228" s="161"/>
      <c r="Y228" s="151"/>
      <c r="Z228" s="151"/>
      <c r="AA228" s="151"/>
      <c r="AB228" s="151"/>
      <c r="AC228" s="151"/>
      <c r="AD228" s="151"/>
      <c r="AE228" s="151"/>
      <c r="AF228" s="151"/>
      <c r="AG228" s="151" t="s">
        <v>193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v>74</v>
      </c>
      <c r="B229" s="159" t="s">
        <v>460</v>
      </c>
      <c r="C229" s="187" t="s">
        <v>461</v>
      </c>
      <c r="D229" s="160" t="s">
        <v>0</v>
      </c>
      <c r="E229" s="186"/>
      <c r="F229" s="162"/>
      <c r="G229" s="161">
        <f>ROUND(E229*F229,2)</f>
        <v>0</v>
      </c>
      <c r="H229" s="162"/>
      <c r="I229" s="161">
        <f>ROUND(E229*H229,2)</f>
        <v>0</v>
      </c>
      <c r="J229" s="162"/>
      <c r="K229" s="161">
        <f>ROUND(E229*J229,2)</f>
        <v>0</v>
      </c>
      <c r="L229" s="161">
        <v>21</v>
      </c>
      <c r="M229" s="161">
        <f>G229*(1+L229/100)</f>
        <v>0</v>
      </c>
      <c r="N229" s="161">
        <v>0</v>
      </c>
      <c r="O229" s="161">
        <f>ROUND(E229*N229,2)</f>
        <v>0</v>
      </c>
      <c r="P229" s="161">
        <v>0</v>
      </c>
      <c r="Q229" s="161">
        <f>ROUND(E229*P229,2)</f>
        <v>0</v>
      </c>
      <c r="R229" s="161"/>
      <c r="S229" s="161" t="s">
        <v>188</v>
      </c>
      <c r="T229" s="161" t="s">
        <v>189</v>
      </c>
      <c r="U229" s="161">
        <v>0</v>
      </c>
      <c r="V229" s="161">
        <f>ROUND(E229*U229,2)</f>
        <v>0</v>
      </c>
      <c r="W229" s="161"/>
      <c r="X229" s="161" t="s">
        <v>275</v>
      </c>
      <c r="Y229" s="151"/>
      <c r="Z229" s="151"/>
      <c r="AA229" s="151"/>
      <c r="AB229" s="151"/>
      <c r="AC229" s="151"/>
      <c r="AD229" s="151"/>
      <c r="AE229" s="151"/>
      <c r="AF229" s="151"/>
      <c r="AG229" s="151" t="s">
        <v>276</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x14ac:dyDescent="0.2">
      <c r="A230" s="166" t="s">
        <v>183</v>
      </c>
      <c r="B230" s="167" t="s">
        <v>154</v>
      </c>
      <c r="C230" s="180" t="s">
        <v>155</v>
      </c>
      <c r="D230" s="168"/>
      <c r="E230" s="169"/>
      <c r="F230" s="170"/>
      <c r="G230" s="170">
        <f>SUMIF(AG231:AG232,"&lt;&gt;NOR",G231:G232)</f>
        <v>0</v>
      </c>
      <c r="H230" s="170"/>
      <c r="I230" s="170">
        <f>SUM(I231:I232)</f>
        <v>0</v>
      </c>
      <c r="J230" s="170"/>
      <c r="K230" s="170">
        <f>SUM(K231:K232)</f>
        <v>0</v>
      </c>
      <c r="L230" s="170"/>
      <c r="M230" s="170">
        <f>SUM(M231:M232)</f>
        <v>0</v>
      </c>
      <c r="N230" s="170"/>
      <c r="O230" s="170">
        <f>SUM(O231:O232)</f>
        <v>0</v>
      </c>
      <c r="P230" s="170"/>
      <c r="Q230" s="170">
        <f>SUM(Q231:Q232)</f>
        <v>0</v>
      </c>
      <c r="R230" s="170"/>
      <c r="S230" s="170"/>
      <c r="T230" s="171"/>
      <c r="U230" s="165"/>
      <c r="V230" s="165">
        <f>SUM(V231:V232)</f>
        <v>0</v>
      </c>
      <c r="W230" s="165"/>
      <c r="X230" s="165"/>
      <c r="AG230" t="s">
        <v>184</v>
      </c>
    </row>
    <row r="231" spans="1:60" outlineLevel="1" x14ac:dyDescent="0.2">
      <c r="A231" s="172">
        <v>75</v>
      </c>
      <c r="B231" s="173" t="s">
        <v>462</v>
      </c>
      <c r="C231" s="181" t="s">
        <v>463</v>
      </c>
      <c r="D231" s="174" t="s">
        <v>342</v>
      </c>
      <c r="E231" s="175">
        <v>1</v>
      </c>
      <c r="F231" s="176"/>
      <c r="G231" s="177">
        <f>ROUND(E231*F231,2)</f>
        <v>0</v>
      </c>
      <c r="H231" s="176"/>
      <c r="I231" s="177">
        <f>ROUND(E231*H231,2)</f>
        <v>0</v>
      </c>
      <c r="J231" s="176"/>
      <c r="K231" s="177">
        <f>ROUND(E231*J231,2)</f>
        <v>0</v>
      </c>
      <c r="L231" s="177">
        <v>21</v>
      </c>
      <c r="M231" s="177">
        <f>G231*(1+L231/100)</f>
        <v>0</v>
      </c>
      <c r="N231" s="177">
        <v>0</v>
      </c>
      <c r="O231" s="177">
        <f>ROUND(E231*N231,2)</f>
        <v>0</v>
      </c>
      <c r="P231" s="177">
        <v>0</v>
      </c>
      <c r="Q231" s="177">
        <f>ROUND(E231*P231,2)</f>
        <v>0</v>
      </c>
      <c r="R231" s="177"/>
      <c r="S231" s="177" t="s">
        <v>222</v>
      </c>
      <c r="T231" s="178" t="s">
        <v>223</v>
      </c>
      <c r="U231" s="161">
        <v>0</v>
      </c>
      <c r="V231" s="161">
        <f>ROUND(E231*U231,2)</f>
        <v>0</v>
      </c>
      <c r="W231" s="161"/>
      <c r="X231" s="161" t="s">
        <v>190</v>
      </c>
      <c r="Y231" s="151"/>
      <c r="Z231" s="151"/>
      <c r="AA231" s="151"/>
      <c r="AB231" s="151"/>
      <c r="AC231" s="151"/>
      <c r="AD231" s="151"/>
      <c r="AE231" s="151"/>
      <c r="AF231" s="151"/>
      <c r="AG231" s="151" t="s">
        <v>191</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2" t="s">
        <v>94</v>
      </c>
      <c r="D232" s="163"/>
      <c r="E232" s="164">
        <v>1</v>
      </c>
      <c r="F232" s="161"/>
      <c r="G232" s="161"/>
      <c r="H232" s="161"/>
      <c r="I232" s="161"/>
      <c r="J232" s="161"/>
      <c r="K232" s="161"/>
      <c r="L232" s="161"/>
      <c r="M232" s="161"/>
      <c r="N232" s="161"/>
      <c r="O232" s="161"/>
      <c r="P232" s="161"/>
      <c r="Q232" s="161"/>
      <c r="R232" s="161"/>
      <c r="S232" s="161"/>
      <c r="T232" s="161"/>
      <c r="U232" s="161"/>
      <c r="V232" s="161"/>
      <c r="W232" s="161"/>
      <c r="X232" s="161"/>
      <c r="Y232" s="151"/>
      <c r="Z232" s="151"/>
      <c r="AA232" s="151"/>
      <c r="AB232" s="151"/>
      <c r="AC232" s="151"/>
      <c r="AD232" s="151"/>
      <c r="AE232" s="151"/>
      <c r="AF232" s="151"/>
      <c r="AG232" s="151" t="s">
        <v>193</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x14ac:dyDescent="0.2">
      <c r="A233" s="3"/>
      <c r="B233" s="4"/>
      <c r="C233" s="183"/>
      <c r="D233" s="6"/>
      <c r="E233" s="3"/>
      <c r="F233" s="3"/>
      <c r="G233" s="3"/>
      <c r="H233" s="3"/>
      <c r="I233" s="3"/>
      <c r="J233" s="3"/>
      <c r="K233" s="3"/>
      <c r="L233" s="3"/>
      <c r="M233" s="3"/>
      <c r="N233" s="3"/>
      <c r="O233" s="3"/>
      <c r="P233" s="3"/>
      <c r="Q233" s="3"/>
      <c r="R233" s="3"/>
      <c r="S233" s="3"/>
      <c r="T233" s="3"/>
      <c r="U233" s="3"/>
      <c r="V233" s="3"/>
      <c r="W233" s="3"/>
      <c r="X233" s="3"/>
      <c r="AE233">
        <v>15</v>
      </c>
      <c r="AF233">
        <v>21</v>
      </c>
      <c r="AG233" t="s">
        <v>170</v>
      </c>
    </row>
    <row r="234" spans="1:60" x14ac:dyDescent="0.2">
      <c r="A234" s="154"/>
      <c r="B234" s="155" t="s">
        <v>30</v>
      </c>
      <c r="C234" s="184"/>
      <c r="D234" s="156"/>
      <c r="E234" s="157"/>
      <c r="F234" s="157"/>
      <c r="G234" s="179">
        <f>G8+G81+G84+G91+G95+G116+G119+G122+G164+G212+G230</f>
        <v>0</v>
      </c>
      <c r="H234" s="3"/>
      <c r="I234" s="3"/>
      <c r="J234" s="3"/>
      <c r="K234" s="3"/>
      <c r="L234" s="3"/>
      <c r="M234" s="3"/>
      <c r="N234" s="3"/>
      <c r="O234" s="3"/>
      <c r="P234" s="3"/>
      <c r="Q234" s="3"/>
      <c r="R234" s="3"/>
      <c r="S234" s="3"/>
      <c r="T234" s="3"/>
      <c r="U234" s="3"/>
      <c r="V234" s="3"/>
      <c r="W234" s="3"/>
      <c r="X234" s="3"/>
      <c r="AE234">
        <f>SUMIF(L7:L232,AE233,G7:G232)</f>
        <v>0</v>
      </c>
      <c r="AF234">
        <f>SUMIF(L7:L232,AF233,G7:G232)</f>
        <v>0</v>
      </c>
      <c r="AG234" t="s">
        <v>277</v>
      </c>
    </row>
    <row r="235" spans="1:60" x14ac:dyDescent="0.2">
      <c r="A235" s="3"/>
      <c r="B235" s="4"/>
      <c r="C235" s="183"/>
      <c r="D235" s="6"/>
      <c r="E235" s="3"/>
      <c r="F235" s="3"/>
      <c r="G235" s="3"/>
      <c r="H235" s="3"/>
      <c r="I235" s="3"/>
      <c r="J235" s="3"/>
      <c r="K235" s="3"/>
      <c r="L235" s="3"/>
      <c r="M235" s="3"/>
      <c r="N235" s="3"/>
      <c r="O235" s="3"/>
      <c r="P235" s="3"/>
      <c r="Q235" s="3"/>
      <c r="R235" s="3"/>
      <c r="S235" s="3"/>
      <c r="T235" s="3"/>
      <c r="U235" s="3"/>
      <c r="V235" s="3"/>
      <c r="W235" s="3"/>
      <c r="X235" s="3"/>
    </row>
    <row r="236" spans="1:60" x14ac:dyDescent="0.2">
      <c r="A236" s="3"/>
      <c r="B236" s="4"/>
      <c r="C236" s="183"/>
      <c r="D236" s="6"/>
      <c r="E236" s="3"/>
      <c r="F236" s="3"/>
      <c r="G236" s="3"/>
      <c r="H236" s="3"/>
      <c r="I236" s="3"/>
      <c r="J236" s="3"/>
      <c r="K236" s="3"/>
      <c r="L236" s="3"/>
      <c r="M236" s="3"/>
      <c r="N236" s="3"/>
      <c r="O236" s="3"/>
      <c r="P236" s="3"/>
      <c r="Q236" s="3"/>
      <c r="R236" s="3"/>
      <c r="S236" s="3"/>
      <c r="T236" s="3"/>
      <c r="U236" s="3"/>
      <c r="V236" s="3"/>
      <c r="W236" s="3"/>
      <c r="X236" s="3"/>
    </row>
    <row r="237" spans="1:60" x14ac:dyDescent="0.2">
      <c r="A237" s="273" t="s">
        <v>278</v>
      </c>
      <c r="B237" s="273"/>
      <c r="C237" s="274"/>
      <c r="D237" s="6"/>
      <c r="E237" s="3"/>
      <c r="F237" s="3"/>
      <c r="G237" s="3"/>
      <c r="H237" s="3"/>
      <c r="I237" s="3"/>
      <c r="J237" s="3"/>
      <c r="K237" s="3"/>
      <c r="L237" s="3"/>
      <c r="M237" s="3"/>
      <c r="N237" s="3"/>
      <c r="O237" s="3"/>
      <c r="P237" s="3"/>
      <c r="Q237" s="3"/>
      <c r="R237" s="3"/>
      <c r="S237" s="3"/>
      <c r="T237" s="3"/>
      <c r="U237" s="3"/>
      <c r="V237" s="3"/>
      <c r="W237" s="3"/>
      <c r="X237" s="3"/>
    </row>
    <row r="238" spans="1:60" x14ac:dyDescent="0.2">
      <c r="A238" s="254"/>
      <c r="B238" s="255"/>
      <c r="C238" s="256"/>
      <c r="D238" s="255"/>
      <c r="E238" s="255"/>
      <c r="F238" s="255"/>
      <c r="G238" s="257"/>
      <c r="H238" s="3"/>
      <c r="I238" s="3"/>
      <c r="J238" s="3"/>
      <c r="K238" s="3"/>
      <c r="L238" s="3"/>
      <c r="M238" s="3"/>
      <c r="N238" s="3"/>
      <c r="O238" s="3"/>
      <c r="P238" s="3"/>
      <c r="Q238" s="3"/>
      <c r="R238" s="3"/>
      <c r="S238" s="3"/>
      <c r="T238" s="3"/>
      <c r="U238" s="3"/>
      <c r="V238" s="3"/>
      <c r="W238" s="3"/>
      <c r="X238" s="3"/>
      <c r="AG238" t="s">
        <v>279</v>
      </c>
    </row>
    <row r="239" spans="1:60" x14ac:dyDescent="0.2">
      <c r="A239" s="258"/>
      <c r="B239" s="259"/>
      <c r="C239" s="260"/>
      <c r="D239" s="259"/>
      <c r="E239" s="259"/>
      <c r="F239" s="259"/>
      <c r="G239" s="261"/>
      <c r="H239" s="3"/>
      <c r="I239" s="3"/>
      <c r="J239" s="3"/>
      <c r="K239" s="3"/>
      <c r="L239" s="3"/>
      <c r="M239" s="3"/>
      <c r="N239" s="3"/>
      <c r="O239" s="3"/>
      <c r="P239" s="3"/>
      <c r="Q239" s="3"/>
      <c r="R239" s="3"/>
      <c r="S239" s="3"/>
      <c r="T239" s="3"/>
      <c r="U239" s="3"/>
      <c r="V239" s="3"/>
      <c r="W239" s="3"/>
      <c r="X239" s="3"/>
    </row>
    <row r="240" spans="1:60" x14ac:dyDescent="0.2">
      <c r="A240" s="258"/>
      <c r="B240" s="259"/>
      <c r="C240" s="260"/>
      <c r="D240" s="259"/>
      <c r="E240" s="259"/>
      <c r="F240" s="259"/>
      <c r="G240" s="261"/>
      <c r="H240" s="3"/>
      <c r="I240" s="3"/>
      <c r="J240" s="3"/>
      <c r="K240" s="3"/>
      <c r="L240" s="3"/>
      <c r="M240" s="3"/>
      <c r="N240" s="3"/>
      <c r="O240" s="3"/>
      <c r="P240" s="3"/>
      <c r="Q240" s="3"/>
      <c r="R240" s="3"/>
      <c r="S240" s="3"/>
      <c r="T240" s="3"/>
      <c r="U240" s="3"/>
      <c r="V240" s="3"/>
      <c r="W240" s="3"/>
      <c r="X240" s="3"/>
    </row>
    <row r="241" spans="1:33" x14ac:dyDescent="0.2">
      <c r="A241" s="258"/>
      <c r="B241" s="259"/>
      <c r="C241" s="260"/>
      <c r="D241" s="259"/>
      <c r="E241" s="259"/>
      <c r="F241" s="259"/>
      <c r="G241" s="261"/>
      <c r="H241" s="3"/>
      <c r="I241" s="3"/>
      <c r="J241" s="3"/>
      <c r="K241" s="3"/>
      <c r="L241" s="3"/>
      <c r="M241" s="3"/>
      <c r="N241" s="3"/>
      <c r="O241" s="3"/>
      <c r="P241" s="3"/>
      <c r="Q241" s="3"/>
      <c r="R241" s="3"/>
      <c r="S241" s="3"/>
      <c r="T241" s="3"/>
      <c r="U241" s="3"/>
      <c r="V241" s="3"/>
      <c r="W241" s="3"/>
      <c r="X241" s="3"/>
    </row>
    <row r="242" spans="1:33" x14ac:dyDescent="0.2">
      <c r="A242" s="262"/>
      <c r="B242" s="263"/>
      <c r="C242" s="264"/>
      <c r="D242" s="263"/>
      <c r="E242" s="263"/>
      <c r="F242" s="263"/>
      <c r="G242" s="265"/>
      <c r="H242" s="3"/>
      <c r="I242" s="3"/>
      <c r="J242" s="3"/>
      <c r="K242" s="3"/>
      <c r="L242" s="3"/>
      <c r="M242" s="3"/>
      <c r="N242" s="3"/>
      <c r="O242" s="3"/>
      <c r="P242" s="3"/>
      <c r="Q242" s="3"/>
      <c r="R242" s="3"/>
      <c r="S242" s="3"/>
      <c r="T242" s="3"/>
      <c r="U242" s="3"/>
      <c r="V242" s="3"/>
      <c r="W242" s="3"/>
      <c r="X242" s="3"/>
    </row>
    <row r="243" spans="1:33" x14ac:dyDescent="0.2">
      <c r="A243" s="3"/>
      <c r="B243" s="4"/>
      <c r="C243" s="183"/>
      <c r="D243" s="6"/>
      <c r="E243" s="3"/>
      <c r="F243" s="3"/>
      <c r="G243" s="3"/>
      <c r="H243" s="3"/>
      <c r="I243" s="3"/>
      <c r="J243" s="3"/>
      <c r="K243" s="3"/>
      <c r="L243" s="3"/>
      <c r="M243" s="3"/>
      <c r="N243" s="3"/>
      <c r="O243" s="3"/>
      <c r="P243" s="3"/>
      <c r="Q243" s="3"/>
      <c r="R243" s="3"/>
      <c r="S243" s="3"/>
      <c r="T243" s="3"/>
      <c r="U243" s="3"/>
      <c r="V243" s="3"/>
      <c r="W243" s="3"/>
      <c r="X243" s="3"/>
    </row>
    <row r="244" spans="1:33" x14ac:dyDescent="0.2">
      <c r="C244" s="185"/>
      <c r="D244" s="10"/>
      <c r="AG244" t="s">
        <v>280</v>
      </c>
    </row>
    <row r="245" spans="1:33" x14ac:dyDescent="0.2">
      <c r="D245" s="10"/>
    </row>
    <row r="246" spans="1:33" x14ac:dyDescent="0.2">
      <c r="D246" s="10"/>
    </row>
    <row r="247" spans="1:33" x14ac:dyDescent="0.2">
      <c r="D247" s="10"/>
    </row>
    <row r="248" spans="1:33" x14ac:dyDescent="0.2">
      <c r="D248" s="10"/>
    </row>
    <row r="249" spans="1:33" x14ac:dyDescent="0.2">
      <c r="D249" s="10"/>
    </row>
    <row r="250" spans="1:33" x14ac:dyDescent="0.2">
      <c r="D250" s="10"/>
    </row>
    <row r="251" spans="1:33" x14ac:dyDescent="0.2">
      <c r="D251" s="10"/>
    </row>
    <row r="252" spans="1:33" x14ac:dyDescent="0.2">
      <c r="D252" s="10"/>
    </row>
    <row r="253" spans="1:33" x14ac:dyDescent="0.2">
      <c r="D253" s="10"/>
    </row>
    <row r="254" spans="1:33" x14ac:dyDescent="0.2">
      <c r="D254" s="10"/>
    </row>
    <row r="255" spans="1:33" x14ac:dyDescent="0.2">
      <c r="D255" s="10"/>
    </row>
    <row r="256" spans="1:33"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26">
    <mergeCell ref="A237:C237"/>
    <mergeCell ref="A238:G242"/>
    <mergeCell ref="C57:G57"/>
    <mergeCell ref="C93:G93"/>
    <mergeCell ref="C118:G118"/>
    <mergeCell ref="C124:G124"/>
    <mergeCell ref="C142:G142"/>
    <mergeCell ref="C130:G130"/>
    <mergeCell ref="C133:G133"/>
    <mergeCell ref="C136:G136"/>
    <mergeCell ref="C139:G139"/>
    <mergeCell ref="C178:G178"/>
    <mergeCell ref="C181:G181"/>
    <mergeCell ref="C200:G200"/>
    <mergeCell ref="C203:G203"/>
    <mergeCell ref="C166:G166"/>
    <mergeCell ref="A1:G1"/>
    <mergeCell ref="C2:G2"/>
    <mergeCell ref="C3:G3"/>
    <mergeCell ref="C4:G4"/>
    <mergeCell ref="C127:G127"/>
    <mergeCell ref="C167:G167"/>
    <mergeCell ref="C170:G170"/>
    <mergeCell ref="C171:G171"/>
    <mergeCell ref="C174:G174"/>
    <mergeCell ref="C175:G17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61</v>
      </c>
      <c r="C3" s="267" t="s">
        <v>62</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SUMIF(AG9:AG36,"&lt;&gt;NOR",G9:G36)</f>
        <v>0</v>
      </c>
      <c r="H8" s="170"/>
      <c r="I8" s="170">
        <f>SUM(I9:I36)</f>
        <v>0</v>
      </c>
      <c r="J8" s="170"/>
      <c r="K8" s="170">
        <f>SUM(K9:K36)</f>
        <v>0</v>
      </c>
      <c r="L8" s="170"/>
      <c r="M8" s="170">
        <f>SUM(M9:M36)</f>
        <v>0</v>
      </c>
      <c r="N8" s="170"/>
      <c r="O8" s="170">
        <f>SUM(O9:O36)</f>
        <v>0</v>
      </c>
      <c r="P8" s="170"/>
      <c r="Q8" s="170">
        <f>SUM(Q9:Q36)</f>
        <v>0</v>
      </c>
      <c r="R8" s="170"/>
      <c r="S8" s="170"/>
      <c r="T8" s="171"/>
      <c r="U8" s="165"/>
      <c r="V8" s="165">
        <f>SUM(V9:V36)</f>
        <v>63.019999999999996</v>
      </c>
      <c r="W8" s="165"/>
      <c r="X8" s="165"/>
      <c r="AG8" t="s">
        <v>184</v>
      </c>
    </row>
    <row r="9" spans="1:60" outlineLevel="1" x14ac:dyDescent="0.2">
      <c r="A9" s="172">
        <v>1</v>
      </c>
      <c r="B9" s="173" t="s">
        <v>281</v>
      </c>
      <c r="C9" s="181" t="s">
        <v>282</v>
      </c>
      <c r="D9" s="174" t="s">
        <v>187</v>
      </c>
      <c r="E9" s="175">
        <v>10.125</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0.31</v>
      </c>
      <c r="V9" s="161">
        <f>ROUND(E9*U9,2)</f>
        <v>3.14</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464</v>
      </c>
      <c r="D10" s="163"/>
      <c r="E10" s="164">
        <v>10.125</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2">
        <v>2</v>
      </c>
      <c r="B11" s="173" t="s">
        <v>197</v>
      </c>
      <c r="C11" s="181" t="s">
        <v>198</v>
      </c>
      <c r="D11" s="174" t="s">
        <v>187</v>
      </c>
      <c r="E11" s="175">
        <v>10.125</v>
      </c>
      <c r="F11" s="176"/>
      <c r="G11" s="177">
        <f>ROUND(E11*F11,2)</f>
        <v>0</v>
      </c>
      <c r="H11" s="176"/>
      <c r="I11" s="177">
        <f>ROUND(E11*H11,2)</f>
        <v>0</v>
      </c>
      <c r="J11" s="176"/>
      <c r="K11" s="177">
        <f>ROUND(E11*J11,2)</f>
        <v>0</v>
      </c>
      <c r="L11" s="177">
        <v>21</v>
      </c>
      <c r="M11" s="177">
        <f>G11*(1+L11/100)</f>
        <v>0</v>
      </c>
      <c r="N11" s="177">
        <v>0</v>
      </c>
      <c r="O11" s="177">
        <f>ROUND(E11*N11,2)</f>
        <v>0</v>
      </c>
      <c r="P11" s="177">
        <v>0</v>
      </c>
      <c r="Q11" s="177">
        <f>ROUND(E11*P11,2)</f>
        <v>0</v>
      </c>
      <c r="R11" s="177"/>
      <c r="S11" s="177" t="s">
        <v>188</v>
      </c>
      <c r="T11" s="178" t="s">
        <v>189</v>
      </c>
      <c r="U11" s="161">
        <v>0.1024</v>
      </c>
      <c r="V11" s="161">
        <f>ROUND(E11*U11,2)</f>
        <v>1.04</v>
      </c>
      <c r="W11" s="161"/>
      <c r="X11" s="161" t="s">
        <v>190</v>
      </c>
      <c r="Y11" s="151"/>
      <c r="Z11" s="151"/>
      <c r="AA11" s="151"/>
      <c r="AB11" s="151"/>
      <c r="AC11" s="151"/>
      <c r="AD11" s="151"/>
      <c r="AE11" s="151"/>
      <c r="AF11" s="151"/>
      <c r="AG11" s="151" t="s">
        <v>191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464</v>
      </c>
      <c r="D12" s="163"/>
      <c r="E12" s="164">
        <v>10.125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2">
        <v>3</v>
      </c>
      <c r="B13" s="173" t="s">
        <v>465</v>
      </c>
      <c r="C13" s="181" t="s">
        <v>466</v>
      </c>
      <c r="D13" s="174" t="s">
        <v>187</v>
      </c>
      <c r="E13" s="175">
        <v>28.8</v>
      </c>
      <c r="F13" s="176"/>
      <c r="G13" s="177">
        <f>ROUND(E13*F13,2)</f>
        <v>0</v>
      </c>
      <c r="H13" s="176"/>
      <c r="I13" s="177">
        <f>ROUND(E13*H13,2)</f>
        <v>0</v>
      </c>
      <c r="J13" s="176"/>
      <c r="K13" s="177">
        <f>ROUND(E13*J13,2)</f>
        <v>0</v>
      </c>
      <c r="L13" s="177">
        <v>21</v>
      </c>
      <c r="M13" s="177">
        <f>G13*(1+L13/100)</f>
        <v>0</v>
      </c>
      <c r="N13" s="177">
        <v>0</v>
      </c>
      <c r="O13" s="177">
        <f>ROUND(E13*N13,2)</f>
        <v>0</v>
      </c>
      <c r="P13" s="177">
        <v>0</v>
      </c>
      <c r="Q13" s="177">
        <f>ROUND(E13*P13,2)</f>
        <v>0</v>
      </c>
      <c r="R13" s="177"/>
      <c r="S13" s="177" t="s">
        <v>188</v>
      </c>
      <c r="T13" s="178" t="s">
        <v>189</v>
      </c>
      <c r="U13" s="161">
        <v>0.495</v>
      </c>
      <c r="V13" s="161">
        <f>ROUND(E13*U13,2)</f>
        <v>14.26</v>
      </c>
      <c r="W13" s="161"/>
      <c r="X13" s="161" t="s">
        <v>190</v>
      </c>
      <c r="Y13" s="151"/>
      <c r="Z13" s="151"/>
      <c r="AA13" s="151"/>
      <c r="AB13" s="151"/>
      <c r="AC13" s="151"/>
      <c r="AD13" s="151"/>
      <c r="AE13" s="151"/>
      <c r="AF13" s="151"/>
      <c r="AG13" s="151" t="s">
        <v>191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467</v>
      </c>
      <c r="D14" s="163"/>
      <c r="E14" s="164">
        <v>20.16</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2" t="s">
        <v>468</v>
      </c>
      <c r="D15" s="163"/>
      <c r="E15" s="164">
        <v>8.64</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193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2">
        <v>4</v>
      </c>
      <c r="B16" s="173" t="s">
        <v>469</v>
      </c>
      <c r="C16" s="181" t="s">
        <v>470</v>
      </c>
      <c r="D16" s="174" t="s">
        <v>187</v>
      </c>
      <c r="E16" s="175">
        <v>28.8</v>
      </c>
      <c r="F16" s="176"/>
      <c r="G16" s="177">
        <f>ROUND(E16*F16,2)</f>
        <v>0</v>
      </c>
      <c r="H16" s="176"/>
      <c r="I16" s="177">
        <f>ROUND(E16*H16,2)</f>
        <v>0</v>
      </c>
      <c r="J16" s="176"/>
      <c r="K16" s="177">
        <f>ROUND(E16*J16,2)</f>
        <v>0</v>
      </c>
      <c r="L16" s="177">
        <v>21</v>
      </c>
      <c r="M16" s="177">
        <f>G16*(1+L16/100)</f>
        <v>0</v>
      </c>
      <c r="N16" s="177">
        <v>0</v>
      </c>
      <c r="O16" s="177">
        <f>ROUND(E16*N16,2)</f>
        <v>0</v>
      </c>
      <c r="P16" s="177">
        <v>0</v>
      </c>
      <c r="Q16" s="177">
        <f>ROUND(E16*P16,2)</f>
        <v>0</v>
      </c>
      <c r="R16" s="177"/>
      <c r="S16" s="177" t="s">
        <v>188</v>
      </c>
      <c r="T16" s="178" t="s">
        <v>189</v>
      </c>
      <c r="U16" s="161">
        <v>0.60029999999999994</v>
      </c>
      <c r="V16" s="161">
        <f>ROUND(E16*U16,2)</f>
        <v>17.29</v>
      </c>
      <c r="W16" s="161"/>
      <c r="X16" s="161" t="s">
        <v>190</v>
      </c>
      <c r="Y16" s="151"/>
      <c r="Z16" s="151"/>
      <c r="AA16" s="151"/>
      <c r="AB16" s="151"/>
      <c r="AC16" s="151"/>
      <c r="AD16" s="151"/>
      <c r="AE16" s="151"/>
      <c r="AF16" s="151"/>
      <c r="AG16" s="151" t="s">
        <v>191</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2" t="s">
        <v>467</v>
      </c>
      <c r="D17" s="163"/>
      <c r="E17" s="164">
        <v>20.16</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193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468</v>
      </c>
      <c r="D18" s="163"/>
      <c r="E18" s="164">
        <v>8.64</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2">
        <v>5</v>
      </c>
      <c r="B19" s="173" t="s">
        <v>205</v>
      </c>
      <c r="C19" s="181" t="s">
        <v>206</v>
      </c>
      <c r="D19" s="174" t="s">
        <v>187</v>
      </c>
      <c r="E19" s="175">
        <v>38.924999999999997</v>
      </c>
      <c r="F19" s="176"/>
      <c r="G19" s="177">
        <f>ROUND(E19*F19,2)</f>
        <v>0</v>
      </c>
      <c r="H19" s="176"/>
      <c r="I19" s="177">
        <f>ROUND(E19*H19,2)</f>
        <v>0</v>
      </c>
      <c r="J19" s="176"/>
      <c r="K19" s="177">
        <f>ROUND(E19*J19,2)</f>
        <v>0</v>
      </c>
      <c r="L19" s="177">
        <v>21</v>
      </c>
      <c r="M19" s="177">
        <f>G19*(1+L19/100)</f>
        <v>0</v>
      </c>
      <c r="N19" s="177">
        <v>0</v>
      </c>
      <c r="O19" s="177">
        <f>ROUND(E19*N19,2)</f>
        <v>0</v>
      </c>
      <c r="P19" s="177">
        <v>0</v>
      </c>
      <c r="Q19" s="177">
        <f>ROUND(E19*P19,2)</f>
        <v>0</v>
      </c>
      <c r="R19" s="177"/>
      <c r="S19" s="177" t="s">
        <v>188</v>
      </c>
      <c r="T19" s="178" t="s">
        <v>189</v>
      </c>
      <c r="U19" s="161">
        <v>1.0999999999999999E-2</v>
      </c>
      <c r="V19" s="161">
        <f>ROUND(E19*U19,2)</f>
        <v>0.43</v>
      </c>
      <c r="W19" s="161"/>
      <c r="X19" s="161" t="s">
        <v>190</v>
      </c>
      <c r="Y19" s="151"/>
      <c r="Z19" s="151"/>
      <c r="AA19" s="151"/>
      <c r="AB19" s="151"/>
      <c r="AC19" s="151"/>
      <c r="AD19" s="151"/>
      <c r="AE19" s="151"/>
      <c r="AF19" s="151"/>
      <c r="AG19" s="151" t="s">
        <v>191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464</v>
      </c>
      <c r="D20" s="163"/>
      <c r="E20" s="164">
        <v>10.125</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2" t="s">
        <v>467</v>
      </c>
      <c r="D21" s="163"/>
      <c r="E21" s="164">
        <v>20.16</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193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468</v>
      </c>
      <c r="D22" s="163"/>
      <c r="E22" s="164">
        <v>8.64</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2">
        <v>6</v>
      </c>
      <c r="B23" s="173" t="s">
        <v>207</v>
      </c>
      <c r="C23" s="181" t="s">
        <v>208</v>
      </c>
      <c r="D23" s="174" t="s">
        <v>187</v>
      </c>
      <c r="E23" s="175">
        <v>38.924999999999997</v>
      </c>
      <c r="F23" s="176"/>
      <c r="G23" s="177">
        <f>ROUND(E23*F23,2)</f>
        <v>0</v>
      </c>
      <c r="H23" s="176"/>
      <c r="I23" s="177">
        <f>ROUND(E23*H23,2)</f>
        <v>0</v>
      </c>
      <c r="J23" s="176"/>
      <c r="K23" s="177">
        <f>ROUND(E23*J23,2)</f>
        <v>0</v>
      </c>
      <c r="L23" s="177">
        <v>21</v>
      </c>
      <c r="M23" s="177">
        <f>G23*(1+L23/100)</f>
        <v>0</v>
      </c>
      <c r="N23" s="177">
        <v>0</v>
      </c>
      <c r="O23" s="177">
        <f>ROUND(E23*N23,2)</f>
        <v>0</v>
      </c>
      <c r="P23" s="177">
        <v>0</v>
      </c>
      <c r="Q23" s="177">
        <f>ROUND(E23*P23,2)</f>
        <v>0</v>
      </c>
      <c r="R23" s="177"/>
      <c r="S23" s="177" t="s">
        <v>188</v>
      </c>
      <c r="T23" s="178" t="s">
        <v>189</v>
      </c>
      <c r="U23" s="161">
        <v>0.65200000000000002</v>
      </c>
      <c r="V23" s="161">
        <f>ROUND(E23*U23,2)</f>
        <v>25.38</v>
      </c>
      <c r="W23" s="161"/>
      <c r="X23" s="161" t="s">
        <v>190</v>
      </c>
      <c r="Y23" s="151"/>
      <c r="Z23" s="151"/>
      <c r="AA23" s="151"/>
      <c r="AB23" s="151"/>
      <c r="AC23" s="151"/>
      <c r="AD23" s="151"/>
      <c r="AE23" s="151"/>
      <c r="AF23" s="151"/>
      <c r="AG23" s="151" t="s">
        <v>191</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2" t="s">
        <v>464</v>
      </c>
      <c r="D24" s="163"/>
      <c r="E24" s="164">
        <v>10.125</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193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2" t="s">
        <v>467</v>
      </c>
      <c r="D25" s="163"/>
      <c r="E25" s="164">
        <v>20.16</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193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2" t="s">
        <v>468</v>
      </c>
      <c r="D26" s="163"/>
      <c r="E26" s="164">
        <v>8.64</v>
      </c>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193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2">
        <v>7</v>
      </c>
      <c r="B27" s="173" t="s">
        <v>209</v>
      </c>
      <c r="C27" s="181" t="s">
        <v>210</v>
      </c>
      <c r="D27" s="174" t="s">
        <v>187</v>
      </c>
      <c r="E27" s="175">
        <v>38.924999999999997</v>
      </c>
      <c r="F27" s="176"/>
      <c r="G27" s="177">
        <f>ROUND(E27*F27,2)</f>
        <v>0</v>
      </c>
      <c r="H27" s="176"/>
      <c r="I27" s="177">
        <f>ROUND(E27*H27,2)</f>
        <v>0</v>
      </c>
      <c r="J27" s="176"/>
      <c r="K27" s="177">
        <f>ROUND(E27*J27,2)</f>
        <v>0</v>
      </c>
      <c r="L27" s="177">
        <v>21</v>
      </c>
      <c r="M27" s="177">
        <f>G27*(1+L27/100)</f>
        <v>0</v>
      </c>
      <c r="N27" s="177">
        <v>0</v>
      </c>
      <c r="O27" s="177">
        <f>ROUND(E27*N27,2)</f>
        <v>0</v>
      </c>
      <c r="P27" s="177">
        <v>0</v>
      </c>
      <c r="Q27" s="177">
        <f>ROUND(E27*P27,2)</f>
        <v>0</v>
      </c>
      <c r="R27" s="177"/>
      <c r="S27" s="177" t="s">
        <v>188</v>
      </c>
      <c r="T27" s="178" t="s">
        <v>189</v>
      </c>
      <c r="U27" s="161">
        <v>8.9999999999999993E-3</v>
      </c>
      <c r="V27" s="161">
        <f>ROUND(E27*U27,2)</f>
        <v>0.35</v>
      </c>
      <c r="W27" s="161"/>
      <c r="X27" s="161" t="s">
        <v>190</v>
      </c>
      <c r="Y27" s="151"/>
      <c r="Z27" s="151"/>
      <c r="AA27" s="151"/>
      <c r="AB27" s="151"/>
      <c r="AC27" s="151"/>
      <c r="AD27" s="151"/>
      <c r="AE27" s="151"/>
      <c r="AF27" s="151"/>
      <c r="AG27" s="151" t="s">
        <v>191</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2" t="s">
        <v>464</v>
      </c>
      <c r="D28" s="163"/>
      <c r="E28" s="164">
        <v>10.125</v>
      </c>
      <c r="F28" s="161"/>
      <c r="G28" s="161"/>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193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467</v>
      </c>
      <c r="D29" s="163"/>
      <c r="E29" s="164">
        <v>20.16</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2" t="s">
        <v>468</v>
      </c>
      <c r="D30" s="163"/>
      <c r="E30" s="164">
        <v>8.64</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193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2">
        <v>8</v>
      </c>
      <c r="B31" s="173" t="s">
        <v>211</v>
      </c>
      <c r="C31" s="181" t="s">
        <v>212</v>
      </c>
      <c r="D31" s="174" t="s">
        <v>213</v>
      </c>
      <c r="E31" s="175">
        <v>63</v>
      </c>
      <c r="F31" s="176"/>
      <c r="G31" s="177">
        <f>ROUND(E31*F31,2)</f>
        <v>0</v>
      </c>
      <c r="H31" s="176"/>
      <c r="I31" s="177">
        <f>ROUND(E31*H31,2)</f>
        <v>0</v>
      </c>
      <c r="J31" s="176"/>
      <c r="K31" s="177">
        <f>ROUND(E31*J31,2)</f>
        <v>0</v>
      </c>
      <c r="L31" s="177">
        <v>21</v>
      </c>
      <c r="M31" s="177">
        <f>G31*(1+L31/100)</f>
        <v>0</v>
      </c>
      <c r="N31" s="177">
        <v>0</v>
      </c>
      <c r="O31" s="177">
        <f>ROUND(E31*N31,2)</f>
        <v>0</v>
      </c>
      <c r="P31" s="177">
        <v>0</v>
      </c>
      <c r="Q31" s="177">
        <f>ROUND(E31*P31,2)</f>
        <v>0</v>
      </c>
      <c r="R31" s="177"/>
      <c r="S31" s="177" t="s">
        <v>188</v>
      </c>
      <c r="T31" s="178" t="s">
        <v>189</v>
      </c>
      <c r="U31" s="161">
        <v>1.7999999999999999E-2</v>
      </c>
      <c r="V31" s="161">
        <f>ROUND(E31*U31,2)</f>
        <v>1.1299999999999999</v>
      </c>
      <c r="W31" s="161"/>
      <c r="X31" s="161" t="s">
        <v>190</v>
      </c>
      <c r="Y31" s="151"/>
      <c r="Z31" s="151"/>
      <c r="AA31" s="151"/>
      <c r="AB31" s="151"/>
      <c r="AC31" s="151"/>
      <c r="AD31" s="151"/>
      <c r="AE31" s="151"/>
      <c r="AF31" s="151"/>
      <c r="AG31" s="151" t="s">
        <v>191</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2" t="s">
        <v>471</v>
      </c>
      <c r="D32" s="163"/>
      <c r="E32" s="164">
        <v>63</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193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2">
        <v>9</v>
      </c>
      <c r="B33" s="173" t="s">
        <v>215</v>
      </c>
      <c r="C33" s="181" t="s">
        <v>216</v>
      </c>
      <c r="D33" s="174" t="s">
        <v>187</v>
      </c>
      <c r="E33" s="175">
        <v>38.924999999999997</v>
      </c>
      <c r="F33" s="176"/>
      <c r="G33" s="177">
        <f>ROUND(E33*F33,2)</f>
        <v>0</v>
      </c>
      <c r="H33" s="176"/>
      <c r="I33" s="177">
        <f>ROUND(E33*H33,2)</f>
        <v>0</v>
      </c>
      <c r="J33" s="176"/>
      <c r="K33" s="177">
        <f>ROUND(E33*J33,2)</f>
        <v>0</v>
      </c>
      <c r="L33" s="177">
        <v>21</v>
      </c>
      <c r="M33" s="177">
        <f>G33*(1+L33/100)</f>
        <v>0</v>
      </c>
      <c r="N33" s="177">
        <v>0</v>
      </c>
      <c r="O33" s="177">
        <f>ROUND(E33*N33,2)</f>
        <v>0</v>
      </c>
      <c r="P33" s="177">
        <v>0</v>
      </c>
      <c r="Q33" s="177">
        <f>ROUND(E33*P33,2)</f>
        <v>0</v>
      </c>
      <c r="R33" s="177"/>
      <c r="S33" s="177" t="s">
        <v>188</v>
      </c>
      <c r="T33" s="178" t="s">
        <v>189</v>
      </c>
      <c r="U33" s="161">
        <v>0</v>
      </c>
      <c r="V33" s="161">
        <f>ROUND(E33*U33,2)</f>
        <v>0</v>
      </c>
      <c r="W33" s="161"/>
      <c r="X33" s="161" t="s">
        <v>190</v>
      </c>
      <c r="Y33" s="151"/>
      <c r="Z33" s="151"/>
      <c r="AA33" s="151"/>
      <c r="AB33" s="151"/>
      <c r="AC33" s="151"/>
      <c r="AD33" s="151"/>
      <c r="AE33" s="151"/>
      <c r="AF33" s="151"/>
      <c r="AG33" s="151" t="s">
        <v>191</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2" t="s">
        <v>464</v>
      </c>
      <c r="D34" s="163"/>
      <c r="E34" s="164">
        <v>10.125</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193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2" t="s">
        <v>467</v>
      </c>
      <c r="D35" s="163"/>
      <c r="E35" s="164">
        <v>20.16</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193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2" t="s">
        <v>468</v>
      </c>
      <c r="D36" s="163"/>
      <c r="E36" s="164">
        <v>8.64</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193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
      <c r="A37" s="166" t="s">
        <v>183</v>
      </c>
      <c r="B37" s="167" t="s">
        <v>108</v>
      </c>
      <c r="C37" s="180" t="s">
        <v>109</v>
      </c>
      <c r="D37" s="168"/>
      <c r="E37" s="169"/>
      <c r="F37" s="170"/>
      <c r="G37" s="170">
        <f>SUMIF(AG38:AG53,"&lt;&gt;NOR",G38:G53)</f>
        <v>0</v>
      </c>
      <c r="H37" s="170"/>
      <c r="I37" s="170">
        <f>SUM(I38:I53)</f>
        <v>0</v>
      </c>
      <c r="J37" s="170"/>
      <c r="K37" s="170">
        <f>SUM(K38:K53)</f>
        <v>0</v>
      </c>
      <c r="L37" s="170"/>
      <c r="M37" s="170">
        <f>SUM(M38:M53)</f>
        <v>0</v>
      </c>
      <c r="N37" s="170"/>
      <c r="O37" s="170">
        <f>SUM(O38:O53)</f>
        <v>30.889999999999997</v>
      </c>
      <c r="P37" s="170"/>
      <c r="Q37" s="170">
        <f>SUM(Q38:Q53)</f>
        <v>0</v>
      </c>
      <c r="R37" s="170"/>
      <c r="S37" s="170"/>
      <c r="T37" s="171"/>
      <c r="U37" s="165"/>
      <c r="V37" s="165">
        <f>SUM(V38:V53)</f>
        <v>30.499999999999996</v>
      </c>
      <c r="W37" s="165"/>
      <c r="X37" s="165"/>
      <c r="AG37" t="s">
        <v>184</v>
      </c>
    </row>
    <row r="38" spans="1:60" outlineLevel="1" x14ac:dyDescent="0.2">
      <c r="A38" s="172">
        <v>10</v>
      </c>
      <c r="B38" s="173" t="s">
        <v>472</v>
      </c>
      <c r="C38" s="181" t="s">
        <v>473</v>
      </c>
      <c r="D38" s="174" t="s">
        <v>187</v>
      </c>
      <c r="E38" s="175">
        <v>11.84</v>
      </c>
      <c r="F38" s="176"/>
      <c r="G38" s="177">
        <f>ROUND(E38*F38,2)</f>
        <v>0</v>
      </c>
      <c r="H38" s="176"/>
      <c r="I38" s="177">
        <f>ROUND(E38*H38,2)</f>
        <v>0</v>
      </c>
      <c r="J38" s="176"/>
      <c r="K38" s="177">
        <f>ROUND(E38*J38,2)</f>
        <v>0</v>
      </c>
      <c r="L38" s="177">
        <v>21</v>
      </c>
      <c r="M38" s="177">
        <f>G38*(1+L38/100)</f>
        <v>0</v>
      </c>
      <c r="N38" s="177">
        <v>2.5249999999999999</v>
      </c>
      <c r="O38" s="177">
        <f>ROUND(E38*N38,2)</f>
        <v>29.9</v>
      </c>
      <c r="P38" s="177">
        <v>0</v>
      </c>
      <c r="Q38" s="177">
        <f>ROUND(E38*P38,2)</f>
        <v>0</v>
      </c>
      <c r="R38" s="177"/>
      <c r="S38" s="177" t="s">
        <v>188</v>
      </c>
      <c r="T38" s="178" t="s">
        <v>189</v>
      </c>
      <c r="U38" s="161">
        <v>0.48</v>
      </c>
      <c r="V38" s="161">
        <f>ROUND(E38*U38,2)</f>
        <v>5.68</v>
      </c>
      <c r="W38" s="161"/>
      <c r="X38" s="161" t="s">
        <v>190</v>
      </c>
      <c r="Y38" s="151"/>
      <c r="Z38" s="151"/>
      <c r="AA38" s="151"/>
      <c r="AB38" s="151"/>
      <c r="AC38" s="151"/>
      <c r="AD38" s="151"/>
      <c r="AE38" s="151"/>
      <c r="AF38" s="151"/>
      <c r="AG38" s="151" t="s">
        <v>191</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2" t="s">
        <v>474</v>
      </c>
      <c r="D39" s="163"/>
      <c r="E39" s="164">
        <v>5.04</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193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2" t="s">
        <v>475</v>
      </c>
      <c r="D40" s="163"/>
      <c r="E40" s="164">
        <v>6.48</v>
      </c>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193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2" t="s">
        <v>476</v>
      </c>
      <c r="D41" s="163"/>
      <c r="E41" s="164">
        <v>0.32</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193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72">
        <v>11</v>
      </c>
      <c r="B42" s="173" t="s">
        <v>477</v>
      </c>
      <c r="C42" s="181" t="s">
        <v>478</v>
      </c>
      <c r="D42" s="174" t="s">
        <v>213</v>
      </c>
      <c r="E42" s="175">
        <v>3.2</v>
      </c>
      <c r="F42" s="176"/>
      <c r="G42" s="177">
        <f>ROUND(E42*F42,2)</f>
        <v>0</v>
      </c>
      <c r="H42" s="176"/>
      <c r="I42" s="177">
        <f>ROUND(E42*H42,2)</f>
        <v>0</v>
      </c>
      <c r="J42" s="176"/>
      <c r="K42" s="177">
        <f>ROUND(E42*J42,2)</f>
        <v>0</v>
      </c>
      <c r="L42" s="177">
        <v>21</v>
      </c>
      <c r="M42" s="177">
        <f>G42*(1+L42/100)</f>
        <v>0</v>
      </c>
      <c r="N42" s="177">
        <v>1.106E-2</v>
      </c>
      <c r="O42" s="177">
        <f>ROUND(E42*N42,2)</f>
        <v>0.04</v>
      </c>
      <c r="P42" s="177">
        <v>0</v>
      </c>
      <c r="Q42" s="177">
        <f>ROUND(E42*P42,2)</f>
        <v>0</v>
      </c>
      <c r="R42" s="177"/>
      <c r="S42" s="177" t="s">
        <v>188</v>
      </c>
      <c r="T42" s="178" t="s">
        <v>189</v>
      </c>
      <c r="U42" s="161">
        <v>0.57499999999999996</v>
      </c>
      <c r="V42" s="161">
        <f>ROUND(E42*U42,2)</f>
        <v>1.84</v>
      </c>
      <c r="W42" s="161"/>
      <c r="X42" s="161" t="s">
        <v>190</v>
      </c>
      <c r="Y42" s="151"/>
      <c r="Z42" s="151"/>
      <c r="AA42" s="151"/>
      <c r="AB42" s="151"/>
      <c r="AC42" s="151"/>
      <c r="AD42" s="151"/>
      <c r="AE42" s="151"/>
      <c r="AF42" s="151"/>
      <c r="AG42" s="151" t="s">
        <v>191</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2" t="s">
        <v>479</v>
      </c>
      <c r="D43" s="163"/>
      <c r="E43" s="164">
        <v>3.2</v>
      </c>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193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2">
        <v>12</v>
      </c>
      <c r="B44" s="173" t="s">
        <v>480</v>
      </c>
      <c r="C44" s="181" t="s">
        <v>481</v>
      </c>
      <c r="D44" s="174" t="s">
        <v>330</v>
      </c>
      <c r="E44" s="175">
        <v>2</v>
      </c>
      <c r="F44" s="176"/>
      <c r="G44" s="177">
        <f>ROUND(E44*F44,2)</f>
        <v>0</v>
      </c>
      <c r="H44" s="176"/>
      <c r="I44" s="177">
        <f>ROUND(E44*H44,2)</f>
        <v>0</v>
      </c>
      <c r="J44" s="176"/>
      <c r="K44" s="177">
        <f>ROUND(E44*J44,2)</f>
        <v>0</v>
      </c>
      <c r="L44" s="177">
        <v>21</v>
      </c>
      <c r="M44" s="177">
        <f>G44*(1+L44/100)</f>
        <v>0</v>
      </c>
      <c r="N44" s="177">
        <v>1.41E-3</v>
      </c>
      <c r="O44" s="177">
        <f>ROUND(E44*N44,2)</f>
        <v>0</v>
      </c>
      <c r="P44" s="177">
        <v>0</v>
      </c>
      <c r="Q44" s="177">
        <f>ROUND(E44*P44,2)</f>
        <v>0</v>
      </c>
      <c r="R44" s="177"/>
      <c r="S44" s="177" t="s">
        <v>188</v>
      </c>
      <c r="T44" s="178" t="s">
        <v>189</v>
      </c>
      <c r="U44" s="161">
        <v>0.4</v>
      </c>
      <c r="V44" s="161">
        <f>ROUND(E44*U44,2)</f>
        <v>0.8</v>
      </c>
      <c r="W44" s="161"/>
      <c r="X44" s="161" t="s">
        <v>190</v>
      </c>
      <c r="Y44" s="151"/>
      <c r="Z44" s="151"/>
      <c r="AA44" s="151"/>
      <c r="AB44" s="151"/>
      <c r="AC44" s="151"/>
      <c r="AD44" s="151"/>
      <c r="AE44" s="151"/>
      <c r="AF44" s="151"/>
      <c r="AG44" s="151" t="s">
        <v>191</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2" t="s">
        <v>108</v>
      </c>
      <c r="D45" s="163"/>
      <c r="E45" s="164">
        <v>2</v>
      </c>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193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2">
        <v>13</v>
      </c>
      <c r="B46" s="173" t="s">
        <v>482</v>
      </c>
      <c r="C46" s="181" t="s">
        <v>483</v>
      </c>
      <c r="D46" s="174" t="s">
        <v>274</v>
      </c>
      <c r="E46" s="175">
        <v>0.55000000000000004</v>
      </c>
      <c r="F46" s="176"/>
      <c r="G46" s="177">
        <f>ROUND(E46*F46,2)</f>
        <v>0</v>
      </c>
      <c r="H46" s="176"/>
      <c r="I46" s="177">
        <f>ROUND(E46*H46,2)</f>
        <v>0</v>
      </c>
      <c r="J46" s="176"/>
      <c r="K46" s="177">
        <f>ROUND(E46*J46,2)</f>
        <v>0</v>
      </c>
      <c r="L46" s="177">
        <v>21</v>
      </c>
      <c r="M46" s="177">
        <f>G46*(1+L46/100)</f>
        <v>0</v>
      </c>
      <c r="N46" s="177">
        <v>1.0211600000000001</v>
      </c>
      <c r="O46" s="177">
        <f>ROUND(E46*N46,2)</f>
        <v>0.56000000000000005</v>
      </c>
      <c r="P46" s="177">
        <v>0</v>
      </c>
      <c r="Q46" s="177">
        <f>ROUND(E46*P46,2)</f>
        <v>0</v>
      </c>
      <c r="R46" s="177"/>
      <c r="S46" s="177" t="s">
        <v>188</v>
      </c>
      <c r="T46" s="178" t="s">
        <v>189</v>
      </c>
      <c r="U46" s="161">
        <v>23.530999999999999</v>
      </c>
      <c r="V46" s="161">
        <f>ROUND(E46*U46,2)</f>
        <v>12.94</v>
      </c>
      <c r="W46" s="161"/>
      <c r="X46" s="161" t="s">
        <v>190</v>
      </c>
      <c r="Y46" s="151"/>
      <c r="Z46" s="151"/>
      <c r="AA46" s="151"/>
      <c r="AB46" s="151"/>
      <c r="AC46" s="151"/>
      <c r="AD46" s="151"/>
      <c r="AE46" s="151"/>
      <c r="AF46" s="151"/>
      <c r="AG46" s="151" t="s">
        <v>191</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2" t="s">
        <v>484</v>
      </c>
      <c r="D47" s="163"/>
      <c r="E47" s="164">
        <v>0.55000000000000004</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193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2">
        <v>14</v>
      </c>
      <c r="B48" s="173" t="s">
        <v>217</v>
      </c>
      <c r="C48" s="181" t="s">
        <v>218</v>
      </c>
      <c r="D48" s="174" t="s">
        <v>213</v>
      </c>
      <c r="E48" s="175">
        <v>63</v>
      </c>
      <c r="F48" s="176"/>
      <c r="G48" s="177">
        <f>ROUND(E48*F48,2)</f>
        <v>0</v>
      </c>
      <c r="H48" s="176"/>
      <c r="I48" s="177">
        <f>ROUND(E48*H48,2)</f>
        <v>0</v>
      </c>
      <c r="J48" s="176"/>
      <c r="K48" s="177">
        <f>ROUND(E48*J48,2)</f>
        <v>0</v>
      </c>
      <c r="L48" s="177">
        <v>21</v>
      </c>
      <c r="M48" s="177">
        <f>G48*(1+L48/100)</f>
        <v>0</v>
      </c>
      <c r="N48" s="177">
        <v>3.0000000000000001E-5</v>
      </c>
      <c r="O48" s="177">
        <f>ROUND(E48*N48,2)</f>
        <v>0</v>
      </c>
      <c r="P48" s="177">
        <v>0</v>
      </c>
      <c r="Q48" s="177">
        <f>ROUND(E48*P48,2)</f>
        <v>0</v>
      </c>
      <c r="R48" s="177"/>
      <c r="S48" s="177" t="s">
        <v>188</v>
      </c>
      <c r="T48" s="178" t="s">
        <v>189</v>
      </c>
      <c r="U48" s="161">
        <v>4.3999999999999997E-2</v>
      </c>
      <c r="V48" s="161">
        <f>ROUND(E48*U48,2)</f>
        <v>2.77</v>
      </c>
      <c r="W48" s="161"/>
      <c r="X48" s="161" t="s">
        <v>190</v>
      </c>
      <c r="Y48" s="151"/>
      <c r="Z48" s="151"/>
      <c r="AA48" s="151"/>
      <c r="AB48" s="151"/>
      <c r="AC48" s="151"/>
      <c r="AD48" s="151"/>
      <c r="AE48" s="151"/>
      <c r="AF48" s="151"/>
      <c r="AG48" s="151" t="s">
        <v>191</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2" t="s">
        <v>471</v>
      </c>
      <c r="D49" s="163"/>
      <c r="E49" s="164">
        <v>63</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193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72">
        <v>15</v>
      </c>
      <c r="B50" s="173" t="s">
        <v>485</v>
      </c>
      <c r="C50" s="181" t="s">
        <v>486</v>
      </c>
      <c r="D50" s="174" t="s">
        <v>274</v>
      </c>
      <c r="E50" s="175">
        <v>0.35599999999999998</v>
      </c>
      <c r="F50" s="176"/>
      <c r="G50" s="177">
        <f>ROUND(E50*F50,2)</f>
        <v>0</v>
      </c>
      <c r="H50" s="176"/>
      <c r="I50" s="177">
        <f>ROUND(E50*H50,2)</f>
        <v>0</v>
      </c>
      <c r="J50" s="176"/>
      <c r="K50" s="177">
        <f>ROUND(E50*J50,2)</f>
        <v>0</v>
      </c>
      <c r="L50" s="177">
        <v>21</v>
      </c>
      <c r="M50" s="177">
        <f>G50*(1+L50/100)</f>
        <v>0</v>
      </c>
      <c r="N50" s="177">
        <v>1.9539999999999998E-2</v>
      </c>
      <c r="O50" s="177">
        <f>ROUND(E50*N50,2)</f>
        <v>0.01</v>
      </c>
      <c r="P50" s="177">
        <v>0</v>
      </c>
      <c r="Q50" s="177">
        <f>ROUND(E50*P50,2)</f>
        <v>0</v>
      </c>
      <c r="R50" s="177"/>
      <c r="S50" s="177" t="s">
        <v>188</v>
      </c>
      <c r="T50" s="178" t="s">
        <v>189</v>
      </c>
      <c r="U50" s="161">
        <v>18.175000000000001</v>
      </c>
      <c r="V50" s="161">
        <f>ROUND(E50*U50,2)</f>
        <v>6.47</v>
      </c>
      <c r="W50" s="161"/>
      <c r="X50" s="161" t="s">
        <v>190</v>
      </c>
      <c r="Y50" s="151"/>
      <c r="Z50" s="151"/>
      <c r="AA50" s="151"/>
      <c r="AB50" s="151"/>
      <c r="AC50" s="151"/>
      <c r="AD50" s="151"/>
      <c r="AE50" s="151"/>
      <c r="AF50" s="151"/>
      <c r="AG50" s="151" t="s">
        <v>191</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2" t="s">
        <v>487</v>
      </c>
      <c r="D51" s="163"/>
      <c r="E51" s="164">
        <v>0.35599999999999998</v>
      </c>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193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72">
        <v>16</v>
      </c>
      <c r="B52" s="173" t="s">
        <v>488</v>
      </c>
      <c r="C52" s="181" t="s">
        <v>489</v>
      </c>
      <c r="D52" s="174" t="s">
        <v>274</v>
      </c>
      <c r="E52" s="175">
        <v>0.38447999999999999</v>
      </c>
      <c r="F52" s="176"/>
      <c r="G52" s="177">
        <f>ROUND(E52*F52,2)</f>
        <v>0</v>
      </c>
      <c r="H52" s="176"/>
      <c r="I52" s="177">
        <f>ROUND(E52*H52,2)</f>
        <v>0</v>
      </c>
      <c r="J52" s="176"/>
      <c r="K52" s="177">
        <f>ROUND(E52*J52,2)</f>
        <v>0</v>
      </c>
      <c r="L52" s="177">
        <v>21</v>
      </c>
      <c r="M52" s="177">
        <f>G52*(1+L52/100)</f>
        <v>0</v>
      </c>
      <c r="N52" s="177">
        <v>1</v>
      </c>
      <c r="O52" s="177">
        <f>ROUND(E52*N52,2)</f>
        <v>0.38</v>
      </c>
      <c r="P52" s="177">
        <v>0</v>
      </c>
      <c r="Q52" s="177">
        <f>ROUND(E52*P52,2)</f>
        <v>0</v>
      </c>
      <c r="R52" s="177" t="s">
        <v>232</v>
      </c>
      <c r="S52" s="177" t="s">
        <v>188</v>
      </c>
      <c r="T52" s="178" t="s">
        <v>189</v>
      </c>
      <c r="U52" s="161">
        <v>0</v>
      </c>
      <c r="V52" s="161">
        <f>ROUND(E52*U52,2)</f>
        <v>0</v>
      </c>
      <c r="W52" s="161"/>
      <c r="X52" s="161" t="s">
        <v>233</v>
      </c>
      <c r="Y52" s="151"/>
      <c r="Z52" s="151"/>
      <c r="AA52" s="151"/>
      <c r="AB52" s="151"/>
      <c r="AC52" s="151"/>
      <c r="AD52" s="151"/>
      <c r="AE52" s="151"/>
      <c r="AF52" s="151"/>
      <c r="AG52" s="151" t="s">
        <v>234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2" t="s">
        <v>490</v>
      </c>
      <c r="D53" s="163"/>
      <c r="E53" s="164">
        <v>0.38447999999999999</v>
      </c>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193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x14ac:dyDescent="0.2">
      <c r="A54" s="166" t="s">
        <v>183</v>
      </c>
      <c r="B54" s="167" t="s">
        <v>110</v>
      </c>
      <c r="C54" s="180" t="s">
        <v>111</v>
      </c>
      <c r="D54" s="168"/>
      <c r="E54" s="169"/>
      <c r="F54" s="170"/>
      <c r="G54" s="170">
        <f>SUMIF(AG55:AG56,"&lt;&gt;NOR",G55:G56)</f>
        <v>0</v>
      </c>
      <c r="H54" s="170"/>
      <c r="I54" s="170">
        <f>SUM(I55:I56)</f>
        <v>0</v>
      </c>
      <c r="J54" s="170"/>
      <c r="K54" s="170">
        <f>SUM(K55:K56)</f>
        <v>0</v>
      </c>
      <c r="L54" s="170"/>
      <c r="M54" s="170">
        <f>SUM(M55:M56)</f>
        <v>0</v>
      </c>
      <c r="N54" s="170"/>
      <c r="O54" s="170">
        <f>SUM(O55:O56)</f>
        <v>4.01</v>
      </c>
      <c r="P54" s="170"/>
      <c r="Q54" s="170">
        <f>SUM(Q55:Q56)</f>
        <v>0</v>
      </c>
      <c r="R54" s="170"/>
      <c r="S54" s="170"/>
      <c r="T54" s="171"/>
      <c r="U54" s="165"/>
      <c r="V54" s="165">
        <f>SUM(V55:V56)</f>
        <v>5.58</v>
      </c>
      <c r="W54" s="165"/>
      <c r="X54" s="165"/>
      <c r="AG54" t="s">
        <v>184</v>
      </c>
    </row>
    <row r="55" spans="1:60" ht="22.5" outlineLevel="1" x14ac:dyDescent="0.2">
      <c r="A55" s="172">
        <v>17</v>
      </c>
      <c r="B55" s="173" t="s">
        <v>491</v>
      </c>
      <c r="C55" s="181" t="s">
        <v>492</v>
      </c>
      <c r="D55" s="174" t="s">
        <v>213</v>
      </c>
      <c r="E55" s="175">
        <v>8</v>
      </c>
      <c r="F55" s="176"/>
      <c r="G55" s="177">
        <f>ROUND(E55*F55,2)</f>
        <v>0</v>
      </c>
      <c r="H55" s="176"/>
      <c r="I55" s="177">
        <f>ROUND(E55*H55,2)</f>
        <v>0</v>
      </c>
      <c r="J55" s="176"/>
      <c r="K55" s="177">
        <f>ROUND(E55*J55,2)</f>
        <v>0</v>
      </c>
      <c r="L55" s="177">
        <v>21</v>
      </c>
      <c r="M55" s="177">
        <f>G55*(1+L55/100)</f>
        <v>0</v>
      </c>
      <c r="N55" s="177">
        <v>0.50065000000000004</v>
      </c>
      <c r="O55" s="177">
        <f>ROUND(E55*N55,2)</f>
        <v>4.01</v>
      </c>
      <c r="P55" s="177">
        <v>0</v>
      </c>
      <c r="Q55" s="177">
        <f>ROUND(E55*P55,2)</f>
        <v>0</v>
      </c>
      <c r="R55" s="177"/>
      <c r="S55" s="177" t="s">
        <v>188</v>
      </c>
      <c r="T55" s="178" t="s">
        <v>189</v>
      </c>
      <c r="U55" s="161">
        <v>0.69799999999999995</v>
      </c>
      <c r="V55" s="161">
        <f>ROUND(E55*U55,2)</f>
        <v>5.58</v>
      </c>
      <c r="W55" s="161"/>
      <c r="X55" s="161" t="s">
        <v>190</v>
      </c>
      <c r="Y55" s="151"/>
      <c r="Z55" s="151"/>
      <c r="AA55" s="151"/>
      <c r="AB55" s="151"/>
      <c r="AC55" s="151"/>
      <c r="AD55" s="151"/>
      <c r="AE55" s="151"/>
      <c r="AF55" s="151"/>
      <c r="AG55" s="151" t="s">
        <v>191</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2" t="s">
        <v>493</v>
      </c>
      <c r="D56" s="163"/>
      <c r="E56" s="164">
        <v>8</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193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x14ac:dyDescent="0.2">
      <c r="A57" s="166" t="s">
        <v>183</v>
      </c>
      <c r="B57" s="167" t="s">
        <v>116</v>
      </c>
      <c r="C57" s="180" t="s">
        <v>117</v>
      </c>
      <c r="D57" s="168"/>
      <c r="E57" s="169"/>
      <c r="F57" s="170"/>
      <c r="G57" s="170">
        <f>SUMIF(AG58:AG61,"&lt;&gt;NOR",G58:G61)</f>
        <v>0</v>
      </c>
      <c r="H57" s="170"/>
      <c r="I57" s="170">
        <f>SUM(I58:I61)</f>
        <v>0</v>
      </c>
      <c r="J57" s="170"/>
      <c r="K57" s="170">
        <f>SUM(K58:K61)</f>
        <v>0</v>
      </c>
      <c r="L57" s="170"/>
      <c r="M57" s="170">
        <f>SUM(M58:M61)</f>
        <v>0</v>
      </c>
      <c r="N57" s="170"/>
      <c r="O57" s="170">
        <f>SUM(O58:O61)</f>
        <v>0</v>
      </c>
      <c r="P57" s="170"/>
      <c r="Q57" s="170">
        <f>SUM(Q58:Q61)</f>
        <v>0</v>
      </c>
      <c r="R57" s="170"/>
      <c r="S57" s="170"/>
      <c r="T57" s="171"/>
      <c r="U57" s="165"/>
      <c r="V57" s="165">
        <f>SUM(V58:V61)</f>
        <v>0</v>
      </c>
      <c r="W57" s="165"/>
      <c r="X57" s="165"/>
      <c r="AG57" t="s">
        <v>184</v>
      </c>
    </row>
    <row r="58" spans="1:60" ht="22.5" outlineLevel="1" x14ac:dyDescent="0.2">
      <c r="A58" s="172">
        <v>18</v>
      </c>
      <c r="B58" s="173" t="s">
        <v>494</v>
      </c>
      <c r="C58" s="181" t="s">
        <v>495</v>
      </c>
      <c r="D58" s="174" t="s">
        <v>213</v>
      </c>
      <c r="E58" s="175">
        <v>0</v>
      </c>
      <c r="F58" s="176"/>
      <c r="G58" s="177">
        <f>ROUND(E58*F58,2)</f>
        <v>0</v>
      </c>
      <c r="H58" s="176"/>
      <c r="I58" s="177">
        <f>ROUND(E58*H58,2)</f>
        <v>0</v>
      </c>
      <c r="J58" s="176"/>
      <c r="K58" s="177">
        <f>ROUND(E58*J58,2)</f>
        <v>0</v>
      </c>
      <c r="L58" s="177">
        <v>21</v>
      </c>
      <c r="M58" s="177">
        <f>G58*(1+L58/100)</f>
        <v>0</v>
      </c>
      <c r="N58" s="177">
        <v>7.1999999999999995E-2</v>
      </c>
      <c r="O58" s="177">
        <f>ROUND(E58*N58,2)</f>
        <v>0</v>
      </c>
      <c r="P58" s="177">
        <v>0</v>
      </c>
      <c r="Q58" s="177">
        <f>ROUND(E58*P58,2)</f>
        <v>0</v>
      </c>
      <c r="R58" s="177"/>
      <c r="S58" s="177" t="s">
        <v>188</v>
      </c>
      <c r="T58" s="178" t="s">
        <v>189</v>
      </c>
      <c r="U58" s="161">
        <v>0.375</v>
      </c>
      <c r="V58" s="161">
        <f>ROUND(E58*U58,2)</f>
        <v>0</v>
      </c>
      <c r="W58" s="161"/>
      <c r="X58" s="161" t="s">
        <v>190</v>
      </c>
      <c r="Y58" s="151"/>
      <c r="Z58" s="151"/>
      <c r="AA58" s="151"/>
      <c r="AB58" s="151"/>
      <c r="AC58" s="151"/>
      <c r="AD58" s="151"/>
      <c r="AE58" s="151"/>
      <c r="AF58" s="151"/>
      <c r="AG58" s="151" t="s">
        <v>191</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2" t="s">
        <v>496</v>
      </c>
      <c r="D59" s="163"/>
      <c r="E59" s="164"/>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193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72">
        <v>19</v>
      </c>
      <c r="B60" s="173" t="s">
        <v>497</v>
      </c>
      <c r="C60" s="181" t="s">
        <v>498</v>
      </c>
      <c r="D60" s="174" t="s">
        <v>213</v>
      </c>
      <c r="E60" s="175">
        <v>0</v>
      </c>
      <c r="F60" s="176"/>
      <c r="G60" s="177">
        <f>ROUND(E60*F60,2)</f>
        <v>0</v>
      </c>
      <c r="H60" s="176"/>
      <c r="I60" s="177">
        <f>ROUND(E60*H60,2)</f>
        <v>0</v>
      </c>
      <c r="J60" s="176"/>
      <c r="K60" s="177">
        <f>ROUND(E60*J60,2)</f>
        <v>0</v>
      </c>
      <c r="L60" s="177">
        <v>21</v>
      </c>
      <c r="M60" s="177">
        <f>G60*(1+L60/100)</f>
        <v>0</v>
      </c>
      <c r="N60" s="177">
        <v>0.17299999999999999</v>
      </c>
      <c r="O60" s="177">
        <f>ROUND(E60*N60,2)</f>
        <v>0</v>
      </c>
      <c r="P60" s="177">
        <v>0</v>
      </c>
      <c r="Q60" s="177">
        <f>ROUND(E60*P60,2)</f>
        <v>0</v>
      </c>
      <c r="R60" s="177" t="s">
        <v>232</v>
      </c>
      <c r="S60" s="177" t="s">
        <v>188</v>
      </c>
      <c r="T60" s="178" t="s">
        <v>189</v>
      </c>
      <c r="U60" s="161">
        <v>0</v>
      </c>
      <c r="V60" s="161">
        <f>ROUND(E60*U60,2)</f>
        <v>0</v>
      </c>
      <c r="W60" s="161"/>
      <c r="X60" s="161" t="s">
        <v>233</v>
      </c>
      <c r="Y60" s="151"/>
      <c r="Z60" s="151"/>
      <c r="AA60" s="151"/>
      <c r="AB60" s="151"/>
      <c r="AC60" s="151"/>
      <c r="AD60" s="151"/>
      <c r="AE60" s="151"/>
      <c r="AF60" s="151"/>
      <c r="AG60" s="151" t="s">
        <v>234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2" t="s">
        <v>499</v>
      </c>
      <c r="D61" s="163"/>
      <c r="E61" s="164"/>
      <c r="F61" s="161"/>
      <c r="G61" s="161"/>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193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x14ac:dyDescent="0.2">
      <c r="A62" s="166" t="s">
        <v>183</v>
      </c>
      <c r="B62" s="167" t="s">
        <v>118</v>
      </c>
      <c r="C62" s="180" t="s">
        <v>119</v>
      </c>
      <c r="D62" s="168"/>
      <c r="E62" s="169"/>
      <c r="F62" s="170"/>
      <c r="G62" s="170">
        <f>SUMIF(AG63:AG77,"&lt;&gt;NOR",G63:G77)</f>
        <v>0</v>
      </c>
      <c r="H62" s="170"/>
      <c r="I62" s="170">
        <f>SUM(I63:I77)</f>
        <v>0</v>
      </c>
      <c r="J62" s="170"/>
      <c r="K62" s="170">
        <f>SUM(K63:K77)</f>
        <v>0</v>
      </c>
      <c r="L62" s="170"/>
      <c r="M62" s="170">
        <f>SUM(M63:M77)</f>
        <v>0</v>
      </c>
      <c r="N62" s="170"/>
      <c r="O62" s="170">
        <f>SUM(O63:O77)</f>
        <v>28.250000000000004</v>
      </c>
      <c r="P62" s="170"/>
      <c r="Q62" s="170">
        <f>SUM(Q63:Q77)</f>
        <v>0</v>
      </c>
      <c r="R62" s="170"/>
      <c r="S62" s="170"/>
      <c r="T62" s="171"/>
      <c r="U62" s="165"/>
      <c r="V62" s="165">
        <f>SUM(V63:V77)</f>
        <v>28.239999999999995</v>
      </c>
      <c r="W62" s="165"/>
      <c r="X62" s="165"/>
      <c r="AG62" t="s">
        <v>184</v>
      </c>
    </row>
    <row r="63" spans="1:60" outlineLevel="1" x14ac:dyDescent="0.2">
      <c r="A63" s="172">
        <v>20</v>
      </c>
      <c r="B63" s="173" t="s">
        <v>500</v>
      </c>
      <c r="C63" s="181" t="s">
        <v>501</v>
      </c>
      <c r="D63" s="174" t="s">
        <v>187</v>
      </c>
      <c r="E63" s="175">
        <v>10.125</v>
      </c>
      <c r="F63" s="176"/>
      <c r="G63" s="177">
        <f>ROUND(E63*F63,2)</f>
        <v>0</v>
      </c>
      <c r="H63" s="176"/>
      <c r="I63" s="177">
        <f>ROUND(E63*H63,2)</f>
        <v>0</v>
      </c>
      <c r="J63" s="176"/>
      <c r="K63" s="177">
        <f>ROUND(E63*J63,2)</f>
        <v>0</v>
      </c>
      <c r="L63" s="177">
        <v>21</v>
      </c>
      <c r="M63" s="177">
        <f>G63*(1+L63/100)</f>
        <v>0</v>
      </c>
      <c r="N63" s="177">
        <v>2.16</v>
      </c>
      <c r="O63" s="177">
        <f>ROUND(E63*N63,2)</f>
        <v>21.87</v>
      </c>
      <c r="P63" s="177">
        <v>0</v>
      </c>
      <c r="Q63" s="177">
        <f>ROUND(E63*P63,2)</f>
        <v>0</v>
      </c>
      <c r="R63" s="177"/>
      <c r="S63" s="177" t="s">
        <v>188</v>
      </c>
      <c r="T63" s="178" t="s">
        <v>189</v>
      </c>
      <c r="U63" s="161">
        <v>1.085</v>
      </c>
      <c r="V63" s="161">
        <f>ROUND(E63*U63,2)</f>
        <v>10.99</v>
      </c>
      <c r="W63" s="161"/>
      <c r="X63" s="161" t="s">
        <v>190</v>
      </c>
      <c r="Y63" s="151"/>
      <c r="Z63" s="151"/>
      <c r="AA63" s="151"/>
      <c r="AB63" s="151"/>
      <c r="AC63" s="151"/>
      <c r="AD63" s="151"/>
      <c r="AE63" s="151"/>
      <c r="AF63" s="151"/>
      <c r="AG63" s="151" t="s">
        <v>191</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2" t="s">
        <v>464</v>
      </c>
      <c r="D64" s="163"/>
      <c r="E64" s="164">
        <v>10.125</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193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2">
        <v>21</v>
      </c>
      <c r="B65" s="173" t="s">
        <v>317</v>
      </c>
      <c r="C65" s="181" t="s">
        <v>318</v>
      </c>
      <c r="D65" s="174" t="s">
        <v>213</v>
      </c>
      <c r="E65" s="175">
        <v>63</v>
      </c>
      <c r="F65" s="176"/>
      <c r="G65" s="177">
        <f>ROUND(E65*F65,2)</f>
        <v>0</v>
      </c>
      <c r="H65" s="176"/>
      <c r="I65" s="177">
        <f>ROUND(E65*H65,2)</f>
        <v>0</v>
      </c>
      <c r="J65" s="176"/>
      <c r="K65" s="177">
        <f>ROUND(E65*J65,2)</f>
        <v>0</v>
      </c>
      <c r="L65" s="177">
        <v>21</v>
      </c>
      <c r="M65" s="177">
        <f>G65*(1+L65/100)</f>
        <v>0</v>
      </c>
      <c r="N65" s="177">
        <v>5.0000000000000001E-4</v>
      </c>
      <c r="O65" s="177">
        <f>ROUND(E65*N65,2)</f>
        <v>0.03</v>
      </c>
      <c r="P65" s="177">
        <v>0</v>
      </c>
      <c r="Q65" s="177">
        <f>ROUND(E65*P65,2)</f>
        <v>0</v>
      </c>
      <c r="R65" s="177"/>
      <c r="S65" s="177" t="s">
        <v>188</v>
      </c>
      <c r="T65" s="178" t="s">
        <v>189</v>
      </c>
      <c r="U65" s="161">
        <v>9.4E-2</v>
      </c>
      <c r="V65" s="161">
        <f>ROUND(E65*U65,2)</f>
        <v>5.92</v>
      </c>
      <c r="W65" s="161"/>
      <c r="X65" s="161" t="s">
        <v>190</v>
      </c>
      <c r="Y65" s="151"/>
      <c r="Z65" s="151"/>
      <c r="AA65" s="151"/>
      <c r="AB65" s="151"/>
      <c r="AC65" s="151"/>
      <c r="AD65" s="151"/>
      <c r="AE65" s="151"/>
      <c r="AF65" s="151"/>
      <c r="AG65" s="151" t="s">
        <v>191</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2" t="s">
        <v>471</v>
      </c>
      <c r="D66" s="163"/>
      <c r="E66" s="164">
        <v>63</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193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2">
        <v>22</v>
      </c>
      <c r="B67" s="173" t="s">
        <v>502</v>
      </c>
      <c r="C67" s="181" t="s">
        <v>503</v>
      </c>
      <c r="D67" s="174" t="s">
        <v>187</v>
      </c>
      <c r="E67" s="175">
        <v>2.4</v>
      </c>
      <c r="F67" s="176"/>
      <c r="G67" s="177">
        <f>ROUND(E67*F67,2)</f>
        <v>0</v>
      </c>
      <c r="H67" s="176"/>
      <c r="I67" s="177">
        <f>ROUND(E67*H67,2)</f>
        <v>0</v>
      </c>
      <c r="J67" s="176"/>
      <c r="K67" s="177">
        <f>ROUND(E67*J67,2)</f>
        <v>0</v>
      </c>
      <c r="L67" s="177">
        <v>21</v>
      </c>
      <c r="M67" s="177">
        <f>G67*(1+L67/100)</f>
        <v>0</v>
      </c>
      <c r="N67" s="177">
        <v>2.5249999999999999</v>
      </c>
      <c r="O67" s="177">
        <f>ROUND(E67*N67,2)</f>
        <v>6.06</v>
      </c>
      <c r="P67" s="177">
        <v>0</v>
      </c>
      <c r="Q67" s="177">
        <f>ROUND(E67*P67,2)</f>
        <v>0</v>
      </c>
      <c r="R67" s="177"/>
      <c r="S67" s="177" t="s">
        <v>188</v>
      </c>
      <c r="T67" s="178" t="s">
        <v>189</v>
      </c>
      <c r="U67" s="161">
        <v>2.3170000000000002</v>
      </c>
      <c r="V67" s="161">
        <f>ROUND(E67*U67,2)</f>
        <v>5.56</v>
      </c>
      <c r="W67" s="161"/>
      <c r="X67" s="161" t="s">
        <v>190</v>
      </c>
      <c r="Y67" s="151"/>
      <c r="Z67" s="151"/>
      <c r="AA67" s="151"/>
      <c r="AB67" s="151"/>
      <c r="AC67" s="151"/>
      <c r="AD67" s="151"/>
      <c r="AE67" s="151"/>
      <c r="AF67" s="151"/>
      <c r="AG67" s="151" t="s">
        <v>191</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77" t="s">
        <v>504</v>
      </c>
      <c r="D68" s="278"/>
      <c r="E68" s="278"/>
      <c r="F68" s="278"/>
      <c r="G68" s="278"/>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305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2" t="s">
        <v>505</v>
      </c>
      <c r="D69" s="163"/>
      <c r="E69" s="164">
        <v>2.4</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193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72">
        <v>23</v>
      </c>
      <c r="B70" s="173" t="s">
        <v>506</v>
      </c>
      <c r="C70" s="181" t="s">
        <v>507</v>
      </c>
      <c r="D70" s="174" t="s">
        <v>187</v>
      </c>
      <c r="E70" s="175">
        <v>2.4</v>
      </c>
      <c r="F70" s="176"/>
      <c r="G70" s="177">
        <f>ROUND(E70*F70,2)</f>
        <v>0</v>
      </c>
      <c r="H70" s="176"/>
      <c r="I70" s="177">
        <f>ROUND(E70*H70,2)</f>
        <v>0</v>
      </c>
      <c r="J70" s="176"/>
      <c r="K70" s="177">
        <f>ROUND(E70*J70,2)</f>
        <v>0</v>
      </c>
      <c r="L70" s="177">
        <v>21</v>
      </c>
      <c r="M70" s="177">
        <f>G70*(1+L70/100)</f>
        <v>0</v>
      </c>
      <c r="N70" s="177">
        <v>0</v>
      </c>
      <c r="O70" s="177">
        <f>ROUND(E70*N70,2)</f>
        <v>0</v>
      </c>
      <c r="P70" s="177">
        <v>0</v>
      </c>
      <c r="Q70" s="177">
        <f>ROUND(E70*P70,2)</f>
        <v>0</v>
      </c>
      <c r="R70" s="177"/>
      <c r="S70" s="177" t="s">
        <v>188</v>
      </c>
      <c r="T70" s="178" t="s">
        <v>189</v>
      </c>
      <c r="U70" s="161">
        <v>0.20499999999999999</v>
      </c>
      <c r="V70" s="161">
        <f>ROUND(E70*U70,2)</f>
        <v>0.49</v>
      </c>
      <c r="W70" s="161"/>
      <c r="X70" s="161" t="s">
        <v>190</v>
      </c>
      <c r="Y70" s="151"/>
      <c r="Z70" s="151"/>
      <c r="AA70" s="151"/>
      <c r="AB70" s="151"/>
      <c r="AC70" s="151"/>
      <c r="AD70" s="151"/>
      <c r="AE70" s="151"/>
      <c r="AF70" s="151"/>
      <c r="AG70" s="151" t="s">
        <v>191</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2" t="s">
        <v>505</v>
      </c>
      <c r="D71" s="163"/>
      <c r="E71" s="164">
        <v>2.4</v>
      </c>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193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2">
        <v>24</v>
      </c>
      <c r="B72" s="173" t="s">
        <v>508</v>
      </c>
      <c r="C72" s="181" t="s">
        <v>509</v>
      </c>
      <c r="D72" s="174" t="s">
        <v>213</v>
      </c>
      <c r="E72" s="175">
        <v>2.4</v>
      </c>
      <c r="F72" s="176"/>
      <c r="G72" s="177">
        <f>ROUND(E72*F72,2)</f>
        <v>0</v>
      </c>
      <c r="H72" s="176"/>
      <c r="I72" s="177">
        <f>ROUND(E72*H72,2)</f>
        <v>0</v>
      </c>
      <c r="J72" s="176"/>
      <c r="K72" s="177">
        <f>ROUND(E72*J72,2)</f>
        <v>0</v>
      </c>
      <c r="L72" s="177">
        <v>21</v>
      </c>
      <c r="M72" s="177">
        <f>G72*(1+L72/100)</f>
        <v>0</v>
      </c>
      <c r="N72" s="177">
        <v>1.41E-2</v>
      </c>
      <c r="O72" s="177">
        <f>ROUND(E72*N72,2)</f>
        <v>0.03</v>
      </c>
      <c r="P72" s="177">
        <v>0</v>
      </c>
      <c r="Q72" s="177">
        <f>ROUND(E72*P72,2)</f>
        <v>0</v>
      </c>
      <c r="R72" s="177"/>
      <c r="S72" s="177" t="s">
        <v>188</v>
      </c>
      <c r="T72" s="178" t="s">
        <v>189</v>
      </c>
      <c r="U72" s="161">
        <v>0.39600000000000002</v>
      </c>
      <c r="V72" s="161">
        <f>ROUND(E72*U72,2)</f>
        <v>0.95</v>
      </c>
      <c r="W72" s="161"/>
      <c r="X72" s="161" t="s">
        <v>190</v>
      </c>
      <c r="Y72" s="151"/>
      <c r="Z72" s="151"/>
      <c r="AA72" s="151"/>
      <c r="AB72" s="151"/>
      <c r="AC72" s="151"/>
      <c r="AD72" s="151"/>
      <c r="AE72" s="151"/>
      <c r="AF72" s="151"/>
      <c r="AG72" s="151" t="s">
        <v>191</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2" t="s">
        <v>505</v>
      </c>
      <c r="D73" s="163"/>
      <c r="E73" s="164">
        <v>2.4</v>
      </c>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193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72">
        <v>25</v>
      </c>
      <c r="B74" s="173" t="s">
        <v>510</v>
      </c>
      <c r="C74" s="181" t="s">
        <v>511</v>
      </c>
      <c r="D74" s="174" t="s">
        <v>213</v>
      </c>
      <c r="E74" s="175">
        <v>2.4</v>
      </c>
      <c r="F74" s="176"/>
      <c r="G74" s="177">
        <f>ROUND(E74*F74,2)</f>
        <v>0</v>
      </c>
      <c r="H74" s="176"/>
      <c r="I74" s="177">
        <f>ROUND(E74*H74,2)</f>
        <v>0</v>
      </c>
      <c r="J74" s="176"/>
      <c r="K74" s="177">
        <f>ROUND(E74*J74,2)</f>
        <v>0</v>
      </c>
      <c r="L74" s="177">
        <v>21</v>
      </c>
      <c r="M74" s="177">
        <f>G74*(1+L74/100)</f>
        <v>0</v>
      </c>
      <c r="N74" s="177">
        <v>0</v>
      </c>
      <c r="O74" s="177">
        <f>ROUND(E74*N74,2)</f>
        <v>0</v>
      </c>
      <c r="P74" s="177">
        <v>0</v>
      </c>
      <c r="Q74" s="177">
        <f>ROUND(E74*P74,2)</f>
        <v>0</v>
      </c>
      <c r="R74" s="177"/>
      <c r="S74" s="177" t="s">
        <v>188</v>
      </c>
      <c r="T74" s="178" t="s">
        <v>189</v>
      </c>
      <c r="U74" s="161">
        <v>0.24</v>
      </c>
      <c r="V74" s="161">
        <f>ROUND(E74*U74,2)</f>
        <v>0.57999999999999996</v>
      </c>
      <c r="W74" s="161"/>
      <c r="X74" s="161" t="s">
        <v>190</v>
      </c>
      <c r="Y74" s="151"/>
      <c r="Z74" s="151"/>
      <c r="AA74" s="151"/>
      <c r="AB74" s="151"/>
      <c r="AC74" s="151"/>
      <c r="AD74" s="151"/>
      <c r="AE74" s="151"/>
      <c r="AF74" s="151"/>
      <c r="AG74" s="151" t="s">
        <v>191</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2" t="s">
        <v>505</v>
      </c>
      <c r="D75" s="163"/>
      <c r="E75" s="164">
        <v>2.4</v>
      </c>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193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2">
        <v>26</v>
      </c>
      <c r="B76" s="173" t="s">
        <v>512</v>
      </c>
      <c r="C76" s="181" t="s">
        <v>513</v>
      </c>
      <c r="D76" s="174" t="s">
        <v>274</v>
      </c>
      <c r="E76" s="175">
        <v>0.24640000000000001</v>
      </c>
      <c r="F76" s="176"/>
      <c r="G76" s="177">
        <f>ROUND(E76*F76,2)</f>
        <v>0</v>
      </c>
      <c r="H76" s="176"/>
      <c r="I76" s="177">
        <f>ROUND(E76*H76,2)</f>
        <v>0</v>
      </c>
      <c r="J76" s="176"/>
      <c r="K76" s="177">
        <f>ROUND(E76*J76,2)</f>
        <v>0</v>
      </c>
      <c r="L76" s="177">
        <v>21</v>
      </c>
      <c r="M76" s="177">
        <f>G76*(1+L76/100)</f>
        <v>0</v>
      </c>
      <c r="N76" s="177">
        <v>1.0662499999999999</v>
      </c>
      <c r="O76" s="177">
        <f>ROUND(E76*N76,2)</f>
        <v>0.26</v>
      </c>
      <c r="P76" s="177">
        <v>0</v>
      </c>
      <c r="Q76" s="177">
        <f>ROUND(E76*P76,2)</f>
        <v>0</v>
      </c>
      <c r="R76" s="177"/>
      <c r="S76" s="177" t="s">
        <v>188</v>
      </c>
      <c r="T76" s="178" t="s">
        <v>189</v>
      </c>
      <c r="U76" s="161">
        <v>15.231</v>
      </c>
      <c r="V76" s="161">
        <f>ROUND(E76*U76,2)</f>
        <v>3.75</v>
      </c>
      <c r="W76" s="161"/>
      <c r="X76" s="161" t="s">
        <v>190</v>
      </c>
      <c r="Y76" s="151"/>
      <c r="Z76" s="151"/>
      <c r="AA76" s="151"/>
      <c r="AB76" s="151"/>
      <c r="AC76" s="151"/>
      <c r="AD76" s="151"/>
      <c r="AE76" s="151"/>
      <c r="AF76" s="151"/>
      <c r="AG76" s="151" t="s">
        <v>191</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2" t="s">
        <v>514</v>
      </c>
      <c r="D77" s="163"/>
      <c r="E77" s="164">
        <v>0.24640000000000001</v>
      </c>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193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x14ac:dyDescent="0.2">
      <c r="A78" s="166" t="s">
        <v>183</v>
      </c>
      <c r="B78" s="167" t="s">
        <v>120</v>
      </c>
      <c r="C78" s="180" t="s">
        <v>121</v>
      </c>
      <c r="D78" s="168"/>
      <c r="E78" s="169"/>
      <c r="F78" s="170"/>
      <c r="G78" s="170">
        <f>SUMIF(AG79:AG84,"&lt;&gt;NOR",G79:G84)</f>
        <v>0</v>
      </c>
      <c r="H78" s="170"/>
      <c r="I78" s="170">
        <f>SUM(I79:I84)</f>
        <v>0</v>
      </c>
      <c r="J78" s="170"/>
      <c r="K78" s="170">
        <f>SUM(K79:K84)</f>
        <v>0</v>
      </c>
      <c r="L78" s="170"/>
      <c r="M78" s="170">
        <f>SUM(M79:M84)</f>
        <v>0</v>
      </c>
      <c r="N78" s="170"/>
      <c r="O78" s="170">
        <f>SUM(O79:O84)</f>
        <v>0.09</v>
      </c>
      <c r="P78" s="170"/>
      <c r="Q78" s="170">
        <f>SUM(Q79:Q84)</f>
        <v>0</v>
      </c>
      <c r="R78" s="170"/>
      <c r="S78" s="170"/>
      <c r="T78" s="171"/>
      <c r="U78" s="165"/>
      <c r="V78" s="165">
        <f>SUM(V79:V84)</f>
        <v>0</v>
      </c>
      <c r="W78" s="165"/>
      <c r="X78" s="165"/>
      <c r="AG78" t="s">
        <v>184</v>
      </c>
    </row>
    <row r="79" spans="1:60" ht="22.5" outlineLevel="1" x14ac:dyDescent="0.2">
      <c r="A79" s="172">
        <v>27</v>
      </c>
      <c r="B79" s="173" t="s">
        <v>515</v>
      </c>
      <c r="C79" s="181" t="s">
        <v>516</v>
      </c>
      <c r="D79" s="174" t="s">
        <v>221</v>
      </c>
      <c r="E79" s="175">
        <v>1</v>
      </c>
      <c r="F79" s="176"/>
      <c r="G79" s="177">
        <f>ROUND(E79*F79,2)</f>
        <v>0</v>
      </c>
      <c r="H79" s="176"/>
      <c r="I79" s="177">
        <f>ROUND(E79*H79,2)</f>
        <v>0</v>
      </c>
      <c r="J79" s="176"/>
      <c r="K79" s="177">
        <f>ROUND(E79*J79,2)</f>
        <v>0</v>
      </c>
      <c r="L79" s="177">
        <v>21</v>
      </c>
      <c r="M79" s="177">
        <f>G79*(1+L79/100)</f>
        <v>0</v>
      </c>
      <c r="N79" s="177">
        <v>0.03</v>
      </c>
      <c r="O79" s="177">
        <f>ROUND(E79*N79,2)</f>
        <v>0.03</v>
      </c>
      <c r="P79" s="177">
        <v>0</v>
      </c>
      <c r="Q79" s="177">
        <f>ROUND(E79*P79,2)</f>
        <v>0</v>
      </c>
      <c r="R79" s="177"/>
      <c r="S79" s="177" t="s">
        <v>222</v>
      </c>
      <c r="T79" s="178" t="s">
        <v>223</v>
      </c>
      <c r="U79" s="161">
        <v>0</v>
      </c>
      <c r="V79" s="161">
        <f>ROUND(E79*U79,2)</f>
        <v>0</v>
      </c>
      <c r="W79" s="161"/>
      <c r="X79" s="161" t="s">
        <v>190</v>
      </c>
      <c r="Y79" s="151"/>
      <c r="Z79" s="151"/>
      <c r="AA79" s="151"/>
      <c r="AB79" s="151"/>
      <c r="AC79" s="151"/>
      <c r="AD79" s="151"/>
      <c r="AE79" s="151"/>
      <c r="AF79" s="151"/>
      <c r="AG79" s="151" t="s">
        <v>191</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2" t="s">
        <v>94</v>
      </c>
      <c r="D80" s="163"/>
      <c r="E80" s="164">
        <v>1</v>
      </c>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193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72">
        <v>28</v>
      </c>
      <c r="B81" s="173" t="s">
        <v>517</v>
      </c>
      <c r="C81" s="181" t="s">
        <v>518</v>
      </c>
      <c r="D81" s="174" t="s">
        <v>221</v>
      </c>
      <c r="E81" s="175">
        <v>1</v>
      </c>
      <c r="F81" s="176"/>
      <c r="G81" s="177">
        <f>ROUND(E81*F81,2)</f>
        <v>0</v>
      </c>
      <c r="H81" s="176"/>
      <c r="I81" s="177">
        <f>ROUND(E81*H81,2)</f>
        <v>0</v>
      </c>
      <c r="J81" s="176"/>
      <c r="K81" s="177">
        <f>ROUND(E81*J81,2)</f>
        <v>0</v>
      </c>
      <c r="L81" s="177">
        <v>21</v>
      </c>
      <c r="M81" s="177">
        <f>G81*(1+L81/100)</f>
        <v>0</v>
      </c>
      <c r="N81" s="177">
        <v>2.5000000000000001E-2</v>
      </c>
      <c r="O81" s="177">
        <f>ROUND(E81*N81,2)</f>
        <v>0.03</v>
      </c>
      <c r="P81" s="177">
        <v>0</v>
      </c>
      <c r="Q81" s="177">
        <f>ROUND(E81*P81,2)</f>
        <v>0</v>
      </c>
      <c r="R81" s="177"/>
      <c r="S81" s="177" t="s">
        <v>222</v>
      </c>
      <c r="T81" s="178" t="s">
        <v>223</v>
      </c>
      <c r="U81" s="161">
        <v>0</v>
      </c>
      <c r="V81" s="161">
        <f>ROUND(E81*U81,2)</f>
        <v>0</v>
      </c>
      <c r="W81" s="161"/>
      <c r="X81" s="161" t="s">
        <v>190</v>
      </c>
      <c r="Y81" s="151"/>
      <c r="Z81" s="151"/>
      <c r="AA81" s="151"/>
      <c r="AB81" s="151"/>
      <c r="AC81" s="151"/>
      <c r="AD81" s="151"/>
      <c r="AE81" s="151"/>
      <c r="AF81" s="151"/>
      <c r="AG81" s="151" t="s">
        <v>191</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2" t="s">
        <v>94</v>
      </c>
      <c r="D82" s="163"/>
      <c r="E82" s="164">
        <v>1</v>
      </c>
      <c r="F82" s="161"/>
      <c r="G82" s="161"/>
      <c r="H82" s="161"/>
      <c r="I82" s="161"/>
      <c r="J82" s="161"/>
      <c r="K82" s="161"/>
      <c r="L82" s="161"/>
      <c r="M82" s="161"/>
      <c r="N82" s="161"/>
      <c r="O82" s="161"/>
      <c r="P82" s="161"/>
      <c r="Q82" s="161"/>
      <c r="R82" s="161"/>
      <c r="S82" s="161"/>
      <c r="T82" s="161"/>
      <c r="U82" s="161"/>
      <c r="V82" s="161"/>
      <c r="W82" s="161"/>
      <c r="X82" s="161"/>
      <c r="Y82" s="151"/>
      <c r="Z82" s="151"/>
      <c r="AA82" s="151"/>
      <c r="AB82" s="151"/>
      <c r="AC82" s="151"/>
      <c r="AD82" s="151"/>
      <c r="AE82" s="151"/>
      <c r="AF82" s="151"/>
      <c r="AG82" s="151" t="s">
        <v>193</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172">
        <v>29</v>
      </c>
      <c r="B83" s="173" t="s">
        <v>519</v>
      </c>
      <c r="C83" s="181" t="s">
        <v>520</v>
      </c>
      <c r="D83" s="174" t="s">
        <v>221</v>
      </c>
      <c r="E83" s="175">
        <v>1</v>
      </c>
      <c r="F83" s="176"/>
      <c r="G83" s="177">
        <f>ROUND(E83*F83,2)</f>
        <v>0</v>
      </c>
      <c r="H83" s="176"/>
      <c r="I83" s="177">
        <f>ROUND(E83*H83,2)</f>
        <v>0</v>
      </c>
      <c r="J83" s="176"/>
      <c r="K83" s="177">
        <f>ROUND(E83*J83,2)</f>
        <v>0</v>
      </c>
      <c r="L83" s="177">
        <v>21</v>
      </c>
      <c r="M83" s="177">
        <f>G83*(1+L83/100)</f>
        <v>0</v>
      </c>
      <c r="N83" s="177">
        <v>2.5000000000000001E-2</v>
      </c>
      <c r="O83" s="177">
        <f>ROUND(E83*N83,2)</f>
        <v>0.03</v>
      </c>
      <c r="P83" s="177">
        <v>0</v>
      </c>
      <c r="Q83" s="177">
        <f>ROUND(E83*P83,2)</f>
        <v>0</v>
      </c>
      <c r="R83" s="177"/>
      <c r="S83" s="177" t="s">
        <v>222</v>
      </c>
      <c r="T83" s="178" t="s">
        <v>223</v>
      </c>
      <c r="U83" s="161">
        <v>0</v>
      </c>
      <c r="V83" s="161">
        <f>ROUND(E83*U83,2)</f>
        <v>0</v>
      </c>
      <c r="W83" s="161"/>
      <c r="X83" s="161" t="s">
        <v>190</v>
      </c>
      <c r="Y83" s="151"/>
      <c r="Z83" s="151"/>
      <c r="AA83" s="151"/>
      <c r="AB83" s="151"/>
      <c r="AC83" s="151"/>
      <c r="AD83" s="151"/>
      <c r="AE83" s="151"/>
      <c r="AF83" s="151"/>
      <c r="AG83" s="151" t="s">
        <v>191</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2" t="s">
        <v>94</v>
      </c>
      <c r="D84" s="163"/>
      <c r="E84" s="164">
        <v>1</v>
      </c>
      <c r="F84" s="161"/>
      <c r="G84" s="161"/>
      <c r="H84" s="161"/>
      <c r="I84" s="161"/>
      <c r="J84" s="161"/>
      <c r="K84" s="161"/>
      <c r="L84" s="161"/>
      <c r="M84" s="161"/>
      <c r="N84" s="161"/>
      <c r="O84" s="161"/>
      <c r="P84" s="161"/>
      <c r="Q84" s="161"/>
      <c r="R84" s="161"/>
      <c r="S84" s="161"/>
      <c r="T84" s="161"/>
      <c r="U84" s="161"/>
      <c r="V84" s="161"/>
      <c r="W84" s="161"/>
      <c r="X84" s="161"/>
      <c r="Y84" s="151"/>
      <c r="Z84" s="151"/>
      <c r="AA84" s="151"/>
      <c r="AB84" s="151"/>
      <c r="AC84" s="151"/>
      <c r="AD84" s="151"/>
      <c r="AE84" s="151"/>
      <c r="AF84" s="151"/>
      <c r="AG84" s="151" t="s">
        <v>193</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x14ac:dyDescent="0.2">
      <c r="A85" s="166" t="s">
        <v>183</v>
      </c>
      <c r="B85" s="167" t="s">
        <v>128</v>
      </c>
      <c r="C85" s="180" t="s">
        <v>129</v>
      </c>
      <c r="D85" s="168"/>
      <c r="E85" s="169"/>
      <c r="F85" s="170"/>
      <c r="G85" s="170">
        <f>SUMIF(AG86:AG87,"&lt;&gt;NOR",G86:G87)</f>
        <v>0</v>
      </c>
      <c r="H85" s="170"/>
      <c r="I85" s="170">
        <f>SUM(I86:I87)</f>
        <v>0</v>
      </c>
      <c r="J85" s="170"/>
      <c r="K85" s="170">
        <f>SUM(K86:K87)</f>
        <v>0</v>
      </c>
      <c r="L85" s="170"/>
      <c r="M85" s="170">
        <f>SUM(M86:M87)</f>
        <v>0</v>
      </c>
      <c r="N85" s="170"/>
      <c r="O85" s="170">
        <f>SUM(O86:O87)</f>
        <v>0.06</v>
      </c>
      <c r="P85" s="170"/>
      <c r="Q85" s="170">
        <f>SUM(Q86:Q87)</f>
        <v>0</v>
      </c>
      <c r="R85" s="170"/>
      <c r="S85" s="170"/>
      <c r="T85" s="171"/>
      <c r="U85" s="165"/>
      <c r="V85" s="165">
        <f>SUM(V86:V87)</f>
        <v>8.5</v>
      </c>
      <c r="W85" s="165"/>
      <c r="X85" s="165"/>
      <c r="AG85" t="s">
        <v>184</v>
      </c>
    </row>
    <row r="86" spans="1:60" outlineLevel="1" x14ac:dyDescent="0.2">
      <c r="A86" s="172">
        <v>30</v>
      </c>
      <c r="B86" s="173" t="s">
        <v>521</v>
      </c>
      <c r="C86" s="181" t="s">
        <v>522</v>
      </c>
      <c r="D86" s="174" t="s">
        <v>213</v>
      </c>
      <c r="E86" s="175">
        <v>48</v>
      </c>
      <c r="F86" s="176"/>
      <c r="G86" s="177">
        <f>ROUND(E86*F86,2)</f>
        <v>0</v>
      </c>
      <c r="H86" s="176"/>
      <c r="I86" s="177">
        <f>ROUND(E86*H86,2)</f>
        <v>0</v>
      </c>
      <c r="J86" s="176"/>
      <c r="K86" s="177">
        <f>ROUND(E86*J86,2)</f>
        <v>0</v>
      </c>
      <c r="L86" s="177">
        <v>21</v>
      </c>
      <c r="M86" s="177">
        <f>G86*(1+L86/100)</f>
        <v>0</v>
      </c>
      <c r="N86" s="177">
        <v>1.2099999999999999E-3</v>
      </c>
      <c r="O86" s="177">
        <f>ROUND(E86*N86,2)</f>
        <v>0.06</v>
      </c>
      <c r="P86" s="177">
        <v>0</v>
      </c>
      <c r="Q86" s="177">
        <f>ROUND(E86*P86,2)</f>
        <v>0</v>
      </c>
      <c r="R86" s="177"/>
      <c r="S86" s="177" t="s">
        <v>188</v>
      </c>
      <c r="T86" s="178" t="s">
        <v>189</v>
      </c>
      <c r="U86" s="161">
        <v>0.17699999999999999</v>
      </c>
      <c r="V86" s="161">
        <f>ROUND(E86*U86,2)</f>
        <v>8.5</v>
      </c>
      <c r="W86" s="161"/>
      <c r="X86" s="161" t="s">
        <v>190</v>
      </c>
      <c r="Y86" s="151"/>
      <c r="Z86" s="151"/>
      <c r="AA86" s="151"/>
      <c r="AB86" s="151"/>
      <c r="AC86" s="151"/>
      <c r="AD86" s="151"/>
      <c r="AE86" s="151"/>
      <c r="AF86" s="151"/>
      <c r="AG86" s="151" t="s">
        <v>191</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2" t="s">
        <v>523</v>
      </c>
      <c r="D87" s="163"/>
      <c r="E87" s="164">
        <v>48</v>
      </c>
      <c r="F87" s="161"/>
      <c r="G87" s="161"/>
      <c r="H87" s="161"/>
      <c r="I87" s="161"/>
      <c r="J87" s="161"/>
      <c r="K87" s="161"/>
      <c r="L87" s="161"/>
      <c r="M87" s="161"/>
      <c r="N87" s="161"/>
      <c r="O87" s="161"/>
      <c r="P87" s="161"/>
      <c r="Q87" s="161"/>
      <c r="R87" s="161"/>
      <c r="S87" s="161"/>
      <c r="T87" s="161"/>
      <c r="U87" s="161"/>
      <c r="V87" s="161"/>
      <c r="W87" s="161"/>
      <c r="X87" s="161"/>
      <c r="Y87" s="151"/>
      <c r="Z87" s="151"/>
      <c r="AA87" s="151"/>
      <c r="AB87" s="151"/>
      <c r="AC87" s="151"/>
      <c r="AD87" s="151"/>
      <c r="AE87" s="151"/>
      <c r="AF87" s="151"/>
      <c r="AG87" s="151" t="s">
        <v>193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5.5" x14ac:dyDescent="0.2">
      <c r="A88" s="166" t="s">
        <v>183</v>
      </c>
      <c r="B88" s="167" t="s">
        <v>130</v>
      </c>
      <c r="C88" s="180" t="s">
        <v>131</v>
      </c>
      <c r="D88" s="168"/>
      <c r="E88" s="169"/>
      <c r="F88" s="170"/>
      <c r="G88" s="170">
        <f>SUMIF(AG89:AG94,"&lt;&gt;NOR",G89:G94)</f>
        <v>0</v>
      </c>
      <c r="H88" s="170"/>
      <c r="I88" s="170">
        <f>SUM(I89:I94)</f>
        <v>0</v>
      </c>
      <c r="J88" s="170"/>
      <c r="K88" s="170">
        <f>SUM(K89:K94)</f>
        <v>0</v>
      </c>
      <c r="L88" s="170"/>
      <c r="M88" s="170">
        <f>SUM(M89:M94)</f>
        <v>0</v>
      </c>
      <c r="N88" s="170"/>
      <c r="O88" s="170">
        <f>SUM(O89:O94)</f>
        <v>7.0000000000000007E-2</v>
      </c>
      <c r="P88" s="170"/>
      <c r="Q88" s="170">
        <f>SUM(Q89:Q94)</f>
        <v>0</v>
      </c>
      <c r="R88" s="170"/>
      <c r="S88" s="170"/>
      <c r="T88" s="171"/>
      <c r="U88" s="165"/>
      <c r="V88" s="165">
        <f>SUM(V89:V94)</f>
        <v>8.9400000000000013</v>
      </c>
      <c r="W88" s="165"/>
      <c r="X88" s="165"/>
      <c r="AG88" t="s">
        <v>184</v>
      </c>
    </row>
    <row r="89" spans="1:60" outlineLevel="1" x14ac:dyDescent="0.2">
      <c r="A89" s="172">
        <v>31</v>
      </c>
      <c r="B89" s="173" t="s">
        <v>524</v>
      </c>
      <c r="C89" s="181" t="s">
        <v>525</v>
      </c>
      <c r="D89" s="174" t="s">
        <v>213</v>
      </c>
      <c r="E89" s="175">
        <v>49.934399999999997</v>
      </c>
      <c r="F89" s="176"/>
      <c r="G89" s="177">
        <f>ROUND(E89*F89,2)</f>
        <v>0</v>
      </c>
      <c r="H89" s="176"/>
      <c r="I89" s="177">
        <f>ROUND(E89*H89,2)</f>
        <v>0</v>
      </c>
      <c r="J89" s="176"/>
      <c r="K89" s="177">
        <f>ROUND(E89*J89,2)</f>
        <v>0</v>
      </c>
      <c r="L89" s="177">
        <v>21</v>
      </c>
      <c r="M89" s="177">
        <f>G89*(1+L89/100)</f>
        <v>0</v>
      </c>
      <c r="N89" s="177">
        <v>0</v>
      </c>
      <c r="O89" s="177">
        <f>ROUND(E89*N89,2)</f>
        <v>0</v>
      </c>
      <c r="P89" s="177">
        <v>0</v>
      </c>
      <c r="Q89" s="177">
        <f>ROUND(E89*P89,2)</f>
        <v>0</v>
      </c>
      <c r="R89" s="177"/>
      <c r="S89" s="177" t="s">
        <v>188</v>
      </c>
      <c r="T89" s="178" t="s">
        <v>189</v>
      </c>
      <c r="U89" s="161">
        <v>0.13900000000000001</v>
      </c>
      <c r="V89" s="161">
        <f>ROUND(E89*U89,2)</f>
        <v>6.94</v>
      </c>
      <c r="W89" s="161"/>
      <c r="X89" s="161" t="s">
        <v>190</v>
      </c>
      <c r="Y89" s="151"/>
      <c r="Z89" s="151"/>
      <c r="AA89" s="151"/>
      <c r="AB89" s="151"/>
      <c r="AC89" s="151"/>
      <c r="AD89" s="151"/>
      <c r="AE89" s="151"/>
      <c r="AF89" s="151"/>
      <c r="AG89" s="151" t="s">
        <v>191</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2" t="s">
        <v>526</v>
      </c>
      <c r="D90" s="163"/>
      <c r="E90" s="164">
        <v>49.934399999999997</v>
      </c>
      <c r="F90" s="161"/>
      <c r="G90" s="161"/>
      <c r="H90" s="161"/>
      <c r="I90" s="161"/>
      <c r="J90" s="161"/>
      <c r="K90" s="161"/>
      <c r="L90" s="161"/>
      <c r="M90" s="161"/>
      <c r="N90" s="161"/>
      <c r="O90" s="161"/>
      <c r="P90" s="161"/>
      <c r="Q90" s="161"/>
      <c r="R90" s="161"/>
      <c r="S90" s="161"/>
      <c r="T90" s="161"/>
      <c r="U90" s="161"/>
      <c r="V90" s="161"/>
      <c r="W90" s="161"/>
      <c r="X90" s="161"/>
      <c r="Y90" s="151"/>
      <c r="Z90" s="151"/>
      <c r="AA90" s="151"/>
      <c r="AB90" s="151"/>
      <c r="AC90" s="151"/>
      <c r="AD90" s="151"/>
      <c r="AE90" s="151"/>
      <c r="AF90" s="151"/>
      <c r="AG90" s="151" t="s">
        <v>193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72">
        <v>32</v>
      </c>
      <c r="B91" s="173" t="s">
        <v>527</v>
      </c>
      <c r="C91" s="181" t="s">
        <v>528</v>
      </c>
      <c r="D91" s="174" t="s">
        <v>330</v>
      </c>
      <c r="E91" s="175">
        <v>8</v>
      </c>
      <c r="F91" s="176"/>
      <c r="G91" s="177">
        <f>ROUND(E91*F91,2)</f>
        <v>0</v>
      </c>
      <c r="H91" s="176"/>
      <c r="I91" s="177">
        <f>ROUND(E91*H91,2)</f>
        <v>0</v>
      </c>
      <c r="J91" s="176"/>
      <c r="K91" s="177">
        <f>ROUND(E91*J91,2)</f>
        <v>0</v>
      </c>
      <c r="L91" s="177">
        <v>21</v>
      </c>
      <c r="M91" s="177">
        <f>G91*(1+L91/100)</f>
        <v>0</v>
      </c>
      <c r="N91" s="177">
        <v>4.6800000000000001E-3</v>
      </c>
      <c r="O91" s="177">
        <f>ROUND(E91*N91,2)</f>
        <v>0.04</v>
      </c>
      <c r="P91" s="177">
        <v>0</v>
      </c>
      <c r="Q91" s="177">
        <f>ROUND(E91*P91,2)</f>
        <v>0</v>
      </c>
      <c r="R91" s="177"/>
      <c r="S91" s="177" t="s">
        <v>188</v>
      </c>
      <c r="T91" s="178" t="s">
        <v>189</v>
      </c>
      <c r="U91" s="161">
        <v>0.25</v>
      </c>
      <c r="V91" s="161">
        <f>ROUND(E91*U91,2)</f>
        <v>2</v>
      </c>
      <c r="W91" s="161"/>
      <c r="X91" s="161" t="s">
        <v>190</v>
      </c>
      <c r="Y91" s="151"/>
      <c r="Z91" s="151"/>
      <c r="AA91" s="151"/>
      <c r="AB91" s="151"/>
      <c r="AC91" s="151"/>
      <c r="AD91" s="151"/>
      <c r="AE91" s="151"/>
      <c r="AF91" s="151"/>
      <c r="AG91" s="151" t="s">
        <v>191</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2" t="s">
        <v>122</v>
      </c>
      <c r="D92" s="163"/>
      <c r="E92" s="164">
        <v>8</v>
      </c>
      <c r="F92" s="161"/>
      <c r="G92" s="161"/>
      <c r="H92" s="161"/>
      <c r="I92" s="161"/>
      <c r="J92" s="161"/>
      <c r="K92" s="161"/>
      <c r="L92" s="161"/>
      <c r="M92" s="161"/>
      <c r="N92" s="161"/>
      <c r="O92" s="161"/>
      <c r="P92" s="161"/>
      <c r="Q92" s="161"/>
      <c r="R92" s="161"/>
      <c r="S92" s="161"/>
      <c r="T92" s="161"/>
      <c r="U92" s="161"/>
      <c r="V92" s="161"/>
      <c r="W92" s="161"/>
      <c r="X92" s="161"/>
      <c r="Y92" s="151"/>
      <c r="Z92" s="151"/>
      <c r="AA92" s="151"/>
      <c r="AB92" s="151"/>
      <c r="AC92" s="151"/>
      <c r="AD92" s="151"/>
      <c r="AE92" s="151"/>
      <c r="AF92" s="151"/>
      <c r="AG92" s="151" t="s">
        <v>193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72">
        <v>33</v>
      </c>
      <c r="B93" s="173" t="s">
        <v>529</v>
      </c>
      <c r="C93" s="181" t="s">
        <v>530</v>
      </c>
      <c r="D93" s="174" t="s">
        <v>274</v>
      </c>
      <c r="E93" s="175">
        <v>2.7300000000000001E-2</v>
      </c>
      <c r="F93" s="176"/>
      <c r="G93" s="177">
        <f>ROUND(E93*F93,2)</f>
        <v>0</v>
      </c>
      <c r="H93" s="176"/>
      <c r="I93" s="177">
        <f>ROUND(E93*H93,2)</f>
        <v>0</v>
      </c>
      <c r="J93" s="176"/>
      <c r="K93" s="177">
        <f>ROUND(E93*J93,2)</f>
        <v>0</v>
      </c>
      <c r="L93" s="177">
        <v>21</v>
      </c>
      <c r="M93" s="177">
        <f>G93*(1+L93/100)</f>
        <v>0</v>
      </c>
      <c r="N93" s="177">
        <v>1</v>
      </c>
      <c r="O93" s="177">
        <f>ROUND(E93*N93,2)</f>
        <v>0.03</v>
      </c>
      <c r="P93" s="177">
        <v>0</v>
      </c>
      <c r="Q93" s="177">
        <f>ROUND(E93*P93,2)</f>
        <v>0</v>
      </c>
      <c r="R93" s="177" t="s">
        <v>232</v>
      </c>
      <c r="S93" s="177" t="s">
        <v>188</v>
      </c>
      <c r="T93" s="178" t="s">
        <v>189</v>
      </c>
      <c r="U93" s="161">
        <v>0</v>
      </c>
      <c r="V93" s="161">
        <f>ROUND(E93*U93,2)</f>
        <v>0</v>
      </c>
      <c r="W93" s="161"/>
      <c r="X93" s="161" t="s">
        <v>233</v>
      </c>
      <c r="Y93" s="151"/>
      <c r="Z93" s="151"/>
      <c r="AA93" s="151"/>
      <c r="AB93" s="151"/>
      <c r="AC93" s="151"/>
      <c r="AD93" s="151"/>
      <c r="AE93" s="151"/>
      <c r="AF93" s="151"/>
      <c r="AG93" s="151" t="s">
        <v>234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2" t="s">
        <v>531</v>
      </c>
      <c r="D94" s="163"/>
      <c r="E94" s="164">
        <v>2.7300000000000001E-2</v>
      </c>
      <c r="F94" s="161"/>
      <c r="G94" s="161"/>
      <c r="H94" s="161"/>
      <c r="I94" s="161"/>
      <c r="J94" s="161"/>
      <c r="K94" s="161"/>
      <c r="L94" s="161"/>
      <c r="M94" s="161"/>
      <c r="N94" s="161"/>
      <c r="O94" s="161"/>
      <c r="P94" s="161"/>
      <c r="Q94" s="161"/>
      <c r="R94" s="161"/>
      <c r="S94" s="161"/>
      <c r="T94" s="161"/>
      <c r="U94" s="161"/>
      <c r="V94" s="161"/>
      <c r="W94" s="161"/>
      <c r="X94" s="161"/>
      <c r="Y94" s="151"/>
      <c r="Z94" s="151"/>
      <c r="AA94" s="151"/>
      <c r="AB94" s="151"/>
      <c r="AC94" s="151"/>
      <c r="AD94" s="151"/>
      <c r="AE94" s="151"/>
      <c r="AF94" s="151"/>
      <c r="AG94" s="151" t="s">
        <v>193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x14ac:dyDescent="0.2">
      <c r="A95" s="166" t="s">
        <v>183</v>
      </c>
      <c r="B95" s="167" t="s">
        <v>132</v>
      </c>
      <c r="C95" s="180" t="s">
        <v>133</v>
      </c>
      <c r="D95" s="168"/>
      <c r="E95" s="169"/>
      <c r="F95" s="170"/>
      <c r="G95" s="170">
        <f>SUMIF(AG96:AG96,"&lt;&gt;NOR",G96:G96)</f>
        <v>0</v>
      </c>
      <c r="H95" s="170"/>
      <c r="I95" s="170">
        <f>SUM(I96:I96)</f>
        <v>0</v>
      </c>
      <c r="J95" s="170"/>
      <c r="K95" s="170">
        <f>SUM(K96:K96)</f>
        <v>0</v>
      </c>
      <c r="L95" s="170"/>
      <c r="M95" s="170">
        <f>SUM(M96:M96)</f>
        <v>0</v>
      </c>
      <c r="N95" s="170"/>
      <c r="O95" s="170">
        <f>SUM(O96:O96)</f>
        <v>0</v>
      </c>
      <c r="P95" s="170"/>
      <c r="Q95" s="170">
        <f>SUM(Q96:Q96)</f>
        <v>0</v>
      </c>
      <c r="R95" s="170"/>
      <c r="S95" s="170"/>
      <c r="T95" s="171"/>
      <c r="U95" s="165"/>
      <c r="V95" s="165">
        <f>SUM(V96:V96)</f>
        <v>6.15</v>
      </c>
      <c r="W95" s="165"/>
      <c r="X95" s="165"/>
      <c r="AG95" t="s">
        <v>184</v>
      </c>
    </row>
    <row r="96" spans="1:60" outlineLevel="1" x14ac:dyDescent="0.2">
      <c r="A96" s="188">
        <v>34</v>
      </c>
      <c r="B96" s="189" t="s">
        <v>532</v>
      </c>
      <c r="C96" s="195" t="s">
        <v>533</v>
      </c>
      <c r="D96" s="190" t="s">
        <v>274</v>
      </c>
      <c r="E96" s="191">
        <v>63.355260000000001</v>
      </c>
      <c r="F96" s="192"/>
      <c r="G96" s="193">
        <f>ROUND(E96*F96,2)</f>
        <v>0</v>
      </c>
      <c r="H96" s="192"/>
      <c r="I96" s="193">
        <f>ROUND(E96*H96,2)</f>
        <v>0</v>
      </c>
      <c r="J96" s="192"/>
      <c r="K96" s="193">
        <f>ROUND(E96*J96,2)</f>
        <v>0</v>
      </c>
      <c r="L96" s="193">
        <v>21</v>
      </c>
      <c r="M96" s="193">
        <f>G96*(1+L96/100)</f>
        <v>0</v>
      </c>
      <c r="N96" s="193">
        <v>0</v>
      </c>
      <c r="O96" s="193">
        <f>ROUND(E96*N96,2)</f>
        <v>0</v>
      </c>
      <c r="P96" s="193">
        <v>0</v>
      </c>
      <c r="Q96" s="193">
        <f>ROUND(E96*P96,2)</f>
        <v>0</v>
      </c>
      <c r="R96" s="193"/>
      <c r="S96" s="193" t="s">
        <v>188</v>
      </c>
      <c r="T96" s="194" t="s">
        <v>189</v>
      </c>
      <c r="U96" s="161">
        <v>9.7000000000000003E-2</v>
      </c>
      <c r="V96" s="161">
        <f>ROUND(E96*U96,2)</f>
        <v>6.15</v>
      </c>
      <c r="W96" s="161"/>
      <c r="X96" s="161" t="s">
        <v>275</v>
      </c>
      <c r="Y96" s="151"/>
      <c r="Z96" s="151"/>
      <c r="AA96" s="151"/>
      <c r="AB96" s="151"/>
      <c r="AC96" s="151"/>
      <c r="AD96" s="151"/>
      <c r="AE96" s="151"/>
      <c r="AF96" s="151"/>
      <c r="AG96" s="151" t="s">
        <v>276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x14ac:dyDescent="0.2">
      <c r="A97" s="166" t="s">
        <v>183</v>
      </c>
      <c r="B97" s="167" t="s">
        <v>134</v>
      </c>
      <c r="C97" s="180" t="s">
        <v>135</v>
      </c>
      <c r="D97" s="168"/>
      <c r="E97" s="169"/>
      <c r="F97" s="170"/>
      <c r="G97" s="170">
        <f>SUMIF(AG98:AG109,"&lt;&gt;NOR",G98:G109)</f>
        <v>0</v>
      </c>
      <c r="H97" s="170"/>
      <c r="I97" s="170">
        <f>SUM(I98:I109)</f>
        <v>0</v>
      </c>
      <c r="J97" s="170"/>
      <c r="K97" s="170">
        <f>SUM(K98:K109)</f>
        <v>0</v>
      </c>
      <c r="L97" s="170"/>
      <c r="M97" s="170">
        <f>SUM(M98:M109)</f>
        <v>0</v>
      </c>
      <c r="N97" s="170"/>
      <c r="O97" s="170">
        <f>SUM(O98:O109)</f>
        <v>0.2</v>
      </c>
      <c r="P97" s="170"/>
      <c r="Q97" s="170">
        <f>SUM(Q98:Q109)</f>
        <v>0</v>
      </c>
      <c r="R97" s="170"/>
      <c r="S97" s="170"/>
      <c r="T97" s="171"/>
      <c r="U97" s="165"/>
      <c r="V97" s="165">
        <f>SUM(V98:V109)</f>
        <v>69.459999999999994</v>
      </c>
      <c r="W97" s="165"/>
      <c r="X97" s="165"/>
      <c r="AG97" t="s">
        <v>184</v>
      </c>
    </row>
    <row r="98" spans="1:60" outlineLevel="1" x14ac:dyDescent="0.2">
      <c r="A98" s="172">
        <v>35</v>
      </c>
      <c r="B98" s="173" t="s">
        <v>534</v>
      </c>
      <c r="C98" s="181" t="s">
        <v>535</v>
      </c>
      <c r="D98" s="174" t="s">
        <v>213</v>
      </c>
      <c r="E98" s="175">
        <v>63</v>
      </c>
      <c r="F98" s="176"/>
      <c r="G98" s="177">
        <f>ROUND(E98*F98,2)</f>
        <v>0</v>
      </c>
      <c r="H98" s="176"/>
      <c r="I98" s="177">
        <f>ROUND(E98*H98,2)</f>
        <v>0</v>
      </c>
      <c r="J98" s="176"/>
      <c r="K98" s="177">
        <f>ROUND(E98*J98,2)</f>
        <v>0</v>
      </c>
      <c r="L98" s="177">
        <v>21</v>
      </c>
      <c r="M98" s="177">
        <f>G98*(1+L98/100)</f>
        <v>0</v>
      </c>
      <c r="N98" s="177">
        <v>0</v>
      </c>
      <c r="O98" s="177">
        <f>ROUND(E98*N98,2)</f>
        <v>0</v>
      </c>
      <c r="P98" s="177">
        <v>0</v>
      </c>
      <c r="Q98" s="177">
        <f>ROUND(E98*P98,2)</f>
        <v>0</v>
      </c>
      <c r="R98" s="177"/>
      <c r="S98" s="177" t="s">
        <v>188</v>
      </c>
      <c r="T98" s="178" t="s">
        <v>189</v>
      </c>
      <c r="U98" s="161">
        <v>0.91459999999999997</v>
      </c>
      <c r="V98" s="161">
        <f>ROUND(E98*U98,2)</f>
        <v>57.62</v>
      </c>
      <c r="W98" s="161"/>
      <c r="X98" s="161" t="s">
        <v>190</v>
      </c>
      <c r="Y98" s="151"/>
      <c r="Z98" s="151"/>
      <c r="AA98" s="151"/>
      <c r="AB98" s="151"/>
      <c r="AC98" s="151"/>
      <c r="AD98" s="151"/>
      <c r="AE98" s="151"/>
      <c r="AF98" s="151"/>
      <c r="AG98" s="151" t="s">
        <v>191</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77" t="s">
        <v>536</v>
      </c>
      <c r="D99" s="278"/>
      <c r="E99" s="278"/>
      <c r="F99" s="278"/>
      <c r="G99" s="278"/>
      <c r="H99" s="161"/>
      <c r="I99" s="161"/>
      <c r="J99" s="161"/>
      <c r="K99" s="161"/>
      <c r="L99" s="161"/>
      <c r="M99" s="161"/>
      <c r="N99" s="161"/>
      <c r="O99" s="161"/>
      <c r="P99" s="161"/>
      <c r="Q99" s="161"/>
      <c r="R99" s="161"/>
      <c r="S99" s="161"/>
      <c r="T99" s="161"/>
      <c r="U99" s="161"/>
      <c r="V99" s="161"/>
      <c r="W99" s="161"/>
      <c r="X99" s="161"/>
      <c r="Y99" s="151"/>
      <c r="Z99" s="151"/>
      <c r="AA99" s="151"/>
      <c r="AB99" s="151"/>
      <c r="AC99" s="151"/>
      <c r="AD99" s="151"/>
      <c r="AE99" s="151"/>
      <c r="AF99" s="151"/>
      <c r="AG99" s="151" t="s">
        <v>305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2" t="s">
        <v>471</v>
      </c>
      <c r="D100" s="163"/>
      <c r="E100" s="164">
        <v>63</v>
      </c>
      <c r="F100" s="161"/>
      <c r="G100" s="161"/>
      <c r="H100" s="161"/>
      <c r="I100" s="161"/>
      <c r="J100" s="161"/>
      <c r="K100" s="161"/>
      <c r="L100" s="161"/>
      <c r="M100" s="161"/>
      <c r="N100" s="161"/>
      <c r="O100" s="161"/>
      <c r="P100" s="161"/>
      <c r="Q100" s="161"/>
      <c r="R100" s="161"/>
      <c r="S100" s="161"/>
      <c r="T100" s="161"/>
      <c r="U100" s="161"/>
      <c r="V100" s="161"/>
      <c r="W100" s="161"/>
      <c r="X100" s="161"/>
      <c r="Y100" s="151"/>
      <c r="Z100" s="151"/>
      <c r="AA100" s="151"/>
      <c r="AB100" s="151"/>
      <c r="AC100" s="151"/>
      <c r="AD100" s="151"/>
      <c r="AE100" s="151"/>
      <c r="AF100" s="151"/>
      <c r="AG100" s="151" t="s">
        <v>193</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72">
        <v>36</v>
      </c>
      <c r="B101" s="173" t="s">
        <v>537</v>
      </c>
      <c r="C101" s="181" t="s">
        <v>538</v>
      </c>
      <c r="D101" s="174" t="s">
        <v>255</v>
      </c>
      <c r="E101" s="175">
        <v>47</v>
      </c>
      <c r="F101" s="176"/>
      <c r="G101" s="177">
        <f>ROUND(E101*F101,2)</f>
        <v>0</v>
      </c>
      <c r="H101" s="176"/>
      <c r="I101" s="177">
        <f>ROUND(E101*H101,2)</f>
        <v>0</v>
      </c>
      <c r="J101" s="176"/>
      <c r="K101" s="177">
        <f>ROUND(E101*J101,2)</f>
        <v>0</v>
      </c>
      <c r="L101" s="177">
        <v>21</v>
      </c>
      <c r="M101" s="177">
        <f>G101*(1+L101/100)</f>
        <v>0</v>
      </c>
      <c r="N101" s="177">
        <v>1.8400000000000001E-3</v>
      </c>
      <c r="O101" s="177">
        <f>ROUND(E101*N101,2)</f>
        <v>0.09</v>
      </c>
      <c r="P101" s="177">
        <v>0</v>
      </c>
      <c r="Q101" s="177">
        <f>ROUND(E101*P101,2)</f>
        <v>0</v>
      </c>
      <c r="R101" s="177"/>
      <c r="S101" s="177" t="s">
        <v>188</v>
      </c>
      <c r="T101" s="178" t="s">
        <v>189</v>
      </c>
      <c r="U101" s="161">
        <v>0.252</v>
      </c>
      <c r="V101" s="161">
        <f>ROUND(E101*U101,2)</f>
        <v>11.84</v>
      </c>
      <c r="W101" s="161"/>
      <c r="X101" s="161" t="s">
        <v>190</v>
      </c>
      <c r="Y101" s="151"/>
      <c r="Z101" s="151"/>
      <c r="AA101" s="151"/>
      <c r="AB101" s="151"/>
      <c r="AC101" s="151"/>
      <c r="AD101" s="151"/>
      <c r="AE101" s="151"/>
      <c r="AF101" s="151"/>
      <c r="AG101" s="151" t="s">
        <v>191</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77" t="s">
        <v>539</v>
      </c>
      <c r="D102" s="278"/>
      <c r="E102" s="278"/>
      <c r="F102" s="278"/>
      <c r="G102" s="278"/>
      <c r="H102" s="161"/>
      <c r="I102" s="161"/>
      <c r="J102" s="161"/>
      <c r="K102" s="161"/>
      <c r="L102" s="161"/>
      <c r="M102" s="161"/>
      <c r="N102" s="161"/>
      <c r="O102" s="161"/>
      <c r="P102" s="161"/>
      <c r="Q102" s="161"/>
      <c r="R102" s="161"/>
      <c r="S102" s="161"/>
      <c r="T102" s="161"/>
      <c r="U102" s="161"/>
      <c r="V102" s="161"/>
      <c r="W102" s="161"/>
      <c r="X102" s="161"/>
      <c r="Y102" s="151"/>
      <c r="Z102" s="151"/>
      <c r="AA102" s="151"/>
      <c r="AB102" s="151"/>
      <c r="AC102" s="151"/>
      <c r="AD102" s="151"/>
      <c r="AE102" s="151"/>
      <c r="AF102" s="151"/>
      <c r="AG102" s="151" t="s">
        <v>305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2" t="s">
        <v>540</v>
      </c>
      <c r="D103" s="163"/>
      <c r="E103" s="164">
        <v>47</v>
      </c>
      <c r="F103" s="161"/>
      <c r="G103" s="161"/>
      <c r="H103" s="161"/>
      <c r="I103" s="161"/>
      <c r="J103" s="161"/>
      <c r="K103" s="161"/>
      <c r="L103" s="161"/>
      <c r="M103" s="161"/>
      <c r="N103" s="161"/>
      <c r="O103" s="161"/>
      <c r="P103" s="161"/>
      <c r="Q103" s="161"/>
      <c r="R103" s="161"/>
      <c r="S103" s="161"/>
      <c r="T103" s="161"/>
      <c r="U103" s="161"/>
      <c r="V103" s="161"/>
      <c r="W103" s="161"/>
      <c r="X103" s="161"/>
      <c r="Y103" s="151"/>
      <c r="Z103" s="151"/>
      <c r="AA103" s="151"/>
      <c r="AB103" s="151"/>
      <c r="AC103" s="151"/>
      <c r="AD103" s="151"/>
      <c r="AE103" s="151"/>
      <c r="AF103" s="151"/>
      <c r="AG103" s="151" t="s">
        <v>193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2.5" outlineLevel="1" x14ac:dyDescent="0.2">
      <c r="A104" s="172">
        <v>37</v>
      </c>
      <c r="B104" s="173" t="s">
        <v>541</v>
      </c>
      <c r="C104" s="181" t="s">
        <v>542</v>
      </c>
      <c r="D104" s="174" t="s">
        <v>251</v>
      </c>
      <c r="E104" s="175">
        <v>124</v>
      </c>
      <c r="F104" s="176"/>
      <c r="G104" s="177">
        <f>ROUND(E104*F104,2)</f>
        <v>0</v>
      </c>
      <c r="H104" s="176"/>
      <c r="I104" s="177">
        <f>ROUND(E104*H104,2)</f>
        <v>0</v>
      </c>
      <c r="J104" s="176"/>
      <c r="K104" s="177">
        <f>ROUND(E104*J104,2)</f>
        <v>0</v>
      </c>
      <c r="L104" s="177">
        <v>21</v>
      </c>
      <c r="M104" s="177">
        <f>G104*(1+L104/100)</f>
        <v>0</v>
      </c>
      <c r="N104" s="177">
        <v>0</v>
      </c>
      <c r="O104" s="177">
        <f>ROUND(E104*N104,2)</f>
        <v>0</v>
      </c>
      <c r="P104" s="177">
        <v>0</v>
      </c>
      <c r="Q104" s="177">
        <f>ROUND(E104*P104,2)</f>
        <v>0</v>
      </c>
      <c r="R104" s="177"/>
      <c r="S104" s="177" t="s">
        <v>222</v>
      </c>
      <c r="T104" s="178" t="s">
        <v>223</v>
      </c>
      <c r="U104" s="161">
        <v>0</v>
      </c>
      <c r="V104" s="161">
        <f>ROUND(E104*U104,2)</f>
        <v>0</v>
      </c>
      <c r="W104" s="161"/>
      <c r="X104" s="161" t="s">
        <v>190</v>
      </c>
      <c r="Y104" s="151"/>
      <c r="Z104" s="151"/>
      <c r="AA104" s="151"/>
      <c r="AB104" s="151"/>
      <c r="AC104" s="151"/>
      <c r="AD104" s="151"/>
      <c r="AE104" s="151"/>
      <c r="AF104" s="151"/>
      <c r="AG104" s="151" t="s">
        <v>191</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2" t="s">
        <v>543</v>
      </c>
      <c r="D105" s="163"/>
      <c r="E105" s="164">
        <v>84</v>
      </c>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193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2" t="s">
        <v>544</v>
      </c>
      <c r="D106" s="163"/>
      <c r="E106" s="164">
        <v>40</v>
      </c>
      <c r="F106" s="161"/>
      <c r="G106" s="161"/>
      <c r="H106" s="161"/>
      <c r="I106" s="161"/>
      <c r="J106" s="161"/>
      <c r="K106" s="161"/>
      <c r="L106" s="161"/>
      <c r="M106" s="161"/>
      <c r="N106" s="161"/>
      <c r="O106" s="161"/>
      <c r="P106" s="161"/>
      <c r="Q106" s="161"/>
      <c r="R106" s="161"/>
      <c r="S106" s="161"/>
      <c r="T106" s="161"/>
      <c r="U106" s="161"/>
      <c r="V106" s="161"/>
      <c r="W106" s="161"/>
      <c r="X106" s="161"/>
      <c r="Y106" s="151"/>
      <c r="Z106" s="151"/>
      <c r="AA106" s="151"/>
      <c r="AB106" s="151"/>
      <c r="AC106" s="151"/>
      <c r="AD106" s="151"/>
      <c r="AE106" s="151"/>
      <c r="AF106" s="151"/>
      <c r="AG106" s="151" t="s">
        <v>193</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22.5" outlineLevel="1" x14ac:dyDescent="0.2">
      <c r="A107" s="172">
        <v>38</v>
      </c>
      <c r="B107" s="173" t="s">
        <v>545</v>
      </c>
      <c r="C107" s="181" t="s">
        <v>546</v>
      </c>
      <c r="D107" s="174" t="s">
        <v>213</v>
      </c>
      <c r="E107" s="175">
        <v>75.599999999999994</v>
      </c>
      <c r="F107" s="176"/>
      <c r="G107" s="177">
        <f>ROUND(E107*F107,2)</f>
        <v>0</v>
      </c>
      <c r="H107" s="176"/>
      <c r="I107" s="177">
        <f>ROUND(E107*H107,2)</f>
        <v>0</v>
      </c>
      <c r="J107" s="176"/>
      <c r="K107" s="177">
        <f>ROUND(E107*J107,2)</f>
        <v>0</v>
      </c>
      <c r="L107" s="177">
        <v>21</v>
      </c>
      <c r="M107" s="177">
        <f>G107*(1+L107/100)</f>
        <v>0</v>
      </c>
      <c r="N107" s="177">
        <v>1.5E-3</v>
      </c>
      <c r="O107" s="177">
        <f>ROUND(E107*N107,2)</f>
        <v>0.11</v>
      </c>
      <c r="P107" s="177">
        <v>0</v>
      </c>
      <c r="Q107" s="177">
        <f>ROUND(E107*P107,2)</f>
        <v>0</v>
      </c>
      <c r="R107" s="177" t="s">
        <v>232</v>
      </c>
      <c r="S107" s="177" t="s">
        <v>188</v>
      </c>
      <c r="T107" s="178" t="s">
        <v>189</v>
      </c>
      <c r="U107" s="161">
        <v>0</v>
      </c>
      <c r="V107" s="161">
        <f>ROUND(E107*U107,2)</f>
        <v>0</v>
      </c>
      <c r="W107" s="161"/>
      <c r="X107" s="161" t="s">
        <v>233</v>
      </c>
      <c r="Y107" s="151"/>
      <c r="Z107" s="151"/>
      <c r="AA107" s="151"/>
      <c r="AB107" s="151"/>
      <c r="AC107" s="151"/>
      <c r="AD107" s="151"/>
      <c r="AE107" s="151"/>
      <c r="AF107" s="151"/>
      <c r="AG107" s="151" t="s">
        <v>234</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2" t="s">
        <v>547</v>
      </c>
      <c r="D108" s="163"/>
      <c r="E108" s="164">
        <v>75.599999999999994</v>
      </c>
      <c r="F108" s="161"/>
      <c r="G108" s="161"/>
      <c r="H108" s="161"/>
      <c r="I108" s="161"/>
      <c r="J108" s="161"/>
      <c r="K108" s="161"/>
      <c r="L108" s="161"/>
      <c r="M108" s="161"/>
      <c r="N108" s="161"/>
      <c r="O108" s="161"/>
      <c r="P108" s="161"/>
      <c r="Q108" s="161"/>
      <c r="R108" s="161"/>
      <c r="S108" s="161"/>
      <c r="T108" s="161"/>
      <c r="U108" s="161"/>
      <c r="V108" s="161"/>
      <c r="W108" s="161"/>
      <c r="X108" s="161"/>
      <c r="Y108" s="151"/>
      <c r="Z108" s="151"/>
      <c r="AA108" s="151"/>
      <c r="AB108" s="151"/>
      <c r="AC108" s="151"/>
      <c r="AD108" s="151"/>
      <c r="AE108" s="151"/>
      <c r="AF108" s="151"/>
      <c r="AG108" s="151" t="s">
        <v>193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v>39</v>
      </c>
      <c r="B109" s="159" t="s">
        <v>548</v>
      </c>
      <c r="C109" s="187" t="s">
        <v>549</v>
      </c>
      <c r="D109" s="160" t="s">
        <v>0</v>
      </c>
      <c r="E109" s="186"/>
      <c r="F109" s="162"/>
      <c r="G109" s="161">
        <f>ROUND(E109*F109,2)</f>
        <v>0</v>
      </c>
      <c r="H109" s="162"/>
      <c r="I109" s="161">
        <f>ROUND(E109*H109,2)</f>
        <v>0</v>
      </c>
      <c r="J109" s="162"/>
      <c r="K109" s="161">
        <f>ROUND(E109*J109,2)</f>
        <v>0</v>
      </c>
      <c r="L109" s="161">
        <v>21</v>
      </c>
      <c r="M109" s="161">
        <f>G109*(1+L109/100)</f>
        <v>0</v>
      </c>
      <c r="N109" s="161">
        <v>0</v>
      </c>
      <c r="O109" s="161">
        <f>ROUND(E109*N109,2)</f>
        <v>0</v>
      </c>
      <c r="P109" s="161">
        <v>0</v>
      </c>
      <c r="Q109" s="161">
        <f>ROUND(E109*P109,2)</f>
        <v>0</v>
      </c>
      <c r="R109" s="161"/>
      <c r="S109" s="161" t="s">
        <v>188</v>
      </c>
      <c r="T109" s="161" t="s">
        <v>189</v>
      </c>
      <c r="U109" s="161">
        <v>0</v>
      </c>
      <c r="V109" s="161">
        <f>ROUND(E109*U109,2)</f>
        <v>0</v>
      </c>
      <c r="W109" s="161"/>
      <c r="X109" s="161" t="s">
        <v>275</v>
      </c>
      <c r="Y109" s="151"/>
      <c r="Z109" s="151"/>
      <c r="AA109" s="151"/>
      <c r="AB109" s="151"/>
      <c r="AC109" s="151"/>
      <c r="AD109" s="151"/>
      <c r="AE109" s="151"/>
      <c r="AF109" s="151"/>
      <c r="AG109" s="151" t="s">
        <v>276</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x14ac:dyDescent="0.2">
      <c r="A110" s="166" t="s">
        <v>183</v>
      </c>
      <c r="B110" s="167" t="s">
        <v>144</v>
      </c>
      <c r="C110" s="180" t="s">
        <v>145</v>
      </c>
      <c r="D110" s="168"/>
      <c r="E110" s="169"/>
      <c r="F110" s="170"/>
      <c r="G110" s="170">
        <f>SUMIF(AG111:AG162,"&lt;&gt;NOR",G111:G162)</f>
        <v>0</v>
      </c>
      <c r="H110" s="170"/>
      <c r="I110" s="170">
        <f>SUM(I111:I162)</f>
        <v>0</v>
      </c>
      <c r="J110" s="170"/>
      <c r="K110" s="170">
        <f>SUM(K111:K162)</f>
        <v>0</v>
      </c>
      <c r="L110" s="170"/>
      <c r="M110" s="170">
        <f>SUM(M111:M162)</f>
        <v>0</v>
      </c>
      <c r="N110" s="170"/>
      <c r="O110" s="170">
        <f>SUM(O111:O162)</f>
        <v>5.5600000000000005</v>
      </c>
      <c r="P110" s="170"/>
      <c r="Q110" s="170">
        <f>SUM(Q111:Q162)</f>
        <v>0</v>
      </c>
      <c r="R110" s="170"/>
      <c r="S110" s="170"/>
      <c r="T110" s="171"/>
      <c r="U110" s="165"/>
      <c r="V110" s="165">
        <f>SUM(V111:V162)</f>
        <v>193.51</v>
      </c>
      <c r="W110" s="165"/>
      <c r="X110" s="165"/>
      <c r="AG110" t="s">
        <v>184</v>
      </c>
    </row>
    <row r="111" spans="1:60" ht="22.5" outlineLevel="1" x14ac:dyDescent="0.2">
      <c r="A111" s="172">
        <v>40</v>
      </c>
      <c r="B111" s="173" t="s">
        <v>550</v>
      </c>
      <c r="C111" s="181" t="s">
        <v>551</v>
      </c>
      <c r="D111" s="174" t="s">
        <v>213</v>
      </c>
      <c r="E111" s="175">
        <v>49.8</v>
      </c>
      <c r="F111" s="176"/>
      <c r="G111" s="177">
        <f>ROUND(E111*F111,2)</f>
        <v>0</v>
      </c>
      <c r="H111" s="176"/>
      <c r="I111" s="177">
        <f>ROUND(E111*H111,2)</f>
        <v>0</v>
      </c>
      <c r="J111" s="176"/>
      <c r="K111" s="177">
        <f>ROUND(E111*J111,2)</f>
        <v>0</v>
      </c>
      <c r="L111" s="177">
        <v>21</v>
      </c>
      <c r="M111" s="177">
        <f>G111*(1+L111/100)</f>
        <v>0</v>
      </c>
      <c r="N111" s="177">
        <v>2.5000000000000001E-4</v>
      </c>
      <c r="O111" s="177">
        <f>ROUND(E111*N111,2)</f>
        <v>0.01</v>
      </c>
      <c r="P111" s="177">
        <v>0</v>
      </c>
      <c r="Q111" s="177">
        <f>ROUND(E111*P111,2)</f>
        <v>0</v>
      </c>
      <c r="R111" s="177"/>
      <c r="S111" s="177" t="s">
        <v>188</v>
      </c>
      <c r="T111" s="178" t="s">
        <v>189</v>
      </c>
      <c r="U111" s="161">
        <v>0.15</v>
      </c>
      <c r="V111" s="161">
        <f>ROUND(E111*U111,2)</f>
        <v>7.47</v>
      </c>
      <c r="W111" s="161"/>
      <c r="X111" s="161" t="s">
        <v>190</v>
      </c>
      <c r="Y111" s="151"/>
      <c r="Z111" s="151"/>
      <c r="AA111" s="151"/>
      <c r="AB111" s="151"/>
      <c r="AC111" s="151"/>
      <c r="AD111" s="151"/>
      <c r="AE111" s="151"/>
      <c r="AF111" s="151"/>
      <c r="AG111" s="151" t="s">
        <v>191</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2" t="s">
        <v>552</v>
      </c>
      <c r="D112" s="163"/>
      <c r="E112" s="164"/>
      <c r="F112" s="161"/>
      <c r="G112" s="161"/>
      <c r="H112" s="161"/>
      <c r="I112" s="161"/>
      <c r="J112" s="161"/>
      <c r="K112" s="161"/>
      <c r="L112" s="161"/>
      <c r="M112" s="161"/>
      <c r="N112" s="161"/>
      <c r="O112" s="161"/>
      <c r="P112" s="161"/>
      <c r="Q112" s="161"/>
      <c r="R112" s="161"/>
      <c r="S112" s="161"/>
      <c r="T112" s="161"/>
      <c r="U112" s="161"/>
      <c r="V112" s="161"/>
      <c r="W112" s="161"/>
      <c r="X112" s="161"/>
      <c r="Y112" s="151"/>
      <c r="Z112" s="151"/>
      <c r="AA112" s="151"/>
      <c r="AB112" s="151"/>
      <c r="AC112" s="151"/>
      <c r="AD112" s="151"/>
      <c r="AE112" s="151"/>
      <c r="AF112" s="151"/>
      <c r="AG112" s="151" t="s">
        <v>193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2" t="s">
        <v>553</v>
      </c>
      <c r="D113" s="163"/>
      <c r="E113" s="164">
        <v>44</v>
      </c>
      <c r="F113" s="161"/>
      <c r="G113" s="161"/>
      <c r="H113" s="161"/>
      <c r="I113" s="161"/>
      <c r="J113" s="161"/>
      <c r="K113" s="161"/>
      <c r="L113" s="161"/>
      <c r="M113" s="161"/>
      <c r="N113" s="161"/>
      <c r="O113" s="161"/>
      <c r="P113" s="161"/>
      <c r="Q113" s="161"/>
      <c r="R113" s="161"/>
      <c r="S113" s="161"/>
      <c r="T113" s="161"/>
      <c r="U113" s="161"/>
      <c r="V113" s="161"/>
      <c r="W113" s="161"/>
      <c r="X113" s="161"/>
      <c r="Y113" s="151"/>
      <c r="Z113" s="151"/>
      <c r="AA113" s="151"/>
      <c r="AB113" s="151"/>
      <c r="AC113" s="151"/>
      <c r="AD113" s="151"/>
      <c r="AE113" s="151"/>
      <c r="AF113" s="151"/>
      <c r="AG113" s="151" t="s">
        <v>193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2" t="s">
        <v>554</v>
      </c>
      <c r="D114" s="163"/>
      <c r="E114" s="164">
        <v>-3.4</v>
      </c>
      <c r="F114" s="161"/>
      <c r="G114" s="161"/>
      <c r="H114" s="161"/>
      <c r="I114" s="161"/>
      <c r="J114" s="161"/>
      <c r="K114" s="161"/>
      <c r="L114" s="161"/>
      <c r="M114" s="161"/>
      <c r="N114" s="161"/>
      <c r="O114" s="161"/>
      <c r="P114" s="161"/>
      <c r="Q114" s="161"/>
      <c r="R114" s="161"/>
      <c r="S114" s="161"/>
      <c r="T114" s="161"/>
      <c r="U114" s="161"/>
      <c r="V114" s="161"/>
      <c r="W114" s="161"/>
      <c r="X114" s="161"/>
      <c r="Y114" s="151"/>
      <c r="Z114" s="151"/>
      <c r="AA114" s="151"/>
      <c r="AB114" s="151"/>
      <c r="AC114" s="151"/>
      <c r="AD114" s="151"/>
      <c r="AE114" s="151"/>
      <c r="AF114" s="151"/>
      <c r="AG114" s="151" t="s">
        <v>193</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2" t="s">
        <v>555</v>
      </c>
      <c r="D115" s="163"/>
      <c r="E115" s="164">
        <v>-1.8</v>
      </c>
      <c r="F115" s="161"/>
      <c r="G115" s="161"/>
      <c r="H115" s="161"/>
      <c r="I115" s="161"/>
      <c r="J115" s="161"/>
      <c r="K115" s="161"/>
      <c r="L115" s="161"/>
      <c r="M115" s="161"/>
      <c r="N115" s="161"/>
      <c r="O115" s="161"/>
      <c r="P115" s="161"/>
      <c r="Q115" s="161"/>
      <c r="R115" s="161"/>
      <c r="S115" s="161"/>
      <c r="T115" s="161"/>
      <c r="U115" s="161"/>
      <c r="V115" s="161"/>
      <c r="W115" s="161"/>
      <c r="X115" s="161"/>
      <c r="Y115" s="151"/>
      <c r="Z115" s="151"/>
      <c r="AA115" s="151"/>
      <c r="AB115" s="151"/>
      <c r="AC115" s="151"/>
      <c r="AD115" s="151"/>
      <c r="AE115" s="151"/>
      <c r="AF115" s="151"/>
      <c r="AG115" s="151" t="s">
        <v>193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2" t="s">
        <v>288</v>
      </c>
      <c r="D116" s="163"/>
      <c r="E116" s="164"/>
      <c r="F116" s="161"/>
      <c r="G116" s="161"/>
      <c r="H116" s="161"/>
      <c r="I116" s="161"/>
      <c r="J116" s="161"/>
      <c r="K116" s="161"/>
      <c r="L116" s="161"/>
      <c r="M116" s="161"/>
      <c r="N116" s="161"/>
      <c r="O116" s="161"/>
      <c r="P116" s="161"/>
      <c r="Q116" s="161"/>
      <c r="R116" s="161"/>
      <c r="S116" s="161"/>
      <c r="T116" s="161"/>
      <c r="U116" s="161"/>
      <c r="V116" s="161"/>
      <c r="W116" s="161"/>
      <c r="X116" s="161"/>
      <c r="Y116" s="151"/>
      <c r="Z116" s="151"/>
      <c r="AA116" s="151"/>
      <c r="AB116" s="151"/>
      <c r="AC116" s="151"/>
      <c r="AD116" s="151"/>
      <c r="AE116" s="151"/>
      <c r="AF116" s="151"/>
      <c r="AG116" s="151" t="s">
        <v>193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2" t="s">
        <v>556</v>
      </c>
      <c r="D117" s="163"/>
      <c r="E117" s="164"/>
      <c r="F117" s="161"/>
      <c r="G117" s="161"/>
      <c r="H117" s="161"/>
      <c r="I117" s="161"/>
      <c r="J117" s="161"/>
      <c r="K117" s="161"/>
      <c r="L117" s="161"/>
      <c r="M117" s="161"/>
      <c r="N117" s="161"/>
      <c r="O117" s="161"/>
      <c r="P117" s="161"/>
      <c r="Q117" s="161"/>
      <c r="R117" s="161"/>
      <c r="S117" s="161"/>
      <c r="T117" s="161"/>
      <c r="U117" s="161"/>
      <c r="V117" s="161"/>
      <c r="W117" s="161"/>
      <c r="X117" s="161"/>
      <c r="Y117" s="151"/>
      <c r="Z117" s="151"/>
      <c r="AA117" s="151"/>
      <c r="AB117" s="151"/>
      <c r="AC117" s="151"/>
      <c r="AD117" s="151"/>
      <c r="AE117" s="151"/>
      <c r="AF117" s="151"/>
      <c r="AG117" s="151" t="s">
        <v>193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2" t="s">
        <v>557</v>
      </c>
      <c r="D118" s="163"/>
      <c r="E118" s="164">
        <v>11</v>
      </c>
      <c r="F118" s="161"/>
      <c r="G118" s="161"/>
      <c r="H118" s="161"/>
      <c r="I118" s="161"/>
      <c r="J118" s="161"/>
      <c r="K118" s="161"/>
      <c r="L118" s="161"/>
      <c r="M118" s="161"/>
      <c r="N118" s="161"/>
      <c r="O118" s="161"/>
      <c r="P118" s="161"/>
      <c r="Q118" s="161"/>
      <c r="R118" s="161"/>
      <c r="S118" s="161"/>
      <c r="T118" s="161"/>
      <c r="U118" s="161"/>
      <c r="V118" s="161"/>
      <c r="W118" s="161"/>
      <c r="X118" s="161"/>
      <c r="Y118" s="151"/>
      <c r="Z118" s="151"/>
      <c r="AA118" s="151"/>
      <c r="AB118" s="151"/>
      <c r="AC118" s="151"/>
      <c r="AD118" s="151"/>
      <c r="AE118" s="151"/>
      <c r="AF118" s="151"/>
      <c r="AG118" s="151" t="s">
        <v>193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2">
        <v>41</v>
      </c>
      <c r="B119" s="173" t="s">
        <v>558</v>
      </c>
      <c r="C119" s="181" t="s">
        <v>559</v>
      </c>
      <c r="D119" s="174" t="s">
        <v>213</v>
      </c>
      <c r="E119" s="175">
        <v>63</v>
      </c>
      <c r="F119" s="176"/>
      <c r="G119" s="177">
        <f>ROUND(E119*F119,2)</f>
        <v>0</v>
      </c>
      <c r="H119" s="176"/>
      <c r="I119" s="177">
        <f>ROUND(E119*H119,2)</f>
        <v>0</v>
      </c>
      <c r="J119" s="176"/>
      <c r="K119" s="177">
        <f>ROUND(E119*J119,2)</f>
        <v>0</v>
      </c>
      <c r="L119" s="177">
        <v>21</v>
      </c>
      <c r="M119" s="177">
        <f>G119*(1+L119/100)</f>
        <v>0</v>
      </c>
      <c r="N119" s="177">
        <v>0</v>
      </c>
      <c r="O119" s="177">
        <f>ROUND(E119*N119,2)</f>
        <v>0</v>
      </c>
      <c r="P119" s="177">
        <v>0</v>
      </c>
      <c r="Q119" s="177">
        <f>ROUND(E119*P119,2)</f>
        <v>0</v>
      </c>
      <c r="R119" s="177"/>
      <c r="S119" s="177" t="s">
        <v>188</v>
      </c>
      <c r="T119" s="178" t="s">
        <v>189</v>
      </c>
      <c r="U119" s="161">
        <v>0.29199999999999998</v>
      </c>
      <c r="V119" s="161">
        <f>ROUND(E119*U119,2)</f>
        <v>18.399999999999999</v>
      </c>
      <c r="W119" s="161"/>
      <c r="X119" s="161" t="s">
        <v>190</v>
      </c>
      <c r="Y119" s="151"/>
      <c r="Z119" s="151"/>
      <c r="AA119" s="151"/>
      <c r="AB119" s="151"/>
      <c r="AC119" s="151"/>
      <c r="AD119" s="151"/>
      <c r="AE119" s="151"/>
      <c r="AF119" s="151"/>
      <c r="AG119" s="151" t="s">
        <v>191</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2" t="s">
        <v>471</v>
      </c>
      <c r="D120" s="163"/>
      <c r="E120" s="164">
        <v>63</v>
      </c>
      <c r="F120" s="161"/>
      <c r="G120" s="161"/>
      <c r="H120" s="161"/>
      <c r="I120" s="161"/>
      <c r="J120" s="161"/>
      <c r="K120" s="161"/>
      <c r="L120" s="161"/>
      <c r="M120" s="161"/>
      <c r="N120" s="161"/>
      <c r="O120" s="161"/>
      <c r="P120" s="161"/>
      <c r="Q120" s="161"/>
      <c r="R120" s="161"/>
      <c r="S120" s="161"/>
      <c r="T120" s="161"/>
      <c r="U120" s="161"/>
      <c r="V120" s="161"/>
      <c r="W120" s="161"/>
      <c r="X120" s="161"/>
      <c r="Y120" s="151"/>
      <c r="Z120" s="151"/>
      <c r="AA120" s="151"/>
      <c r="AB120" s="151"/>
      <c r="AC120" s="151"/>
      <c r="AD120" s="151"/>
      <c r="AE120" s="151"/>
      <c r="AF120" s="151"/>
      <c r="AG120" s="151" t="s">
        <v>193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72">
        <v>42</v>
      </c>
      <c r="B121" s="173" t="s">
        <v>560</v>
      </c>
      <c r="C121" s="181" t="s">
        <v>561</v>
      </c>
      <c r="D121" s="174" t="s">
        <v>187</v>
      </c>
      <c r="E121" s="175">
        <v>1.3859999999999999</v>
      </c>
      <c r="F121" s="176"/>
      <c r="G121" s="177">
        <f>ROUND(E121*F121,2)</f>
        <v>0</v>
      </c>
      <c r="H121" s="176"/>
      <c r="I121" s="177">
        <f>ROUND(E121*H121,2)</f>
        <v>0</v>
      </c>
      <c r="J121" s="176"/>
      <c r="K121" s="177">
        <f>ROUND(E121*J121,2)</f>
        <v>0</v>
      </c>
      <c r="L121" s="177">
        <v>21</v>
      </c>
      <c r="M121" s="177">
        <f>G121*(1+L121/100)</f>
        <v>0</v>
      </c>
      <c r="N121" s="177">
        <v>2.3570000000000001E-2</v>
      </c>
      <c r="O121" s="177">
        <f>ROUND(E121*N121,2)</f>
        <v>0.03</v>
      </c>
      <c r="P121" s="177">
        <v>0</v>
      </c>
      <c r="Q121" s="177">
        <f>ROUND(E121*P121,2)</f>
        <v>0</v>
      </c>
      <c r="R121" s="177"/>
      <c r="S121" s="177" t="s">
        <v>188</v>
      </c>
      <c r="T121" s="178" t="s">
        <v>189</v>
      </c>
      <c r="U121" s="161">
        <v>0</v>
      </c>
      <c r="V121" s="161">
        <f>ROUND(E121*U121,2)</f>
        <v>0</v>
      </c>
      <c r="W121" s="161"/>
      <c r="X121" s="161" t="s">
        <v>190</v>
      </c>
      <c r="Y121" s="151"/>
      <c r="Z121" s="151"/>
      <c r="AA121" s="151"/>
      <c r="AB121" s="151"/>
      <c r="AC121" s="151"/>
      <c r="AD121" s="151"/>
      <c r="AE121" s="151"/>
      <c r="AF121" s="151"/>
      <c r="AG121" s="151" t="s">
        <v>191</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2" t="s">
        <v>562</v>
      </c>
      <c r="D122" s="163"/>
      <c r="E122" s="164">
        <v>1.3859999999999999</v>
      </c>
      <c r="F122" s="161"/>
      <c r="G122" s="161"/>
      <c r="H122" s="161"/>
      <c r="I122" s="161"/>
      <c r="J122" s="161"/>
      <c r="K122" s="161"/>
      <c r="L122" s="161"/>
      <c r="M122" s="161"/>
      <c r="N122" s="161"/>
      <c r="O122" s="161"/>
      <c r="P122" s="161"/>
      <c r="Q122" s="161"/>
      <c r="R122" s="161"/>
      <c r="S122" s="161"/>
      <c r="T122" s="161"/>
      <c r="U122" s="161"/>
      <c r="V122" s="161"/>
      <c r="W122" s="161"/>
      <c r="X122" s="161"/>
      <c r="Y122" s="151"/>
      <c r="Z122" s="151"/>
      <c r="AA122" s="151"/>
      <c r="AB122" s="151"/>
      <c r="AC122" s="151"/>
      <c r="AD122" s="151"/>
      <c r="AE122" s="151"/>
      <c r="AF122" s="151"/>
      <c r="AG122" s="151" t="s">
        <v>193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72">
        <v>43</v>
      </c>
      <c r="B123" s="173" t="s">
        <v>563</v>
      </c>
      <c r="C123" s="181" t="s">
        <v>564</v>
      </c>
      <c r="D123" s="174" t="s">
        <v>255</v>
      </c>
      <c r="E123" s="175">
        <v>225.2</v>
      </c>
      <c r="F123" s="176"/>
      <c r="G123" s="177">
        <f>ROUND(E123*F123,2)</f>
        <v>0</v>
      </c>
      <c r="H123" s="176"/>
      <c r="I123" s="177">
        <f>ROUND(E123*H123,2)</f>
        <v>0</v>
      </c>
      <c r="J123" s="176"/>
      <c r="K123" s="177">
        <f>ROUND(E123*J123,2)</f>
        <v>0</v>
      </c>
      <c r="L123" s="177">
        <v>21</v>
      </c>
      <c r="M123" s="177">
        <f>G123*(1+L123/100)</f>
        <v>0</v>
      </c>
      <c r="N123" s="177">
        <v>1.9179999999999999E-2</v>
      </c>
      <c r="O123" s="177">
        <f>ROUND(E123*N123,2)</f>
        <v>4.32</v>
      </c>
      <c r="P123" s="177">
        <v>0</v>
      </c>
      <c r="Q123" s="177">
        <f>ROUND(E123*P123,2)</f>
        <v>0</v>
      </c>
      <c r="R123" s="177"/>
      <c r="S123" s="177" t="s">
        <v>188</v>
      </c>
      <c r="T123" s="178" t="s">
        <v>189</v>
      </c>
      <c r="U123" s="161">
        <v>0.67900000000000005</v>
      </c>
      <c r="V123" s="161">
        <f>ROUND(E123*U123,2)</f>
        <v>152.91</v>
      </c>
      <c r="W123" s="161"/>
      <c r="X123" s="161" t="s">
        <v>190</v>
      </c>
      <c r="Y123" s="151"/>
      <c r="Z123" s="151"/>
      <c r="AA123" s="151"/>
      <c r="AB123" s="151"/>
      <c r="AC123" s="151"/>
      <c r="AD123" s="151"/>
      <c r="AE123" s="151"/>
      <c r="AF123" s="151"/>
      <c r="AG123" s="151" t="s">
        <v>191</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2" t="s">
        <v>565</v>
      </c>
      <c r="D124" s="163"/>
      <c r="E124" s="164">
        <v>33</v>
      </c>
      <c r="F124" s="161"/>
      <c r="G124" s="161"/>
      <c r="H124" s="161"/>
      <c r="I124" s="161"/>
      <c r="J124" s="161"/>
      <c r="K124" s="161"/>
      <c r="L124" s="161"/>
      <c r="M124" s="161"/>
      <c r="N124" s="161"/>
      <c r="O124" s="161"/>
      <c r="P124" s="161"/>
      <c r="Q124" s="161"/>
      <c r="R124" s="161"/>
      <c r="S124" s="161"/>
      <c r="T124" s="161"/>
      <c r="U124" s="161"/>
      <c r="V124" s="161"/>
      <c r="W124" s="161"/>
      <c r="X124" s="161"/>
      <c r="Y124" s="151"/>
      <c r="Z124" s="151"/>
      <c r="AA124" s="151"/>
      <c r="AB124" s="151"/>
      <c r="AC124" s="151"/>
      <c r="AD124" s="151"/>
      <c r="AE124" s="151"/>
      <c r="AF124" s="151"/>
      <c r="AG124" s="151" t="s">
        <v>193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2" t="s">
        <v>544</v>
      </c>
      <c r="D125" s="163"/>
      <c r="E125" s="164">
        <v>40</v>
      </c>
      <c r="F125" s="161"/>
      <c r="G125" s="161"/>
      <c r="H125" s="161"/>
      <c r="I125" s="161"/>
      <c r="J125" s="161"/>
      <c r="K125" s="161"/>
      <c r="L125" s="161"/>
      <c r="M125" s="161"/>
      <c r="N125" s="161"/>
      <c r="O125" s="161"/>
      <c r="P125" s="161"/>
      <c r="Q125" s="161"/>
      <c r="R125" s="161"/>
      <c r="S125" s="161"/>
      <c r="T125" s="161"/>
      <c r="U125" s="161"/>
      <c r="V125" s="161"/>
      <c r="W125" s="161"/>
      <c r="X125" s="161"/>
      <c r="Y125" s="151"/>
      <c r="Z125" s="151"/>
      <c r="AA125" s="151"/>
      <c r="AB125" s="151"/>
      <c r="AC125" s="151"/>
      <c r="AD125" s="151"/>
      <c r="AE125" s="151"/>
      <c r="AF125" s="151"/>
      <c r="AG125" s="151" t="s">
        <v>193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2" t="s">
        <v>566</v>
      </c>
      <c r="D126" s="163"/>
      <c r="E126" s="164">
        <v>40</v>
      </c>
      <c r="F126" s="161"/>
      <c r="G126" s="161"/>
      <c r="H126" s="161"/>
      <c r="I126" s="161"/>
      <c r="J126" s="161"/>
      <c r="K126" s="161"/>
      <c r="L126" s="161"/>
      <c r="M126" s="161"/>
      <c r="N126" s="161"/>
      <c r="O126" s="161"/>
      <c r="P126" s="161"/>
      <c r="Q126" s="161"/>
      <c r="R126" s="161"/>
      <c r="S126" s="161"/>
      <c r="T126" s="161"/>
      <c r="U126" s="161"/>
      <c r="V126" s="161"/>
      <c r="W126" s="161"/>
      <c r="X126" s="161"/>
      <c r="Y126" s="151"/>
      <c r="Z126" s="151"/>
      <c r="AA126" s="151"/>
      <c r="AB126" s="151"/>
      <c r="AC126" s="151"/>
      <c r="AD126" s="151"/>
      <c r="AE126" s="151"/>
      <c r="AF126" s="151"/>
      <c r="AG126" s="151" t="s">
        <v>193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2" t="s">
        <v>567</v>
      </c>
      <c r="D127" s="163"/>
      <c r="E127" s="164">
        <v>70</v>
      </c>
      <c r="F127" s="161"/>
      <c r="G127" s="161"/>
      <c r="H127" s="161"/>
      <c r="I127" s="161"/>
      <c r="J127" s="161"/>
      <c r="K127" s="161"/>
      <c r="L127" s="161"/>
      <c r="M127" s="161"/>
      <c r="N127" s="161"/>
      <c r="O127" s="161"/>
      <c r="P127" s="161"/>
      <c r="Q127" s="161"/>
      <c r="R127" s="161"/>
      <c r="S127" s="161"/>
      <c r="T127" s="161"/>
      <c r="U127" s="161"/>
      <c r="V127" s="161"/>
      <c r="W127" s="161"/>
      <c r="X127" s="161"/>
      <c r="Y127" s="151"/>
      <c r="Z127" s="151"/>
      <c r="AA127" s="151"/>
      <c r="AB127" s="151"/>
      <c r="AC127" s="151"/>
      <c r="AD127" s="151"/>
      <c r="AE127" s="151"/>
      <c r="AF127" s="151"/>
      <c r="AG127" s="151" t="s">
        <v>193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2" t="s">
        <v>568</v>
      </c>
      <c r="D128" s="163"/>
      <c r="E128" s="164">
        <v>19.25</v>
      </c>
      <c r="F128" s="161"/>
      <c r="G128" s="161"/>
      <c r="H128" s="161"/>
      <c r="I128" s="161"/>
      <c r="J128" s="161"/>
      <c r="K128" s="161"/>
      <c r="L128" s="161"/>
      <c r="M128" s="161"/>
      <c r="N128" s="161"/>
      <c r="O128" s="161"/>
      <c r="P128" s="161"/>
      <c r="Q128" s="161"/>
      <c r="R128" s="161"/>
      <c r="S128" s="161"/>
      <c r="T128" s="161"/>
      <c r="U128" s="161"/>
      <c r="V128" s="161"/>
      <c r="W128" s="161"/>
      <c r="X128" s="161"/>
      <c r="Y128" s="151"/>
      <c r="Z128" s="151"/>
      <c r="AA128" s="151"/>
      <c r="AB128" s="151"/>
      <c r="AC128" s="151"/>
      <c r="AD128" s="151"/>
      <c r="AE128" s="151"/>
      <c r="AF128" s="151"/>
      <c r="AG128" s="151" t="s">
        <v>193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2" t="s">
        <v>569</v>
      </c>
      <c r="D129" s="163"/>
      <c r="E129" s="164">
        <v>8.25</v>
      </c>
      <c r="F129" s="161"/>
      <c r="G129" s="161"/>
      <c r="H129" s="161"/>
      <c r="I129" s="161"/>
      <c r="J129" s="161"/>
      <c r="K129" s="161"/>
      <c r="L129" s="161"/>
      <c r="M129" s="161"/>
      <c r="N129" s="161"/>
      <c r="O129" s="161"/>
      <c r="P129" s="161"/>
      <c r="Q129" s="161"/>
      <c r="R129" s="161"/>
      <c r="S129" s="161"/>
      <c r="T129" s="161"/>
      <c r="U129" s="161"/>
      <c r="V129" s="161"/>
      <c r="W129" s="161"/>
      <c r="X129" s="161"/>
      <c r="Y129" s="151"/>
      <c r="Z129" s="151"/>
      <c r="AA129" s="151"/>
      <c r="AB129" s="151"/>
      <c r="AC129" s="151"/>
      <c r="AD129" s="151"/>
      <c r="AE129" s="151"/>
      <c r="AF129" s="151"/>
      <c r="AG129" s="151" t="s">
        <v>193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2" t="s">
        <v>570</v>
      </c>
      <c r="D130" s="163"/>
      <c r="E130" s="164">
        <v>14.7</v>
      </c>
      <c r="F130" s="161"/>
      <c r="G130" s="161"/>
      <c r="H130" s="161"/>
      <c r="I130" s="161"/>
      <c r="J130" s="161"/>
      <c r="K130" s="161"/>
      <c r="L130" s="161"/>
      <c r="M130" s="161"/>
      <c r="N130" s="161"/>
      <c r="O130" s="161"/>
      <c r="P130" s="161"/>
      <c r="Q130" s="161"/>
      <c r="R130" s="161"/>
      <c r="S130" s="161"/>
      <c r="T130" s="161"/>
      <c r="U130" s="161"/>
      <c r="V130" s="161"/>
      <c r="W130" s="161"/>
      <c r="X130" s="161"/>
      <c r="Y130" s="151"/>
      <c r="Z130" s="151"/>
      <c r="AA130" s="151"/>
      <c r="AB130" s="151"/>
      <c r="AC130" s="151"/>
      <c r="AD130" s="151"/>
      <c r="AE130" s="151"/>
      <c r="AF130" s="151"/>
      <c r="AG130" s="151" t="s">
        <v>193</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72">
        <v>44</v>
      </c>
      <c r="B131" s="173" t="s">
        <v>571</v>
      </c>
      <c r="C131" s="181" t="s">
        <v>572</v>
      </c>
      <c r="D131" s="174" t="s">
        <v>187</v>
      </c>
      <c r="E131" s="175">
        <v>6.5</v>
      </c>
      <c r="F131" s="176"/>
      <c r="G131" s="177">
        <f>ROUND(E131*F131,2)</f>
        <v>0</v>
      </c>
      <c r="H131" s="176"/>
      <c r="I131" s="177">
        <f>ROUND(E131*H131,2)</f>
        <v>0</v>
      </c>
      <c r="J131" s="176"/>
      <c r="K131" s="177">
        <f>ROUND(E131*J131,2)</f>
        <v>0</v>
      </c>
      <c r="L131" s="177">
        <v>21</v>
      </c>
      <c r="M131" s="177">
        <f>G131*(1+L131/100)</f>
        <v>0</v>
      </c>
      <c r="N131" s="177">
        <v>2.9100000000000001E-2</v>
      </c>
      <c r="O131" s="177">
        <f>ROUND(E131*N131,2)</f>
        <v>0.19</v>
      </c>
      <c r="P131" s="177">
        <v>0</v>
      </c>
      <c r="Q131" s="177">
        <f>ROUND(E131*P131,2)</f>
        <v>0</v>
      </c>
      <c r="R131" s="177"/>
      <c r="S131" s="177" t="s">
        <v>188</v>
      </c>
      <c r="T131" s="178" t="s">
        <v>189</v>
      </c>
      <c r="U131" s="161">
        <v>0</v>
      </c>
      <c r="V131" s="161">
        <f>ROUND(E131*U131,2)</f>
        <v>0</v>
      </c>
      <c r="W131" s="161"/>
      <c r="X131" s="161" t="s">
        <v>190</v>
      </c>
      <c r="Y131" s="151"/>
      <c r="Z131" s="151"/>
      <c r="AA131" s="151"/>
      <c r="AB131" s="151"/>
      <c r="AC131" s="151"/>
      <c r="AD131" s="151"/>
      <c r="AE131" s="151"/>
      <c r="AF131" s="151"/>
      <c r="AG131" s="151" t="s">
        <v>191</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2" t="s">
        <v>573</v>
      </c>
      <c r="D132" s="163"/>
      <c r="E132" s="164">
        <v>6.5</v>
      </c>
      <c r="F132" s="161"/>
      <c r="G132" s="161"/>
      <c r="H132" s="161"/>
      <c r="I132" s="161"/>
      <c r="J132" s="161"/>
      <c r="K132" s="161"/>
      <c r="L132" s="161"/>
      <c r="M132" s="161"/>
      <c r="N132" s="161"/>
      <c r="O132" s="161"/>
      <c r="P132" s="161"/>
      <c r="Q132" s="161"/>
      <c r="R132" s="161"/>
      <c r="S132" s="161"/>
      <c r="T132" s="161"/>
      <c r="U132" s="161"/>
      <c r="V132" s="161"/>
      <c r="W132" s="161"/>
      <c r="X132" s="161"/>
      <c r="Y132" s="151"/>
      <c r="Z132" s="151"/>
      <c r="AA132" s="151"/>
      <c r="AB132" s="151"/>
      <c r="AC132" s="151"/>
      <c r="AD132" s="151"/>
      <c r="AE132" s="151"/>
      <c r="AF132" s="151"/>
      <c r="AG132" s="151" t="s">
        <v>193</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72">
        <v>45</v>
      </c>
      <c r="B133" s="173" t="s">
        <v>574</v>
      </c>
      <c r="C133" s="181" t="s">
        <v>575</v>
      </c>
      <c r="D133" s="174" t="s">
        <v>213</v>
      </c>
      <c r="E133" s="175">
        <v>128.1</v>
      </c>
      <c r="F133" s="176"/>
      <c r="G133" s="177">
        <f>ROUND(E133*F133,2)</f>
        <v>0</v>
      </c>
      <c r="H133" s="176"/>
      <c r="I133" s="177">
        <f>ROUND(E133*H133,2)</f>
        <v>0</v>
      </c>
      <c r="J133" s="176"/>
      <c r="K133" s="177">
        <f>ROUND(E133*J133,2)</f>
        <v>0</v>
      </c>
      <c r="L133" s="177">
        <v>21</v>
      </c>
      <c r="M133" s="177">
        <f>G133*(1+L133/100)</f>
        <v>0</v>
      </c>
      <c r="N133" s="177">
        <v>6.0000000000000002E-5</v>
      </c>
      <c r="O133" s="177">
        <f>ROUND(E133*N133,2)</f>
        <v>0.01</v>
      </c>
      <c r="P133" s="177">
        <v>0</v>
      </c>
      <c r="Q133" s="177">
        <f>ROUND(E133*P133,2)</f>
        <v>0</v>
      </c>
      <c r="R133" s="177"/>
      <c r="S133" s="177" t="s">
        <v>188</v>
      </c>
      <c r="T133" s="178" t="s">
        <v>189</v>
      </c>
      <c r="U133" s="161">
        <v>0</v>
      </c>
      <c r="V133" s="161">
        <f>ROUND(E133*U133,2)</f>
        <v>0</v>
      </c>
      <c r="W133" s="161"/>
      <c r="X133" s="161" t="s">
        <v>190</v>
      </c>
      <c r="Y133" s="151"/>
      <c r="Z133" s="151"/>
      <c r="AA133" s="151"/>
      <c r="AB133" s="151"/>
      <c r="AC133" s="151"/>
      <c r="AD133" s="151"/>
      <c r="AE133" s="151"/>
      <c r="AF133" s="151"/>
      <c r="AG133" s="151" t="s">
        <v>191</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2" t="s">
        <v>576</v>
      </c>
      <c r="D134" s="163"/>
      <c r="E134" s="164">
        <v>128.1</v>
      </c>
      <c r="F134" s="161"/>
      <c r="G134" s="161"/>
      <c r="H134" s="161"/>
      <c r="I134" s="161"/>
      <c r="J134" s="161"/>
      <c r="K134" s="161"/>
      <c r="L134" s="161"/>
      <c r="M134" s="161"/>
      <c r="N134" s="161"/>
      <c r="O134" s="161"/>
      <c r="P134" s="161"/>
      <c r="Q134" s="161"/>
      <c r="R134" s="161"/>
      <c r="S134" s="161"/>
      <c r="T134" s="161"/>
      <c r="U134" s="161"/>
      <c r="V134" s="161"/>
      <c r="W134" s="161"/>
      <c r="X134" s="161"/>
      <c r="Y134" s="151"/>
      <c r="Z134" s="151"/>
      <c r="AA134" s="151"/>
      <c r="AB134" s="151"/>
      <c r="AC134" s="151"/>
      <c r="AD134" s="151"/>
      <c r="AE134" s="151"/>
      <c r="AF134" s="151"/>
      <c r="AG134" s="151" t="s">
        <v>193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72">
        <v>46</v>
      </c>
      <c r="B135" s="173" t="s">
        <v>577</v>
      </c>
      <c r="C135" s="181" t="s">
        <v>578</v>
      </c>
      <c r="D135" s="174" t="s">
        <v>213</v>
      </c>
      <c r="E135" s="175">
        <v>49.8</v>
      </c>
      <c r="F135" s="176"/>
      <c r="G135" s="177">
        <f>ROUND(E135*F135,2)</f>
        <v>0</v>
      </c>
      <c r="H135" s="176"/>
      <c r="I135" s="177">
        <f>ROUND(E135*H135,2)</f>
        <v>0</v>
      </c>
      <c r="J135" s="176"/>
      <c r="K135" s="177">
        <f>ROUND(E135*J135,2)</f>
        <v>0</v>
      </c>
      <c r="L135" s="177">
        <v>21</v>
      </c>
      <c r="M135" s="177">
        <f>G135*(1+L135/100)</f>
        <v>0</v>
      </c>
      <c r="N135" s="177">
        <v>1.6000000000000001E-4</v>
      </c>
      <c r="O135" s="177">
        <f>ROUND(E135*N135,2)</f>
        <v>0.01</v>
      </c>
      <c r="P135" s="177">
        <v>0</v>
      </c>
      <c r="Q135" s="177">
        <f>ROUND(E135*P135,2)</f>
        <v>0</v>
      </c>
      <c r="R135" s="177"/>
      <c r="S135" s="177" t="s">
        <v>222</v>
      </c>
      <c r="T135" s="178" t="s">
        <v>189</v>
      </c>
      <c r="U135" s="161">
        <v>0.17599999999999999</v>
      </c>
      <c r="V135" s="161">
        <f>ROUND(E135*U135,2)</f>
        <v>8.76</v>
      </c>
      <c r="W135" s="161"/>
      <c r="X135" s="161" t="s">
        <v>190</v>
      </c>
      <c r="Y135" s="151"/>
      <c r="Z135" s="151"/>
      <c r="AA135" s="151"/>
      <c r="AB135" s="151"/>
      <c r="AC135" s="151"/>
      <c r="AD135" s="151"/>
      <c r="AE135" s="151"/>
      <c r="AF135" s="151"/>
      <c r="AG135" s="151" t="s">
        <v>191</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2" t="s">
        <v>552</v>
      </c>
      <c r="D136" s="163"/>
      <c r="E136" s="164"/>
      <c r="F136" s="161"/>
      <c r="G136" s="161"/>
      <c r="H136" s="161"/>
      <c r="I136" s="161"/>
      <c r="J136" s="161"/>
      <c r="K136" s="161"/>
      <c r="L136" s="161"/>
      <c r="M136" s="161"/>
      <c r="N136" s="161"/>
      <c r="O136" s="161"/>
      <c r="P136" s="161"/>
      <c r="Q136" s="161"/>
      <c r="R136" s="161"/>
      <c r="S136" s="161"/>
      <c r="T136" s="161"/>
      <c r="U136" s="161"/>
      <c r="V136" s="161"/>
      <c r="W136" s="161"/>
      <c r="X136" s="161"/>
      <c r="Y136" s="151"/>
      <c r="Z136" s="151"/>
      <c r="AA136" s="151"/>
      <c r="AB136" s="151"/>
      <c r="AC136" s="151"/>
      <c r="AD136" s="151"/>
      <c r="AE136" s="151"/>
      <c r="AF136" s="151"/>
      <c r="AG136" s="151" t="s">
        <v>193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2" t="s">
        <v>553</v>
      </c>
      <c r="D137" s="163"/>
      <c r="E137" s="164">
        <v>44</v>
      </c>
      <c r="F137" s="161"/>
      <c r="G137" s="161"/>
      <c r="H137" s="161"/>
      <c r="I137" s="161"/>
      <c r="J137" s="161"/>
      <c r="K137" s="161"/>
      <c r="L137" s="161"/>
      <c r="M137" s="161"/>
      <c r="N137" s="161"/>
      <c r="O137" s="161"/>
      <c r="P137" s="161"/>
      <c r="Q137" s="161"/>
      <c r="R137" s="161"/>
      <c r="S137" s="161"/>
      <c r="T137" s="161"/>
      <c r="U137" s="161"/>
      <c r="V137" s="161"/>
      <c r="W137" s="161"/>
      <c r="X137" s="161"/>
      <c r="Y137" s="151"/>
      <c r="Z137" s="151"/>
      <c r="AA137" s="151"/>
      <c r="AB137" s="151"/>
      <c r="AC137" s="151"/>
      <c r="AD137" s="151"/>
      <c r="AE137" s="151"/>
      <c r="AF137" s="151"/>
      <c r="AG137" s="151" t="s">
        <v>193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82" t="s">
        <v>554</v>
      </c>
      <c r="D138" s="163"/>
      <c r="E138" s="164">
        <v>-3.4</v>
      </c>
      <c r="F138" s="161"/>
      <c r="G138" s="161"/>
      <c r="H138" s="161"/>
      <c r="I138" s="161"/>
      <c r="J138" s="161"/>
      <c r="K138" s="161"/>
      <c r="L138" s="161"/>
      <c r="M138" s="161"/>
      <c r="N138" s="161"/>
      <c r="O138" s="161"/>
      <c r="P138" s="161"/>
      <c r="Q138" s="161"/>
      <c r="R138" s="161"/>
      <c r="S138" s="161"/>
      <c r="T138" s="161"/>
      <c r="U138" s="161"/>
      <c r="V138" s="161"/>
      <c r="W138" s="161"/>
      <c r="X138" s="161"/>
      <c r="Y138" s="151"/>
      <c r="Z138" s="151"/>
      <c r="AA138" s="151"/>
      <c r="AB138" s="151"/>
      <c r="AC138" s="151"/>
      <c r="AD138" s="151"/>
      <c r="AE138" s="151"/>
      <c r="AF138" s="151"/>
      <c r="AG138" s="151" t="s">
        <v>193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2" t="s">
        <v>555</v>
      </c>
      <c r="D139" s="163"/>
      <c r="E139" s="164">
        <v>-1.8</v>
      </c>
      <c r="F139" s="161"/>
      <c r="G139" s="161"/>
      <c r="H139" s="161"/>
      <c r="I139" s="161"/>
      <c r="J139" s="161"/>
      <c r="K139" s="161"/>
      <c r="L139" s="161"/>
      <c r="M139" s="161"/>
      <c r="N139" s="161"/>
      <c r="O139" s="161"/>
      <c r="P139" s="161"/>
      <c r="Q139" s="161"/>
      <c r="R139" s="161"/>
      <c r="S139" s="161"/>
      <c r="T139" s="161"/>
      <c r="U139" s="161"/>
      <c r="V139" s="161"/>
      <c r="W139" s="161"/>
      <c r="X139" s="161"/>
      <c r="Y139" s="151"/>
      <c r="Z139" s="151"/>
      <c r="AA139" s="151"/>
      <c r="AB139" s="151"/>
      <c r="AC139" s="151"/>
      <c r="AD139" s="151"/>
      <c r="AE139" s="151"/>
      <c r="AF139" s="151"/>
      <c r="AG139" s="151" t="s">
        <v>193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2" t="s">
        <v>288</v>
      </c>
      <c r="D140" s="163"/>
      <c r="E140" s="164"/>
      <c r="F140" s="161"/>
      <c r="G140" s="161"/>
      <c r="H140" s="161"/>
      <c r="I140" s="161"/>
      <c r="J140" s="161"/>
      <c r="K140" s="161"/>
      <c r="L140" s="161"/>
      <c r="M140" s="161"/>
      <c r="N140" s="161"/>
      <c r="O140" s="161"/>
      <c r="P140" s="161"/>
      <c r="Q140" s="161"/>
      <c r="R140" s="161"/>
      <c r="S140" s="161"/>
      <c r="T140" s="161"/>
      <c r="U140" s="161"/>
      <c r="V140" s="161"/>
      <c r="W140" s="161"/>
      <c r="X140" s="161"/>
      <c r="Y140" s="151"/>
      <c r="Z140" s="151"/>
      <c r="AA140" s="151"/>
      <c r="AB140" s="151"/>
      <c r="AC140" s="151"/>
      <c r="AD140" s="151"/>
      <c r="AE140" s="151"/>
      <c r="AF140" s="151"/>
      <c r="AG140" s="151" t="s">
        <v>193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2" t="s">
        <v>556</v>
      </c>
      <c r="D141" s="163"/>
      <c r="E141" s="164"/>
      <c r="F141" s="161"/>
      <c r="G141" s="161"/>
      <c r="H141" s="161"/>
      <c r="I141" s="161"/>
      <c r="J141" s="161"/>
      <c r="K141" s="161"/>
      <c r="L141" s="161"/>
      <c r="M141" s="161"/>
      <c r="N141" s="161"/>
      <c r="O141" s="161"/>
      <c r="P141" s="161"/>
      <c r="Q141" s="161"/>
      <c r="R141" s="161"/>
      <c r="S141" s="161"/>
      <c r="T141" s="161"/>
      <c r="U141" s="161"/>
      <c r="V141" s="161"/>
      <c r="W141" s="161"/>
      <c r="X141" s="161"/>
      <c r="Y141" s="151"/>
      <c r="Z141" s="151"/>
      <c r="AA141" s="151"/>
      <c r="AB141" s="151"/>
      <c r="AC141" s="151"/>
      <c r="AD141" s="151"/>
      <c r="AE141" s="151"/>
      <c r="AF141" s="151"/>
      <c r="AG141" s="151" t="s">
        <v>193</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2" t="s">
        <v>557</v>
      </c>
      <c r="D142" s="163"/>
      <c r="E142" s="164">
        <v>11</v>
      </c>
      <c r="F142" s="161"/>
      <c r="G142" s="161"/>
      <c r="H142" s="161"/>
      <c r="I142" s="161"/>
      <c r="J142" s="161"/>
      <c r="K142" s="161"/>
      <c r="L142" s="161"/>
      <c r="M142" s="161"/>
      <c r="N142" s="161"/>
      <c r="O142" s="161"/>
      <c r="P142" s="161"/>
      <c r="Q142" s="161"/>
      <c r="R142" s="161"/>
      <c r="S142" s="161"/>
      <c r="T142" s="161"/>
      <c r="U142" s="161"/>
      <c r="V142" s="161"/>
      <c r="W142" s="161"/>
      <c r="X142" s="161"/>
      <c r="Y142" s="151"/>
      <c r="Z142" s="151"/>
      <c r="AA142" s="151"/>
      <c r="AB142" s="151"/>
      <c r="AC142" s="151"/>
      <c r="AD142" s="151"/>
      <c r="AE142" s="151"/>
      <c r="AF142" s="151"/>
      <c r="AG142" s="151" t="s">
        <v>193</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72">
        <v>47</v>
      </c>
      <c r="B143" s="173" t="s">
        <v>579</v>
      </c>
      <c r="C143" s="181" t="s">
        <v>580</v>
      </c>
      <c r="D143" s="174" t="s">
        <v>213</v>
      </c>
      <c r="E143" s="175">
        <v>1.2</v>
      </c>
      <c r="F143" s="176"/>
      <c r="G143" s="177">
        <f>ROUND(E143*F143,2)</f>
        <v>0</v>
      </c>
      <c r="H143" s="176"/>
      <c r="I143" s="177">
        <f>ROUND(E143*H143,2)</f>
        <v>0</v>
      </c>
      <c r="J143" s="176"/>
      <c r="K143" s="177">
        <f>ROUND(E143*J143,2)</f>
        <v>0</v>
      </c>
      <c r="L143" s="177">
        <v>21</v>
      </c>
      <c r="M143" s="177">
        <f>G143*(1+L143/100)</f>
        <v>0</v>
      </c>
      <c r="N143" s="177">
        <v>1.6000000000000001E-4</v>
      </c>
      <c r="O143" s="177">
        <f>ROUND(E143*N143,2)</f>
        <v>0</v>
      </c>
      <c r="P143" s="177">
        <v>0</v>
      </c>
      <c r="Q143" s="177">
        <f>ROUND(E143*P143,2)</f>
        <v>0</v>
      </c>
      <c r="R143" s="177"/>
      <c r="S143" s="177" t="s">
        <v>222</v>
      </c>
      <c r="T143" s="178" t="s">
        <v>189</v>
      </c>
      <c r="U143" s="161">
        <v>0.20499999999999999</v>
      </c>
      <c r="V143" s="161">
        <f>ROUND(E143*U143,2)</f>
        <v>0.25</v>
      </c>
      <c r="W143" s="161"/>
      <c r="X143" s="161" t="s">
        <v>190</v>
      </c>
      <c r="Y143" s="151"/>
      <c r="Z143" s="151"/>
      <c r="AA143" s="151"/>
      <c r="AB143" s="151"/>
      <c r="AC143" s="151"/>
      <c r="AD143" s="151"/>
      <c r="AE143" s="151"/>
      <c r="AF143" s="151"/>
      <c r="AG143" s="151" t="s">
        <v>191</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2" t="s">
        <v>581</v>
      </c>
      <c r="D144" s="163"/>
      <c r="E144" s="164">
        <v>1.2</v>
      </c>
      <c r="F144" s="161"/>
      <c r="G144" s="161"/>
      <c r="H144" s="161"/>
      <c r="I144" s="161"/>
      <c r="J144" s="161"/>
      <c r="K144" s="161"/>
      <c r="L144" s="161"/>
      <c r="M144" s="161"/>
      <c r="N144" s="161"/>
      <c r="O144" s="161"/>
      <c r="P144" s="161"/>
      <c r="Q144" s="161"/>
      <c r="R144" s="161"/>
      <c r="S144" s="161"/>
      <c r="T144" s="161"/>
      <c r="U144" s="161"/>
      <c r="V144" s="161"/>
      <c r="W144" s="161"/>
      <c r="X144" s="161"/>
      <c r="Y144" s="151"/>
      <c r="Z144" s="151"/>
      <c r="AA144" s="151"/>
      <c r="AB144" s="151"/>
      <c r="AC144" s="151"/>
      <c r="AD144" s="151"/>
      <c r="AE144" s="151"/>
      <c r="AF144" s="151"/>
      <c r="AG144" s="151" t="s">
        <v>193</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2.5" outlineLevel="1" x14ac:dyDescent="0.2">
      <c r="A145" s="172">
        <v>48</v>
      </c>
      <c r="B145" s="173" t="s">
        <v>582</v>
      </c>
      <c r="C145" s="181" t="s">
        <v>583</v>
      </c>
      <c r="D145" s="174" t="s">
        <v>213</v>
      </c>
      <c r="E145" s="175">
        <v>11</v>
      </c>
      <c r="F145" s="176"/>
      <c r="G145" s="177">
        <f>ROUND(E145*F145,2)</f>
        <v>0</v>
      </c>
      <c r="H145" s="176"/>
      <c r="I145" s="177">
        <f>ROUND(E145*H145,2)</f>
        <v>0</v>
      </c>
      <c r="J145" s="176"/>
      <c r="K145" s="177">
        <f>ROUND(E145*J145,2)</f>
        <v>0</v>
      </c>
      <c r="L145" s="177">
        <v>21</v>
      </c>
      <c r="M145" s="177">
        <f>G145*(1+L145/100)</f>
        <v>0</v>
      </c>
      <c r="N145" s="177">
        <v>2.65E-3</v>
      </c>
      <c r="O145" s="177">
        <f>ROUND(E145*N145,2)</f>
        <v>0.03</v>
      </c>
      <c r="P145" s="177">
        <v>0</v>
      </c>
      <c r="Q145" s="177">
        <f>ROUND(E145*P145,2)</f>
        <v>0</v>
      </c>
      <c r="R145" s="177"/>
      <c r="S145" s="177" t="s">
        <v>222</v>
      </c>
      <c r="T145" s="178" t="s">
        <v>189</v>
      </c>
      <c r="U145" s="161">
        <v>0.52</v>
      </c>
      <c r="V145" s="161">
        <f>ROUND(E145*U145,2)</f>
        <v>5.72</v>
      </c>
      <c r="W145" s="161"/>
      <c r="X145" s="161" t="s">
        <v>190</v>
      </c>
      <c r="Y145" s="151"/>
      <c r="Z145" s="151"/>
      <c r="AA145" s="151"/>
      <c r="AB145" s="151"/>
      <c r="AC145" s="151"/>
      <c r="AD145" s="151"/>
      <c r="AE145" s="151"/>
      <c r="AF145" s="151"/>
      <c r="AG145" s="151" t="s">
        <v>191</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277" t="s">
        <v>584</v>
      </c>
      <c r="D146" s="278"/>
      <c r="E146" s="278"/>
      <c r="F146" s="278"/>
      <c r="G146" s="278"/>
      <c r="H146" s="161"/>
      <c r="I146" s="161"/>
      <c r="J146" s="161"/>
      <c r="K146" s="161"/>
      <c r="L146" s="161"/>
      <c r="M146" s="161"/>
      <c r="N146" s="161"/>
      <c r="O146" s="161"/>
      <c r="P146" s="161"/>
      <c r="Q146" s="161"/>
      <c r="R146" s="161"/>
      <c r="S146" s="161"/>
      <c r="T146" s="161"/>
      <c r="U146" s="161"/>
      <c r="V146" s="161"/>
      <c r="W146" s="161"/>
      <c r="X146" s="161"/>
      <c r="Y146" s="151"/>
      <c r="Z146" s="151"/>
      <c r="AA146" s="151"/>
      <c r="AB146" s="151"/>
      <c r="AC146" s="151"/>
      <c r="AD146" s="151"/>
      <c r="AE146" s="151"/>
      <c r="AF146" s="151"/>
      <c r="AG146" s="151" t="s">
        <v>305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2" t="s">
        <v>585</v>
      </c>
      <c r="D147" s="163"/>
      <c r="E147" s="164">
        <v>11</v>
      </c>
      <c r="F147" s="161"/>
      <c r="G147" s="161"/>
      <c r="H147" s="161"/>
      <c r="I147" s="161"/>
      <c r="J147" s="161"/>
      <c r="K147" s="161"/>
      <c r="L147" s="161"/>
      <c r="M147" s="161"/>
      <c r="N147" s="161"/>
      <c r="O147" s="161"/>
      <c r="P147" s="161"/>
      <c r="Q147" s="161"/>
      <c r="R147" s="161"/>
      <c r="S147" s="161"/>
      <c r="T147" s="161"/>
      <c r="U147" s="161"/>
      <c r="V147" s="161"/>
      <c r="W147" s="161"/>
      <c r="X147" s="161"/>
      <c r="Y147" s="151"/>
      <c r="Z147" s="151"/>
      <c r="AA147" s="151"/>
      <c r="AB147" s="151"/>
      <c r="AC147" s="151"/>
      <c r="AD147" s="151"/>
      <c r="AE147" s="151"/>
      <c r="AF147" s="151"/>
      <c r="AG147" s="151" t="s">
        <v>193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72">
        <v>49</v>
      </c>
      <c r="B148" s="173" t="s">
        <v>586</v>
      </c>
      <c r="C148" s="181" t="s">
        <v>587</v>
      </c>
      <c r="D148" s="174" t="s">
        <v>213</v>
      </c>
      <c r="E148" s="175">
        <v>69.3</v>
      </c>
      <c r="F148" s="176"/>
      <c r="G148" s="177">
        <f>ROUND(E148*F148,2)</f>
        <v>0</v>
      </c>
      <c r="H148" s="176"/>
      <c r="I148" s="177">
        <f>ROUND(E148*H148,2)</f>
        <v>0</v>
      </c>
      <c r="J148" s="176"/>
      <c r="K148" s="177">
        <f>ROUND(E148*J148,2)</f>
        <v>0</v>
      </c>
      <c r="L148" s="177">
        <v>21</v>
      </c>
      <c r="M148" s="177">
        <f>G148*(1+L148/100)</f>
        <v>0</v>
      </c>
      <c r="N148" s="177">
        <v>1.3899999999999999E-2</v>
      </c>
      <c r="O148" s="177">
        <f>ROUND(E148*N148,2)</f>
        <v>0.96</v>
      </c>
      <c r="P148" s="177">
        <v>0</v>
      </c>
      <c r="Q148" s="177">
        <f>ROUND(E148*P148,2)</f>
        <v>0</v>
      </c>
      <c r="R148" s="177" t="s">
        <v>232</v>
      </c>
      <c r="S148" s="177" t="s">
        <v>188</v>
      </c>
      <c r="T148" s="178" t="s">
        <v>189</v>
      </c>
      <c r="U148" s="161">
        <v>0</v>
      </c>
      <c r="V148" s="161">
        <f>ROUND(E148*U148,2)</f>
        <v>0</v>
      </c>
      <c r="W148" s="161"/>
      <c r="X148" s="161" t="s">
        <v>233</v>
      </c>
      <c r="Y148" s="151"/>
      <c r="Z148" s="151"/>
      <c r="AA148" s="151"/>
      <c r="AB148" s="151"/>
      <c r="AC148" s="151"/>
      <c r="AD148" s="151"/>
      <c r="AE148" s="151"/>
      <c r="AF148" s="151"/>
      <c r="AG148" s="151" t="s">
        <v>234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2" t="s">
        <v>588</v>
      </c>
      <c r="D149" s="163"/>
      <c r="E149" s="164">
        <v>69.3</v>
      </c>
      <c r="F149" s="161"/>
      <c r="G149" s="161"/>
      <c r="H149" s="161"/>
      <c r="I149" s="161"/>
      <c r="J149" s="161"/>
      <c r="K149" s="161"/>
      <c r="L149" s="161"/>
      <c r="M149" s="161"/>
      <c r="N149" s="161"/>
      <c r="O149" s="161"/>
      <c r="P149" s="161"/>
      <c r="Q149" s="161"/>
      <c r="R149" s="161"/>
      <c r="S149" s="161"/>
      <c r="T149" s="161"/>
      <c r="U149" s="161"/>
      <c r="V149" s="161"/>
      <c r="W149" s="161"/>
      <c r="X149" s="161"/>
      <c r="Y149" s="151"/>
      <c r="Z149" s="151"/>
      <c r="AA149" s="151"/>
      <c r="AB149" s="151"/>
      <c r="AC149" s="151"/>
      <c r="AD149" s="151"/>
      <c r="AE149" s="151"/>
      <c r="AF149" s="151"/>
      <c r="AG149" s="151" t="s">
        <v>193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2">
        <v>50</v>
      </c>
      <c r="B150" s="173" t="s">
        <v>589</v>
      </c>
      <c r="C150" s="181" t="s">
        <v>590</v>
      </c>
      <c r="D150" s="174" t="s">
        <v>248</v>
      </c>
      <c r="E150" s="175">
        <v>56.5</v>
      </c>
      <c r="F150" s="176"/>
      <c r="G150" s="177">
        <f>ROUND(E150*F150,2)</f>
        <v>0</v>
      </c>
      <c r="H150" s="176"/>
      <c r="I150" s="177">
        <f>ROUND(E150*H150,2)</f>
        <v>0</v>
      </c>
      <c r="J150" s="176"/>
      <c r="K150" s="177">
        <f>ROUND(E150*J150,2)</f>
        <v>0</v>
      </c>
      <c r="L150" s="177">
        <v>21</v>
      </c>
      <c r="M150" s="177">
        <f>G150*(1+L150/100)</f>
        <v>0</v>
      </c>
      <c r="N150" s="177">
        <v>0</v>
      </c>
      <c r="O150" s="177">
        <f>ROUND(E150*N150,2)</f>
        <v>0</v>
      </c>
      <c r="P150" s="177">
        <v>0</v>
      </c>
      <c r="Q150" s="177">
        <f>ROUND(E150*P150,2)</f>
        <v>0</v>
      </c>
      <c r="R150" s="177"/>
      <c r="S150" s="177" t="s">
        <v>222</v>
      </c>
      <c r="T150" s="178" t="s">
        <v>223</v>
      </c>
      <c r="U150" s="161">
        <v>0</v>
      </c>
      <c r="V150" s="161">
        <f>ROUND(E150*U150,2)</f>
        <v>0</v>
      </c>
      <c r="W150" s="161"/>
      <c r="X150" s="161" t="s">
        <v>233</v>
      </c>
      <c r="Y150" s="151"/>
      <c r="Z150" s="151"/>
      <c r="AA150" s="151"/>
      <c r="AB150" s="151"/>
      <c r="AC150" s="151"/>
      <c r="AD150" s="151"/>
      <c r="AE150" s="151"/>
      <c r="AF150" s="151"/>
      <c r="AG150" s="151" t="s">
        <v>234</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2" t="s">
        <v>552</v>
      </c>
      <c r="D151" s="163"/>
      <c r="E151" s="164"/>
      <c r="F151" s="161"/>
      <c r="G151" s="161"/>
      <c r="H151" s="161"/>
      <c r="I151" s="161"/>
      <c r="J151" s="161"/>
      <c r="K151" s="161"/>
      <c r="L151" s="161"/>
      <c r="M151" s="161"/>
      <c r="N151" s="161"/>
      <c r="O151" s="161"/>
      <c r="P151" s="161"/>
      <c r="Q151" s="161"/>
      <c r="R151" s="161"/>
      <c r="S151" s="161"/>
      <c r="T151" s="161"/>
      <c r="U151" s="161"/>
      <c r="V151" s="161"/>
      <c r="W151" s="161"/>
      <c r="X151" s="161"/>
      <c r="Y151" s="151"/>
      <c r="Z151" s="151"/>
      <c r="AA151" s="151"/>
      <c r="AB151" s="151"/>
      <c r="AC151" s="151"/>
      <c r="AD151" s="151"/>
      <c r="AE151" s="151"/>
      <c r="AF151" s="151"/>
      <c r="AG151" s="151" t="s">
        <v>193</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2" t="s">
        <v>553</v>
      </c>
      <c r="D152" s="163"/>
      <c r="E152" s="164">
        <v>44</v>
      </c>
      <c r="F152" s="161"/>
      <c r="G152" s="161"/>
      <c r="H152" s="161"/>
      <c r="I152" s="161"/>
      <c r="J152" s="161"/>
      <c r="K152" s="161"/>
      <c r="L152" s="161"/>
      <c r="M152" s="161"/>
      <c r="N152" s="161"/>
      <c r="O152" s="161"/>
      <c r="P152" s="161"/>
      <c r="Q152" s="161"/>
      <c r="R152" s="161"/>
      <c r="S152" s="161"/>
      <c r="T152" s="161"/>
      <c r="U152" s="161"/>
      <c r="V152" s="161"/>
      <c r="W152" s="161"/>
      <c r="X152" s="161"/>
      <c r="Y152" s="151"/>
      <c r="Z152" s="151"/>
      <c r="AA152" s="151"/>
      <c r="AB152" s="151"/>
      <c r="AC152" s="151"/>
      <c r="AD152" s="151"/>
      <c r="AE152" s="151"/>
      <c r="AF152" s="151"/>
      <c r="AG152" s="151" t="s">
        <v>193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2" t="s">
        <v>554</v>
      </c>
      <c r="D153" s="163"/>
      <c r="E153" s="164">
        <v>-3.4</v>
      </c>
      <c r="F153" s="161"/>
      <c r="G153" s="161"/>
      <c r="H153" s="161"/>
      <c r="I153" s="161"/>
      <c r="J153" s="161"/>
      <c r="K153" s="161"/>
      <c r="L153" s="161"/>
      <c r="M153" s="161"/>
      <c r="N153" s="161"/>
      <c r="O153" s="161"/>
      <c r="P153" s="161"/>
      <c r="Q153" s="161"/>
      <c r="R153" s="161"/>
      <c r="S153" s="161"/>
      <c r="T153" s="161"/>
      <c r="U153" s="161"/>
      <c r="V153" s="161"/>
      <c r="W153" s="161"/>
      <c r="X153" s="161"/>
      <c r="Y153" s="151"/>
      <c r="Z153" s="151"/>
      <c r="AA153" s="151"/>
      <c r="AB153" s="151"/>
      <c r="AC153" s="151"/>
      <c r="AD153" s="151"/>
      <c r="AE153" s="151"/>
      <c r="AF153" s="151"/>
      <c r="AG153" s="151" t="s">
        <v>193</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2" t="s">
        <v>555</v>
      </c>
      <c r="D154" s="163"/>
      <c r="E154" s="164">
        <v>-1.8</v>
      </c>
      <c r="F154" s="161"/>
      <c r="G154" s="161"/>
      <c r="H154" s="161"/>
      <c r="I154" s="161"/>
      <c r="J154" s="161"/>
      <c r="K154" s="161"/>
      <c r="L154" s="161"/>
      <c r="M154" s="161"/>
      <c r="N154" s="161"/>
      <c r="O154" s="161"/>
      <c r="P154" s="161"/>
      <c r="Q154" s="161"/>
      <c r="R154" s="161"/>
      <c r="S154" s="161"/>
      <c r="T154" s="161"/>
      <c r="U154" s="161"/>
      <c r="V154" s="161"/>
      <c r="W154" s="161"/>
      <c r="X154" s="161"/>
      <c r="Y154" s="151"/>
      <c r="Z154" s="151"/>
      <c r="AA154" s="151"/>
      <c r="AB154" s="151"/>
      <c r="AC154" s="151"/>
      <c r="AD154" s="151"/>
      <c r="AE154" s="151"/>
      <c r="AF154" s="151"/>
      <c r="AG154" s="151" t="s">
        <v>193</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2" t="s">
        <v>288</v>
      </c>
      <c r="D155" s="163"/>
      <c r="E155" s="164"/>
      <c r="F155" s="161"/>
      <c r="G155" s="161"/>
      <c r="H155" s="161"/>
      <c r="I155" s="161"/>
      <c r="J155" s="161"/>
      <c r="K155" s="161"/>
      <c r="L155" s="161"/>
      <c r="M155" s="161"/>
      <c r="N155" s="161"/>
      <c r="O155" s="161"/>
      <c r="P155" s="161"/>
      <c r="Q155" s="161"/>
      <c r="R155" s="161"/>
      <c r="S155" s="161"/>
      <c r="T155" s="161"/>
      <c r="U155" s="161"/>
      <c r="V155" s="161"/>
      <c r="W155" s="161"/>
      <c r="X155" s="161"/>
      <c r="Y155" s="151"/>
      <c r="Z155" s="151"/>
      <c r="AA155" s="151"/>
      <c r="AB155" s="151"/>
      <c r="AC155" s="151"/>
      <c r="AD155" s="151"/>
      <c r="AE155" s="151"/>
      <c r="AF155" s="151"/>
      <c r="AG155" s="151" t="s">
        <v>193</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2" t="s">
        <v>556</v>
      </c>
      <c r="D156" s="163"/>
      <c r="E156" s="164"/>
      <c r="F156" s="161"/>
      <c r="G156" s="161"/>
      <c r="H156" s="161"/>
      <c r="I156" s="161"/>
      <c r="J156" s="161"/>
      <c r="K156" s="161"/>
      <c r="L156" s="161"/>
      <c r="M156" s="161"/>
      <c r="N156" s="161"/>
      <c r="O156" s="161"/>
      <c r="P156" s="161"/>
      <c r="Q156" s="161"/>
      <c r="R156" s="161"/>
      <c r="S156" s="161"/>
      <c r="T156" s="161"/>
      <c r="U156" s="161"/>
      <c r="V156" s="161"/>
      <c r="W156" s="161"/>
      <c r="X156" s="161"/>
      <c r="Y156" s="151"/>
      <c r="Z156" s="151"/>
      <c r="AA156" s="151"/>
      <c r="AB156" s="151"/>
      <c r="AC156" s="151"/>
      <c r="AD156" s="151"/>
      <c r="AE156" s="151"/>
      <c r="AF156" s="151"/>
      <c r="AG156" s="151" t="s">
        <v>193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2" t="s">
        <v>557</v>
      </c>
      <c r="D157" s="163"/>
      <c r="E157" s="164">
        <v>11</v>
      </c>
      <c r="F157" s="161"/>
      <c r="G157" s="161"/>
      <c r="H157" s="161"/>
      <c r="I157" s="161"/>
      <c r="J157" s="161"/>
      <c r="K157" s="161"/>
      <c r="L157" s="161"/>
      <c r="M157" s="161"/>
      <c r="N157" s="161"/>
      <c r="O157" s="161"/>
      <c r="P157" s="161"/>
      <c r="Q157" s="161"/>
      <c r="R157" s="161"/>
      <c r="S157" s="161"/>
      <c r="T157" s="161"/>
      <c r="U157" s="161"/>
      <c r="V157" s="161"/>
      <c r="W157" s="161"/>
      <c r="X157" s="161"/>
      <c r="Y157" s="151"/>
      <c r="Z157" s="151"/>
      <c r="AA157" s="151"/>
      <c r="AB157" s="151"/>
      <c r="AC157" s="151"/>
      <c r="AD157" s="151"/>
      <c r="AE157" s="151"/>
      <c r="AF157" s="151"/>
      <c r="AG157" s="151" t="s">
        <v>193</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2" t="s">
        <v>288</v>
      </c>
      <c r="D158" s="163"/>
      <c r="E158" s="164"/>
      <c r="F158" s="161"/>
      <c r="G158" s="161"/>
      <c r="H158" s="161"/>
      <c r="I158" s="161"/>
      <c r="J158" s="161"/>
      <c r="K158" s="161"/>
      <c r="L158" s="161"/>
      <c r="M158" s="161"/>
      <c r="N158" s="161"/>
      <c r="O158" s="161"/>
      <c r="P158" s="161"/>
      <c r="Q158" s="161"/>
      <c r="R158" s="161"/>
      <c r="S158" s="161"/>
      <c r="T158" s="161"/>
      <c r="U158" s="161"/>
      <c r="V158" s="161"/>
      <c r="W158" s="161"/>
      <c r="X158" s="161"/>
      <c r="Y158" s="151"/>
      <c r="Z158" s="151"/>
      <c r="AA158" s="151"/>
      <c r="AB158" s="151"/>
      <c r="AC158" s="151"/>
      <c r="AD158" s="151"/>
      <c r="AE158" s="151"/>
      <c r="AF158" s="151"/>
      <c r="AG158" s="151" t="s">
        <v>193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2" t="s">
        <v>591</v>
      </c>
      <c r="D159" s="163"/>
      <c r="E159" s="164">
        <v>1.2</v>
      </c>
      <c r="F159" s="161"/>
      <c r="G159" s="161"/>
      <c r="H159" s="161"/>
      <c r="I159" s="161"/>
      <c r="J159" s="161"/>
      <c r="K159" s="161"/>
      <c r="L159" s="161"/>
      <c r="M159" s="161"/>
      <c r="N159" s="161"/>
      <c r="O159" s="161"/>
      <c r="P159" s="161"/>
      <c r="Q159" s="161"/>
      <c r="R159" s="161"/>
      <c r="S159" s="161"/>
      <c r="T159" s="161"/>
      <c r="U159" s="161"/>
      <c r="V159" s="161"/>
      <c r="W159" s="161"/>
      <c r="X159" s="161"/>
      <c r="Y159" s="151"/>
      <c r="Z159" s="151"/>
      <c r="AA159" s="151"/>
      <c r="AB159" s="151"/>
      <c r="AC159" s="151"/>
      <c r="AD159" s="151"/>
      <c r="AE159" s="151"/>
      <c r="AF159" s="151"/>
      <c r="AG159" s="151" t="s">
        <v>193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2" t="s">
        <v>592</v>
      </c>
      <c r="D160" s="163"/>
      <c r="E160" s="164"/>
      <c r="F160" s="161"/>
      <c r="G160" s="161"/>
      <c r="H160" s="161"/>
      <c r="I160" s="161"/>
      <c r="J160" s="161"/>
      <c r="K160" s="161"/>
      <c r="L160" s="161"/>
      <c r="M160" s="161"/>
      <c r="N160" s="161"/>
      <c r="O160" s="161"/>
      <c r="P160" s="161"/>
      <c r="Q160" s="161"/>
      <c r="R160" s="161"/>
      <c r="S160" s="161"/>
      <c r="T160" s="161"/>
      <c r="U160" s="161"/>
      <c r="V160" s="161"/>
      <c r="W160" s="161"/>
      <c r="X160" s="161"/>
      <c r="Y160" s="151"/>
      <c r="Z160" s="151"/>
      <c r="AA160" s="151"/>
      <c r="AB160" s="151"/>
      <c r="AC160" s="151"/>
      <c r="AD160" s="151"/>
      <c r="AE160" s="151"/>
      <c r="AF160" s="151"/>
      <c r="AG160" s="151" t="s">
        <v>193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2" t="s">
        <v>593</v>
      </c>
      <c r="D161" s="163"/>
      <c r="E161" s="164">
        <v>5.5</v>
      </c>
      <c r="F161" s="161"/>
      <c r="G161" s="161"/>
      <c r="H161" s="161"/>
      <c r="I161" s="161"/>
      <c r="J161" s="161"/>
      <c r="K161" s="161"/>
      <c r="L161" s="161"/>
      <c r="M161" s="161"/>
      <c r="N161" s="161"/>
      <c r="O161" s="161"/>
      <c r="P161" s="161"/>
      <c r="Q161" s="161"/>
      <c r="R161" s="161"/>
      <c r="S161" s="161"/>
      <c r="T161" s="161"/>
      <c r="U161" s="161"/>
      <c r="V161" s="161"/>
      <c r="W161" s="161"/>
      <c r="X161" s="161"/>
      <c r="Y161" s="151"/>
      <c r="Z161" s="151"/>
      <c r="AA161" s="151"/>
      <c r="AB161" s="151"/>
      <c r="AC161" s="151"/>
      <c r="AD161" s="151"/>
      <c r="AE161" s="151"/>
      <c r="AF161" s="151"/>
      <c r="AG161" s="151" t="s">
        <v>193</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1" x14ac:dyDescent="0.2">
      <c r="A162" s="158">
        <v>51</v>
      </c>
      <c r="B162" s="159" t="s">
        <v>594</v>
      </c>
      <c r="C162" s="187" t="s">
        <v>595</v>
      </c>
      <c r="D162" s="160" t="s">
        <v>0</v>
      </c>
      <c r="E162" s="186"/>
      <c r="F162" s="162"/>
      <c r="G162" s="161">
        <f>ROUND(E162*F162,2)</f>
        <v>0</v>
      </c>
      <c r="H162" s="162"/>
      <c r="I162" s="161">
        <f>ROUND(E162*H162,2)</f>
        <v>0</v>
      </c>
      <c r="J162" s="162"/>
      <c r="K162" s="161">
        <f>ROUND(E162*J162,2)</f>
        <v>0</v>
      </c>
      <c r="L162" s="161">
        <v>21</v>
      </c>
      <c r="M162" s="161">
        <f>G162*(1+L162/100)</f>
        <v>0</v>
      </c>
      <c r="N162" s="161">
        <v>0</v>
      </c>
      <c r="O162" s="161">
        <f>ROUND(E162*N162,2)</f>
        <v>0</v>
      </c>
      <c r="P162" s="161">
        <v>0</v>
      </c>
      <c r="Q162" s="161">
        <f>ROUND(E162*P162,2)</f>
        <v>0</v>
      </c>
      <c r="R162" s="161"/>
      <c r="S162" s="161" t="s">
        <v>188</v>
      </c>
      <c r="T162" s="161" t="s">
        <v>189</v>
      </c>
      <c r="U162" s="161">
        <v>0</v>
      </c>
      <c r="V162" s="161">
        <f>ROUND(E162*U162,2)</f>
        <v>0</v>
      </c>
      <c r="W162" s="161"/>
      <c r="X162" s="161" t="s">
        <v>275</v>
      </c>
      <c r="Y162" s="151"/>
      <c r="Z162" s="151"/>
      <c r="AA162" s="151"/>
      <c r="AB162" s="151"/>
      <c r="AC162" s="151"/>
      <c r="AD162" s="151"/>
      <c r="AE162" s="151"/>
      <c r="AF162" s="151"/>
      <c r="AG162" s="151" t="s">
        <v>276</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x14ac:dyDescent="0.2">
      <c r="A163" s="166" t="s">
        <v>183</v>
      </c>
      <c r="B163" s="167" t="s">
        <v>146</v>
      </c>
      <c r="C163" s="180" t="s">
        <v>147</v>
      </c>
      <c r="D163" s="168"/>
      <c r="E163" s="169"/>
      <c r="F163" s="170"/>
      <c r="G163" s="170">
        <f>SUMIF(AG164:AG186,"&lt;&gt;NOR",G164:G186)</f>
        <v>0</v>
      </c>
      <c r="H163" s="170"/>
      <c r="I163" s="170">
        <f>SUM(I164:I186)</f>
        <v>0</v>
      </c>
      <c r="J163" s="170"/>
      <c r="K163" s="170">
        <f>SUM(K164:K186)</f>
        <v>0</v>
      </c>
      <c r="L163" s="170"/>
      <c r="M163" s="170">
        <f>SUM(M164:M186)</f>
        <v>0</v>
      </c>
      <c r="N163" s="170"/>
      <c r="O163" s="170">
        <f>SUM(O164:O186)</f>
        <v>0.01</v>
      </c>
      <c r="P163" s="170"/>
      <c r="Q163" s="170">
        <f>SUM(Q164:Q186)</f>
        <v>0</v>
      </c>
      <c r="R163" s="170"/>
      <c r="S163" s="170"/>
      <c r="T163" s="171"/>
      <c r="U163" s="165"/>
      <c r="V163" s="165">
        <f>SUM(V164:V186)</f>
        <v>35.340000000000003</v>
      </c>
      <c r="W163" s="165"/>
      <c r="X163" s="165"/>
      <c r="AG163" t="s">
        <v>184</v>
      </c>
    </row>
    <row r="164" spans="1:60" outlineLevel="1" x14ac:dyDescent="0.2">
      <c r="A164" s="172">
        <v>52</v>
      </c>
      <c r="B164" s="173" t="s">
        <v>596</v>
      </c>
      <c r="C164" s="181" t="s">
        <v>597</v>
      </c>
      <c r="D164" s="174" t="s">
        <v>213</v>
      </c>
      <c r="E164" s="175">
        <v>66.3</v>
      </c>
      <c r="F164" s="176"/>
      <c r="G164" s="177">
        <f>ROUND(E164*F164,2)</f>
        <v>0</v>
      </c>
      <c r="H164" s="176"/>
      <c r="I164" s="177">
        <f>ROUND(E164*H164,2)</f>
        <v>0</v>
      </c>
      <c r="J164" s="176"/>
      <c r="K164" s="177">
        <f>ROUND(E164*J164,2)</f>
        <v>0</v>
      </c>
      <c r="L164" s="177">
        <v>21</v>
      </c>
      <c r="M164" s="177">
        <f>G164*(1+L164/100)</f>
        <v>0</v>
      </c>
      <c r="N164" s="177">
        <v>1.8000000000000001E-4</v>
      </c>
      <c r="O164" s="177">
        <f>ROUND(E164*N164,2)</f>
        <v>0.01</v>
      </c>
      <c r="P164" s="177">
        <v>0</v>
      </c>
      <c r="Q164" s="177">
        <f>ROUND(E164*P164,2)</f>
        <v>0</v>
      </c>
      <c r="R164" s="177"/>
      <c r="S164" s="177" t="s">
        <v>188</v>
      </c>
      <c r="T164" s="178" t="s">
        <v>189</v>
      </c>
      <c r="U164" s="161">
        <v>0.53300000000000003</v>
      </c>
      <c r="V164" s="161">
        <f>ROUND(E164*U164,2)</f>
        <v>35.340000000000003</v>
      </c>
      <c r="W164" s="161"/>
      <c r="X164" s="161" t="s">
        <v>190</v>
      </c>
      <c r="Y164" s="151"/>
      <c r="Z164" s="151"/>
      <c r="AA164" s="151"/>
      <c r="AB164" s="151"/>
      <c r="AC164" s="151"/>
      <c r="AD164" s="151"/>
      <c r="AE164" s="151"/>
      <c r="AF164" s="151"/>
      <c r="AG164" s="151" t="s">
        <v>191</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77" t="s">
        <v>598</v>
      </c>
      <c r="D165" s="278"/>
      <c r="E165" s="278"/>
      <c r="F165" s="278"/>
      <c r="G165" s="278"/>
      <c r="H165" s="161"/>
      <c r="I165" s="161"/>
      <c r="J165" s="161"/>
      <c r="K165" s="161"/>
      <c r="L165" s="161"/>
      <c r="M165" s="161"/>
      <c r="N165" s="161"/>
      <c r="O165" s="161"/>
      <c r="P165" s="161"/>
      <c r="Q165" s="161"/>
      <c r="R165" s="161"/>
      <c r="S165" s="161"/>
      <c r="T165" s="161"/>
      <c r="U165" s="161"/>
      <c r="V165" s="161"/>
      <c r="W165" s="161"/>
      <c r="X165" s="161"/>
      <c r="Y165" s="151"/>
      <c r="Z165" s="151"/>
      <c r="AA165" s="151"/>
      <c r="AB165" s="151"/>
      <c r="AC165" s="151"/>
      <c r="AD165" s="151"/>
      <c r="AE165" s="151"/>
      <c r="AF165" s="151"/>
      <c r="AG165" s="151" t="s">
        <v>305</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2" t="s">
        <v>552</v>
      </c>
      <c r="D166" s="163"/>
      <c r="E166" s="164"/>
      <c r="F166" s="161"/>
      <c r="G166" s="161"/>
      <c r="H166" s="161"/>
      <c r="I166" s="161"/>
      <c r="J166" s="161"/>
      <c r="K166" s="161"/>
      <c r="L166" s="161"/>
      <c r="M166" s="161"/>
      <c r="N166" s="161"/>
      <c r="O166" s="161"/>
      <c r="P166" s="161"/>
      <c r="Q166" s="161"/>
      <c r="R166" s="161"/>
      <c r="S166" s="161"/>
      <c r="T166" s="161"/>
      <c r="U166" s="161"/>
      <c r="V166" s="161"/>
      <c r="W166" s="161"/>
      <c r="X166" s="161"/>
      <c r="Y166" s="151"/>
      <c r="Z166" s="151"/>
      <c r="AA166" s="151"/>
      <c r="AB166" s="151"/>
      <c r="AC166" s="151"/>
      <c r="AD166" s="151"/>
      <c r="AE166" s="151"/>
      <c r="AF166" s="151"/>
      <c r="AG166" s="151" t="s">
        <v>193</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2" t="s">
        <v>553</v>
      </c>
      <c r="D167" s="163"/>
      <c r="E167" s="164">
        <v>44</v>
      </c>
      <c r="F167" s="161"/>
      <c r="G167" s="161"/>
      <c r="H167" s="161"/>
      <c r="I167" s="161"/>
      <c r="J167" s="161"/>
      <c r="K167" s="161"/>
      <c r="L167" s="161"/>
      <c r="M167" s="161"/>
      <c r="N167" s="161"/>
      <c r="O167" s="161"/>
      <c r="P167" s="161"/>
      <c r="Q167" s="161"/>
      <c r="R167" s="161"/>
      <c r="S167" s="161"/>
      <c r="T167" s="161"/>
      <c r="U167" s="161"/>
      <c r="V167" s="161"/>
      <c r="W167" s="161"/>
      <c r="X167" s="161"/>
      <c r="Y167" s="151"/>
      <c r="Z167" s="151"/>
      <c r="AA167" s="151"/>
      <c r="AB167" s="151"/>
      <c r="AC167" s="151"/>
      <c r="AD167" s="151"/>
      <c r="AE167" s="151"/>
      <c r="AF167" s="151"/>
      <c r="AG167" s="151" t="s">
        <v>193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82" t="s">
        <v>554</v>
      </c>
      <c r="D168" s="163"/>
      <c r="E168" s="164">
        <v>-3.4</v>
      </c>
      <c r="F168" s="161"/>
      <c r="G168" s="161"/>
      <c r="H168" s="161"/>
      <c r="I168" s="161"/>
      <c r="J168" s="161"/>
      <c r="K168" s="161"/>
      <c r="L168" s="161"/>
      <c r="M168" s="161"/>
      <c r="N168" s="161"/>
      <c r="O168" s="161"/>
      <c r="P168" s="161"/>
      <c r="Q168" s="161"/>
      <c r="R168" s="161"/>
      <c r="S168" s="161"/>
      <c r="T168" s="161"/>
      <c r="U168" s="161"/>
      <c r="V168" s="161"/>
      <c r="W168" s="161"/>
      <c r="X168" s="161"/>
      <c r="Y168" s="151"/>
      <c r="Z168" s="151"/>
      <c r="AA168" s="151"/>
      <c r="AB168" s="151"/>
      <c r="AC168" s="151"/>
      <c r="AD168" s="151"/>
      <c r="AE168" s="151"/>
      <c r="AF168" s="151"/>
      <c r="AG168" s="151" t="s">
        <v>193</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2" t="s">
        <v>555</v>
      </c>
      <c r="D169" s="163"/>
      <c r="E169" s="164">
        <v>-1.8</v>
      </c>
      <c r="F169" s="161"/>
      <c r="G169" s="161"/>
      <c r="H169" s="161"/>
      <c r="I169" s="161"/>
      <c r="J169" s="161"/>
      <c r="K169" s="161"/>
      <c r="L169" s="161"/>
      <c r="M169" s="161"/>
      <c r="N169" s="161"/>
      <c r="O169" s="161"/>
      <c r="P169" s="161"/>
      <c r="Q169" s="161"/>
      <c r="R169" s="161"/>
      <c r="S169" s="161"/>
      <c r="T169" s="161"/>
      <c r="U169" s="161"/>
      <c r="V169" s="161"/>
      <c r="W169" s="161"/>
      <c r="X169" s="161"/>
      <c r="Y169" s="151"/>
      <c r="Z169" s="151"/>
      <c r="AA169" s="151"/>
      <c r="AB169" s="151"/>
      <c r="AC169" s="151"/>
      <c r="AD169" s="151"/>
      <c r="AE169" s="151"/>
      <c r="AF169" s="151"/>
      <c r="AG169" s="151" t="s">
        <v>193</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82" t="s">
        <v>288</v>
      </c>
      <c r="D170" s="163"/>
      <c r="E170" s="164"/>
      <c r="F170" s="161"/>
      <c r="G170" s="161"/>
      <c r="H170" s="161"/>
      <c r="I170" s="161"/>
      <c r="J170" s="161"/>
      <c r="K170" s="161"/>
      <c r="L170" s="161"/>
      <c r="M170" s="161"/>
      <c r="N170" s="161"/>
      <c r="O170" s="161"/>
      <c r="P170" s="161"/>
      <c r="Q170" s="161"/>
      <c r="R170" s="161"/>
      <c r="S170" s="161"/>
      <c r="T170" s="161"/>
      <c r="U170" s="161"/>
      <c r="V170" s="161"/>
      <c r="W170" s="161"/>
      <c r="X170" s="161"/>
      <c r="Y170" s="151"/>
      <c r="Z170" s="151"/>
      <c r="AA170" s="151"/>
      <c r="AB170" s="151"/>
      <c r="AC170" s="151"/>
      <c r="AD170" s="151"/>
      <c r="AE170" s="151"/>
      <c r="AF170" s="151"/>
      <c r="AG170" s="151" t="s">
        <v>193</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2" t="s">
        <v>599</v>
      </c>
      <c r="D171" s="163"/>
      <c r="E171" s="164"/>
      <c r="F171" s="161"/>
      <c r="G171" s="161"/>
      <c r="H171" s="161"/>
      <c r="I171" s="161"/>
      <c r="J171" s="161"/>
      <c r="K171" s="161"/>
      <c r="L171" s="161"/>
      <c r="M171" s="161"/>
      <c r="N171" s="161"/>
      <c r="O171" s="161"/>
      <c r="P171" s="161"/>
      <c r="Q171" s="161"/>
      <c r="R171" s="161"/>
      <c r="S171" s="161"/>
      <c r="T171" s="161"/>
      <c r="U171" s="161"/>
      <c r="V171" s="161"/>
      <c r="W171" s="161"/>
      <c r="X171" s="161"/>
      <c r="Y171" s="151"/>
      <c r="Z171" s="151"/>
      <c r="AA171" s="151"/>
      <c r="AB171" s="151"/>
      <c r="AC171" s="151"/>
      <c r="AD171" s="151"/>
      <c r="AE171" s="151"/>
      <c r="AF171" s="151"/>
      <c r="AG171" s="151" t="s">
        <v>193</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2" t="s">
        <v>600</v>
      </c>
      <c r="D172" s="163"/>
      <c r="E172" s="164">
        <v>22</v>
      </c>
      <c r="F172" s="161"/>
      <c r="G172" s="161"/>
      <c r="H172" s="161"/>
      <c r="I172" s="161"/>
      <c r="J172" s="161"/>
      <c r="K172" s="161"/>
      <c r="L172" s="161"/>
      <c r="M172" s="161"/>
      <c r="N172" s="161"/>
      <c r="O172" s="161"/>
      <c r="P172" s="161"/>
      <c r="Q172" s="161"/>
      <c r="R172" s="161"/>
      <c r="S172" s="161"/>
      <c r="T172" s="161"/>
      <c r="U172" s="161"/>
      <c r="V172" s="161"/>
      <c r="W172" s="161"/>
      <c r="X172" s="161"/>
      <c r="Y172" s="151"/>
      <c r="Z172" s="151"/>
      <c r="AA172" s="151"/>
      <c r="AB172" s="151"/>
      <c r="AC172" s="151"/>
      <c r="AD172" s="151"/>
      <c r="AE172" s="151"/>
      <c r="AF172" s="151"/>
      <c r="AG172" s="151" t="s">
        <v>193</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2" t="s">
        <v>601</v>
      </c>
      <c r="D173" s="163"/>
      <c r="E173" s="164">
        <v>5.5</v>
      </c>
      <c r="F173" s="161"/>
      <c r="G173" s="161"/>
      <c r="H173" s="161"/>
      <c r="I173" s="161"/>
      <c r="J173" s="161"/>
      <c r="K173" s="161"/>
      <c r="L173" s="161"/>
      <c r="M173" s="161"/>
      <c r="N173" s="161"/>
      <c r="O173" s="161"/>
      <c r="P173" s="161"/>
      <c r="Q173" s="161"/>
      <c r="R173" s="161"/>
      <c r="S173" s="161"/>
      <c r="T173" s="161"/>
      <c r="U173" s="161"/>
      <c r="V173" s="161"/>
      <c r="W173" s="161"/>
      <c r="X173" s="161"/>
      <c r="Y173" s="151"/>
      <c r="Z173" s="151"/>
      <c r="AA173" s="151"/>
      <c r="AB173" s="151"/>
      <c r="AC173" s="151"/>
      <c r="AD173" s="151"/>
      <c r="AE173" s="151"/>
      <c r="AF173" s="151"/>
      <c r="AG173" s="151" t="s">
        <v>193</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72">
        <v>53</v>
      </c>
      <c r="B174" s="173" t="s">
        <v>602</v>
      </c>
      <c r="C174" s="181" t="s">
        <v>603</v>
      </c>
      <c r="D174" s="174" t="s">
        <v>248</v>
      </c>
      <c r="E174" s="175">
        <v>73.3</v>
      </c>
      <c r="F174" s="176"/>
      <c r="G174" s="177">
        <f>ROUND(E174*F174,2)</f>
        <v>0</v>
      </c>
      <c r="H174" s="176"/>
      <c r="I174" s="177">
        <f>ROUND(E174*H174,2)</f>
        <v>0</v>
      </c>
      <c r="J174" s="176"/>
      <c r="K174" s="177">
        <f>ROUND(E174*J174,2)</f>
        <v>0</v>
      </c>
      <c r="L174" s="177">
        <v>21</v>
      </c>
      <c r="M174" s="177">
        <f>G174*(1+L174/100)</f>
        <v>0</v>
      </c>
      <c r="N174" s="177">
        <v>0</v>
      </c>
      <c r="O174" s="177">
        <f>ROUND(E174*N174,2)</f>
        <v>0</v>
      </c>
      <c r="P174" s="177">
        <v>0</v>
      </c>
      <c r="Q174" s="177">
        <f>ROUND(E174*P174,2)</f>
        <v>0</v>
      </c>
      <c r="R174" s="177"/>
      <c r="S174" s="177" t="s">
        <v>222</v>
      </c>
      <c r="T174" s="178" t="s">
        <v>223</v>
      </c>
      <c r="U174" s="161">
        <v>0</v>
      </c>
      <c r="V174" s="161">
        <f>ROUND(E174*U174,2)</f>
        <v>0</v>
      </c>
      <c r="W174" s="161"/>
      <c r="X174" s="161" t="s">
        <v>233</v>
      </c>
      <c r="Y174" s="151"/>
      <c r="Z174" s="151"/>
      <c r="AA174" s="151"/>
      <c r="AB174" s="151"/>
      <c r="AC174" s="151"/>
      <c r="AD174" s="151"/>
      <c r="AE174" s="151"/>
      <c r="AF174" s="151"/>
      <c r="AG174" s="151" t="s">
        <v>234</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2" t="s">
        <v>552</v>
      </c>
      <c r="D175" s="163"/>
      <c r="E175" s="164"/>
      <c r="F175" s="161"/>
      <c r="G175" s="161"/>
      <c r="H175" s="161"/>
      <c r="I175" s="161"/>
      <c r="J175" s="161"/>
      <c r="K175" s="161"/>
      <c r="L175" s="161"/>
      <c r="M175" s="161"/>
      <c r="N175" s="161"/>
      <c r="O175" s="161"/>
      <c r="P175" s="161"/>
      <c r="Q175" s="161"/>
      <c r="R175" s="161"/>
      <c r="S175" s="161"/>
      <c r="T175" s="161"/>
      <c r="U175" s="161"/>
      <c r="V175" s="161"/>
      <c r="W175" s="161"/>
      <c r="X175" s="161"/>
      <c r="Y175" s="151"/>
      <c r="Z175" s="151"/>
      <c r="AA175" s="151"/>
      <c r="AB175" s="151"/>
      <c r="AC175" s="151"/>
      <c r="AD175" s="151"/>
      <c r="AE175" s="151"/>
      <c r="AF175" s="151"/>
      <c r="AG175" s="151" t="s">
        <v>193</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2" t="s">
        <v>553</v>
      </c>
      <c r="D176" s="163"/>
      <c r="E176" s="164">
        <v>44</v>
      </c>
      <c r="F176" s="161"/>
      <c r="G176" s="161"/>
      <c r="H176" s="161"/>
      <c r="I176" s="161"/>
      <c r="J176" s="161"/>
      <c r="K176" s="161"/>
      <c r="L176" s="161"/>
      <c r="M176" s="161"/>
      <c r="N176" s="161"/>
      <c r="O176" s="161"/>
      <c r="P176" s="161"/>
      <c r="Q176" s="161"/>
      <c r="R176" s="161"/>
      <c r="S176" s="161"/>
      <c r="T176" s="161"/>
      <c r="U176" s="161"/>
      <c r="V176" s="161"/>
      <c r="W176" s="161"/>
      <c r="X176" s="161"/>
      <c r="Y176" s="151"/>
      <c r="Z176" s="151"/>
      <c r="AA176" s="151"/>
      <c r="AB176" s="151"/>
      <c r="AC176" s="151"/>
      <c r="AD176" s="151"/>
      <c r="AE176" s="151"/>
      <c r="AF176" s="151"/>
      <c r="AG176" s="151" t="s">
        <v>193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2" t="s">
        <v>554</v>
      </c>
      <c r="D177" s="163"/>
      <c r="E177" s="164">
        <v>-3.4</v>
      </c>
      <c r="F177" s="161"/>
      <c r="G177" s="161"/>
      <c r="H177" s="161"/>
      <c r="I177" s="161"/>
      <c r="J177" s="161"/>
      <c r="K177" s="161"/>
      <c r="L177" s="161"/>
      <c r="M177" s="161"/>
      <c r="N177" s="161"/>
      <c r="O177" s="161"/>
      <c r="P177" s="161"/>
      <c r="Q177" s="161"/>
      <c r="R177" s="161"/>
      <c r="S177" s="161"/>
      <c r="T177" s="161"/>
      <c r="U177" s="161"/>
      <c r="V177" s="161"/>
      <c r="W177" s="161"/>
      <c r="X177" s="161"/>
      <c r="Y177" s="151"/>
      <c r="Z177" s="151"/>
      <c r="AA177" s="151"/>
      <c r="AB177" s="151"/>
      <c r="AC177" s="151"/>
      <c r="AD177" s="151"/>
      <c r="AE177" s="151"/>
      <c r="AF177" s="151"/>
      <c r="AG177" s="151" t="s">
        <v>193</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2" t="s">
        <v>555</v>
      </c>
      <c r="D178" s="163"/>
      <c r="E178" s="164">
        <v>-1.8</v>
      </c>
      <c r="F178" s="161"/>
      <c r="G178" s="161"/>
      <c r="H178" s="161"/>
      <c r="I178" s="161"/>
      <c r="J178" s="161"/>
      <c r="K178" s="161"/>
      <c r="L178" s="161"/>
      <c r="M178" s="161"/>
      <c r="N178" s="161"/>
      <c r="O178" s="161"/>
      <c r="P178" s="161"/>
      <c r="Q178" s="161"/>
      <c r="R178" s="161"/>
      <c r="S178" s="161"/>
      <c r="T178" s="161"/>
      <c r="U178" s="161"/>
      <c r="V178" s="161"/>
      <c r="W178" s="161"/>
      <c r="X178" s="161"/>
      <c r="Y178" s="151"/>
      <c r="Z178" s="151"/>
      <c r="AA178" s="151"/>
      <c r="AB178" s="151"/>
      <c r="AC178" s="151"/>
      <c r="AD178" s="151"/>
      <c r="AE178" s="151"/>
      <c r="AF178" s="151"/>
      <c r="AG178" s="151" t="s">
        <v>193</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2" t="s">
        <v>288</v>
      </c>
      <c r="D179" s="163"/>
      <c r="E179" s="164"/>
      <c r="F179" s="161"/>
      <c r="G179" s="161"/>
      <c r="H179" s="161"/>
      <c r="I179" s="161"/>
      <c r="J179" s="161"/>
      <c r="K179" s="161"/>
      <c r="L179" s="161"/>
      <c r="M179" s="161"/>
      <c r="N179" s="161"/>
      <c r="O179" s="161"/>
      <c r="P179" s="161"/>
      <c r="Q179" s="161"/>
      <c r="R179" s="161"/>
      <c r="S179" s="161"/>
      <c r="T179" s="161"/>
      <c r="U179" s="161"/>
      <c r="V179" s="161"/>
      <c r="W179" s="161"/>
      <c r="X179" s="161"/>
      <c r="Y179" s="151"/>
      <c r="Z179" s="151"/>
      <c r="AA179" s="151"/>
      <c r="AB179" s="151"/>
      <c r="AC179" s="151"/>
      <c r="AD179" s="151"/>
      <c r="AE179" s="151"/>
      <c r="AF179" s="151"/>
      <c r="AG179" s="151" t="s">
        <v>193</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2" t="s">
        <v>599</v>
      </c>
      <c r="D180" s="163"/>
      <c r="E180" s="164"/>
      <c r="F180" s="161"/>
      <c r="G180" s="161"/>
      <c r="H180" s="161"/>
      <c r="I180" s="161"/>
      <c r="J180" s="161"/>
      <c r="K180" s="161"/>
      <c r="L180" s="161"/>
      <c r="M180" s="161"/>
      <c r="N180" s="161"/>
      <c r="O180" s="161"/>
      <c r="P180" s="161"/>
      <c r="Q180" s="161"/>
      <c r="R180" s="161"/>
      <c r="S180" s="161"/>
      <c r="T180" s="161"/>
      <c r="U180" s="161"/>
      <c r="V180" s="161"/>
      <c r="W180" s="161"/>
      <c r="X180" s="161"/>
      <c r="Y180" s="151"/>
      <c r="Z180" s="151"/>
      <c r="AA180" s="151"/>
      <c r="AB180" s="151"/>
      <c r="AC180" s="151"/>
      <c r="AD180" s="151"/>
      <c r="AE180" s="151"/>
      <c r="AF180" s="151"/>
      <c r="AG180" s="151" t="s">
        <v>193</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2" t="s">
        <v>600</v>
      </c>
      <c r="D181" s="163"/>
      <c r="E181" s="164">
        <v>22</v>
      </c>
      <c r="F181" s="161"/>
      <c r="G181" s="161"/>
      <c r="H181" s="161"/>
      <c r="I181" s="161"/>
      <c r="J181" s="161"/>
      <c r="K181" s="161"/>
      <c r="L181" s="161"/>
      <c r="M181" s="161"/>
      <c r="N181" s="161"/>
      <c r="O181" s="161"/>
      <c r="P181" s="161"/>
      <c r="Q181" s="161"/>
      <c r="R181" s="161"/>
      <c r="S181" s="161"/>
      <c r="T181" s="161"/>
      <c r="U181" s="161"/>
      <c r="V181" s="161"/>
      <c r="W181" s="161"/>
      <c r="X181" s="161"/>
      <c r="Y181" s="151"/>
      <c r="Z181" s="151"/>
      <c r="AA181" s="151"/>
      <c r="AB181" s="151"/>
      <c r="AC181" s="151"/>
      <c r="AD181" s="151"/>
      <c r="AE181" s="151"/>
      <c r="AF181" s="151"/>
      <c r="AG181" s="151" t="s">
        <v>193</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2" t="s">
        <v>601</v>
      </c>
      <c r="D182" s="163"/>
      <c r="E182" s="164">
        <v>5.5</v>
      </c>
      <c r="F182" s="161"/>
      <c r="G182" s="161"/>
      <c r="H182" s="161"/>
      <c r="I182" s="161"/>
      <c r="J182" s="161"/>
      <c r="K182" s="161"/>
      <c r="L182" s="161"/>
      <c r="M182" s="161"/>
      <c r="N182" s="161"/>
      <c r="O182" s="161"/>
      <c r="P182" s="161"/>
      <c r="Q182" s="161"/>
      <c r="R182" s="161"/>
      <c r="S182" s="161"/>
      <c r="T182" s="161"/>
      <c r="U182" s="161"/>
      <c r="V182" s="161"/>
      <c r="W182" s="161"/>
      <c r="X182" s="161"/>
      <c r="Y182" s="151"/>
      <c r="Z182" s="151"/>
      <c r="AA182" s="151"/>
      <c r="AB182" s="151"/>
      <c r="AC182" s="151"/>
      <c r="AD182" s="151"/>
      <c r="AE182" s="151"/>
      <c r="AF182" s="151"/>
      <c r="AG182" s="151" t="s">
        <v>193</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2" t="s">
        <v>288</v>
      </c>
      <c r="D183" s="163"/>
      <c r="E183" s="164"/>
      <c r="F183" s="161"/>
      <c r="G183" s="161"/>
      <c r="H183" s="161"/>
      <c r="I183" s="161"/>
      <c r="J183" s="161"/>
      <c r="K183" s="161"/>
      <c r="L183" s="161"/>
      <c r="M183" s="161"/>
      <c r="N183" s="161"/>
      <c r="O183" s="161"/>
      <c r="P183" s="161"/>
      <c r="Q183" s="161"/>
      <c r="R183" s="161"/>
      <c r="S183" s="161"/>
      <c r="T183" s="161"/>
      <c r="U183" s="161"/>
      <c r="V183" s="161"/>
      <c r="W183" s="161"/>
      <c r="X183" s="161"/>
      <c r="Y183" s="151"/>
      <c r="Z183" s="151"/>
      <c r="AA183" s="151"/>
      <c r="AB183" s="151"/>
      <c r="AC183" s="151"/>
      <c r="AD183" s="151"/>
      <c r="AE183" s="151"/>
      <c r="AF183" s="151"/>
      <c r="AG183" s="151" t="s">
        <v>193</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2" t="s">
        <v>592</v>
      </c>
      <c r="D184" s="163"/>
      <c r="E184" s="164"/>
      <c r="F184" s="161"/>
      <c r="G184" s="161"/>
      <c r="H184" s="161"/>
      <c r="I184" s="161"/>
      <c r="J184" s="161"/>
      <c r="K184" s="161"/>
      <c r="L184" s="161"/>
      <c r="M184" s="161"/>
      <c r="N184" s="161"/>
      <c r="O184" s="161"/>
      <c r="P184" s="161"/>
      <c r="Q184" s="161"/>
      <c r="R184" s="161"/>
      <c r="S184" s="161"/>
      <c r="T184" s="161"/>
      <c r="U184" s="161"/>
      <c r="V184" s="161"/>
      <c r="W184" s="161"/>
      <c r="X184" s="161"/>
      <c r="Y184" s="151"/>
      <c r="Z184" s="151"/>
      <c r="AA184" s="151"/>
      <c r="AB184" s="151"/>
      <c r="AC184" s="151"/>
      <c r="AD184" s="151"/>
      <c r="AE184" s="151"/>
      <c r="AF184" s="151"/>
      <c r="AG184" s="151" t="s">
        <v>193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2" t="s">
        <v>604</v>
      </c>
      <c r="D185" s="163"/>
      <c r="E185" s="164">
        <v>7</v>
      </c>
      <c r="F185" s="161"/>
      <c r="G185" s="161"/>
      <c r="H185" s="161"/>
      <c r="I185" s="161"/>
      <c r="J185" s="161"/>
      <c r="K185" s="161"/>
      <c r="L185" s="161"/>
      <c r="M185" s="161"/>
      <c r="N185" s="161"/>
      <c r="O185" s="161"/>
      <c r="P185" s="161"/>
      <c r="Q185" s="161"/>
      <c r="R185" s="161"/>
      <c r="S185" s="161"/>
      <c r="T185" s="161"/>
      <c r="U185" s="161"/>
      <c r="V185" s="161"/>
      <c r="W185" s="161"/>
      <c r="X185" s="161"/>
      <c r="Y185" s="151"/>
      <c r="Z185" s="151"/>
      <c r="AA185" s="151"/>
      <c r="AB185" s="151"/>
      <c r="AC185" s="151"/>
      <c r="AD185" s="151"/>
      <c r="AE185" s="151"/>
      <c r="AF185" s="151"/>
      <c r="AG185" s="151" t="s">
        <v>193</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v>54</v>
      </c>
      <c r="B186" s="159" t="s">
        <v>605</v>
      </c>
      <c r="C186" s="187" t="s">
        <v>606</v>
      </c>
      <c r="D186" s="160" t="s">
        <v>0</v>
      </c>
      <c r="E186" s="186"/>
      <c r="F186" s="162"/>
      <c r="G186" s="161">
        <f>ROUND(E186*F186,2)</f>
        <v>0</v>
      </c>
      <c r="H186" s="162"/>
      <c r="I186" s="161">
        <f>ROUND(E186*H186,2)</f>
        <v>0</v>
      </c>
      <c r="J186" s="162"/>
      <c r="K186" s="161">
        <f>ROUND(E186*J186,2)</f>
        <v>0</v>
      </c>
      <c r="L186" s="161">
        <v>21</v>
      </c>
      <c r="M186" s="161">
        <f>G186*(1+L186/100)</f>
        <v>0</v>
      </c>
      <c r="N186" s="161">
        <v>0</v>
      </c>
      <c r="O186" s="161">
        <f>ROUND(E186*N186,2)</f>
        <v>0</v>
      </c>
      <c r="P186" s="161">
        <v>0</v>
      </c>
      <c r="Q186" s="161">
        <f>ROUND(E186*P186,2)</f>
        <v>0</v>
      </c>
      <c r="R186" s="161"/>
      <c r="S186" s="161" t="s">
        <v>188</v>
      </c>
      <c r="T186" s="161" t="s">
        <v>189</v>
      </c>
      <c r="U186" s="161">
        <v>0</v>
      </c>
      <c r="V186" s="161">
        <f>ROUND(E186*U186,2)</f>
        <v>0</v>
      </c>
      <c r="W186" s="161"/>
      <c r="X186" s="161" t="s">
        <v>275</v>
      </c>
      <c r="Y186" s="151"/>
      <c r="Z186" s="151"/>
      <c r="AA186" s="151"/>
      <c r="AB186" s="151"/>
      <c r="AC186" s="151"/>
      <c r="AD186" s="151"/>
      <c r="AE186" s="151"/>
      <c r="AF186" s="151"/>
      <c r="AG186" s="151" t="s">
        <v>276</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x14ac:dyDescent="0.2">
      <c r="A187" s="166" t="s">
        <v>183</v>
      </c>
      <c r="B187" s="167" t="s">
        <v>148</v>
      </c>
      <c r="C187" s="180" t="s">
        <v>149</v>
      </c>
      <c r="D187" s="168"/>
      <c r="E187" s="169"/>
      <c r="F187" s="170"/>
      <c r="G187" s="170">
        <f>SUMIF(AG188:AG191,"&lt;&gt;NOR",G188:G191)</f>
        <v>0</v>
      </c>
      <c r="H187" s="170"/>
      <c r="I187" s="170">
        <f>SUM(I188:I191)</f>
        <v>0</v>
      </c>
      <c r="J187" s="170"/>
      <c r="K187" s="170">
        <f>SUM(K188:K191)</f>
        <v>0</v>
      </c>
      <c r="L187" s="170"/>
      <c r="M187" s="170">
        <f>SUM(M188:M191)</f>
        <v>0</v>
      </c>
      <c r="N187" s="170"/>
      <c r="O187" s="170">
        <f>SUM(O188:O191)</f>
        <v>0.43</v>
      </c>
      <c r="P187" s="170"/>
      <c r="Q187" s="170">
        <f>SUM(Q188:Q191)</f>
        <v>0</v>
      </c>
      <c r="R187" s="170"/>
      <c r="S187" s="170"/>
      <c r="T187" s="171"/>
      <c r="U187" s="165"/>
      <c r="V187" s="165">
        <f>SUM(V188:V191)</f>
        <v>32.76</v>
      </c>
      <c r="W187" s="165"/>
      <c r="X187" s="165"/>
      <c r="AG187" t="s">
        <v>184</v>
      </c>
    </row>
    <row r="188" spans="1:60" ht="22.5" outlineLevel="1" x14ac:dyDescent="0.2">
      <c r="A188" s="172">
        <v>55</v>
      </c>
      <c r="B188" s="173" t="s">
        <v>607</v>
      </c>
      <c r="C188" s="181" t="s">
        <v>608</v>
      </c>
      <c r="D188" s="174" t="s">
        <v>213</v>
      </c>
      <c r="E188" s="175">
        <v>63</v>
      </c>
      <c r="F188" s="176"/>
      <c r="G188" s="177">
        <f>ROUND(E188*F188,2)</f>
        <v>0</v>
      </c>
      <c r="H188" s="176"/>
      <c r="I188" s="177">
        <f>ROUND(E188*H188,2)</f>
        <v>0</v>
      </c>
      <c r="J188" s="176"/>
      <c r="K188" s="177">
        <f>ROUND(E188*J188,2)</f>
        <v>0</v>
      </c>
      <c r="L188" s="177">
        <v>21</v>
      </c>
      <c r="M188" s="177">
        <f>G188*(1+L188/100)</f>
        <v>0</v>
      </c>
      <c r="N188" s="177">
        <v>6.8999999999999999E-3</v>
      </c>
      <c r="O188" s="177">
        <f>ROUND(E188*N188,2)</f>
        <v>0.43</v>
      </c>
      <c r="P188" s="177">
        <v>0</v>
      </c>
      <c r="Q188" s="177">
        <f>ROUND(E188*P188,2)</f>
        <v>0</v>
      </c>
      <c r="R188" s="177"/>
      <c r="S188" s="177" t="s">
        <v>188</v>
      </c>
      <c r="T188" s="178" t="s">
        <v>223</v>
      </c>
      <c r="U188" s="161">
        <v>0.52</v>
      </c>
      <c r="V188" s="161">
        <f>ROUND(E188*U188,2)</f>
        <v>32.76</v>
      </c>
      <c r="W188" s="161"/>
      <c r="X188" s="161" t="s">
        <v>190</v>
      </c>
      <c r="Y188" s="151"/>
      <c r="Z188" s="151"/>
      <c r="AA188" s="151"/>
      <c r="AB188" s="151"/>
      <c r="AC188" s="151"/>
      <c r="AD188" s="151"/>
      <c r="AE188" s="151"/>
      <c r="AF188" s="151"/>
      <c r="AG188" s="151" t="s">
        <v>191</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77" t="s">
        <v>609</v>
      </c>
      <c r="D189" s="278"/>
      <c r="E189" s="278"/>
      <c r="F189" s="278"/>
      <c r="G189" s="278"/>
      <c r="H189" s="161"/>
      <c r="I189" s="161"/>
      <c r="J189" s="161"/>
      <c r="K189" s="161"/>
      <c r="L189" s="161"/>
      <c r="M189" s="161"/>
      <c r="N189" s="161"/>
      <c r="O189" s="161"/>
      <c r="P189" s="161"/>
      <c r="Q189" s="161"/>
      <c r="R189" s="161"/>
      <c r="S189" s="161"/>
      <c r="T189" s="161"/>
      <c r="U189" s="161"/>
      <c r="V189" s="161"/>
      <c r="W189" s="161"/>
      <c r="X189" s="161"/>
      <c r="Y189" s="151"/>
      <c r="Z189" s="151"/>
      <c r="AA189" s="151"/>
      <c r="AB189" s="151"/>
      <c r="AC189" s="151"/>
      <c r="AD189" s="151"/>
      <c r="AE189" s="151"/>
      <c r="AF189" s="151"/>
      <c r="AG189" s="151" t="s">
        <v>305</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2" t="s">
        <v>471</v>
      </c>
      <c r="D190" s="163"/>
      <c r="E190" s="164">
        <v>63</v>
      </c>
      <c r="F190" s="161"/>
      <c r="G190" s="161"/>
      <c r="H190" s="161"/>
      <c r="I190" s="161"/>
      <c r="J190" s="161"/>
      <c r="K190" s="161"/>
      <c r="L190" s="161"/>
      <c r="M190" s="161"/>
      <c r="N190" s="161"/>
      <c r="O190" s="161"/>
      <c r="P190" s="161"/>
      <c r="Q190" s="161"/>
      <c r="R190" s="161"/>
      <c r="S190" s="161"/>
      <c r="T190" s="161"/>
      <c r="U190" s="161"/>
      <c r="V190" s="161"/>
      <c r="W190" s="161"/>
      <c r="X190" s="161"/>
      <c r="Y190" s="151"/>
      <c r="Z190" s="151"/>
      <c r="AA190" s="151"/>
      <c r="AB190" s="151"/>
      <c r="AC190" s="151"/>
      <c r="AD190" s="151"/>
      <c r="AE190" s="151"/>
      <c r="AF190" s="151"/>
      <c r="AG190" s="151" t="s">
        <v>193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v>56</v>
      </c>
      <c r="B191" s="159" t="s">
        <v>610</v>
      </c>
      <c r="C191" s="187" t="s">
        <v>611</v>
      </c>
      <c r="D191" s="160" t="s">
        <v>0</v>
      </c>
      <c r="E191" s="186"/>
      <c r="F191" s="162"/>
      <c r="G191" s="161">
        <f>ROUND(E191*F191,2)</f>
        <v>0</v>
      </c>
      <c r="H191" s="162"/>
      <c r="I191" s="161">
        <f>ROUND(E191*H191,2)</f>
        <v>0</v>
      </c>
      <c r="J191" s="162"/>
      <c r="K191" s="161">
        <f>ROUND(E191*J191,2)</f>
        <v>0</v>
      </c>
      <c r="L191" s="161">
        <v>21</v>
      </c>
      <c r="M191" s="161">
        <f>G191*(1+L191/100)</f>
        <v>0</v>
      </c>
      <c r="N191" s="161">
        <v>0</v>
      </c>
      <c r="O191" s="161">
        <f>ROUND(E191*N191,2)</f>
        <v>0</v>
      </c>
      <c r="P191" s="161">
        <v>0</v>
      </c>
      <c r="Q191" s="161">
        <f>ROUND(E191*P191,2)</f>
        <v>0</v>
      </c>
      <c r="R191" s="161"/>
      <c r="S191" s="161" t="s">
        <v>188</v>
      </c>
      <c r="T191" s="161" t="s">
        <v>189</v>
      </c>
      <c r="U191" s="161">
        <v>0</v>
      </c>
      <c r="V191" s="161">
        <f>ROUND(E191*U191,2)</f>
        <v>0</v>
      </c>
      <c r="W191" s="161"/>
      <c r="X191" s="161" t="s">
        <v>275</v>
      </c>
      <c r="Y191" s="151"/>
      <c r="Z191" s="151"/>
      <c r="AA191" s="151"/>
      <c r="AB191" s="151"/>
      <c r="AC191" s="151"/>
      <c r="AD191" s="151"/>
      <c r="AE191" s="151"/>
      <c r="AF191" s="151"/>
      <c r="AG191" s="151" t="s">
        <v>276</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x14ac:dyDescent="0.2">
      <c r="A192" s="166" t="s">
        <v>183</v>
      </c>
      <c r="B192" s="167" t="s">
        <v>150</v>
      </c>
      <c r="C192" s="180" t="s">
        <v>151</v>
      </c>
      <c r="D192" s="168"/>
      <c r="E192" s="169"/>
      <c r="F192" s="170"/>
      <c r="G192" s="170">
        <f>SUMIF(AG193:AG198,"&lt;&gt;NOR",G193:G198)</f>
        <v>0</v>
      </c>
      <c r="H192" s="170"/>
      <c r="I192" s="170">
        <f>SUM(I193:I198)</f>
        <v>0</v>
      </c>
      <c r="J192" s="170"/>
      <c r="K192" s="170">
        <f>SUM(K193:K198)</f>
        <v>0</v>
      </c>
      <c r="L192" s="170"/>
      <c r="M192" s="170">
        <f>SUM(M193:M198)</f>
        <v>0</v>
      </c>
      <c r="N192" s="170"/>
      <c r="O192" s="170">
        <f>SUM(O193:O198)</f>
        <v>0.11</v>
      </c>
      <c r="P192" s="170"/>
      <c r="Q192" s="170">
        <f>SUM(Q193:Q198)</f>
        <v>0</v>
      </c>
      <c r="R192" s="170"/>
      <c r="S192" s="170"/>
      <c r="T192" s="171"/>
      <c r="U192" s="165"/>
      <c r="V192" s="165">
        <f>SUM(V193:V198)</f>
        <v>5.7799999999999994</v>
      </c>
      <c r="W192" s="165"/>
      <c r="X192" s="165"/>
      <c r="AG192" t="s">
        <v>184</v>
      </c>
    </row>
    <row r="193" spans="1:60" ht="22.5" outlineLevel="1" x14ac:dyDescent="0.2">
      <c r="A193" s="172">
        <v>57</v>
      </c>
      <c r="B193" s="173" t="s">
        <v>612</v>
      </c>
      <c r="C193" s="181" t="s">
        <v>613</v>
      </c>
      <c r="D193" s="174" t="s">
        <v>213</v>
      </c>
      <c r="E193" s="175">
        <v>14</v>
      </c>
      <c r="F193" s="176"/>
      <c r="G193" s="177">
        <f>ROUND(E193*F193,2)</f>
        <v>0</v>
      </c>
      <c r="H193" s="176"/>
      <c r="I193" s="177">
        <f>ROUND(E193*H193,2)</f>
        <v>0</v>
      </c>
      <c r="J193" s="176"/>
      <c r="K193" s="177">
        <f>ROUND(E193*J193,2)</f>
        <v>0</v>
      </c>
      <c r="L193" s="177">
        <v>21</v>
      </c>
      <c r="M193" s="177">
        <f>G193*(1+L193/100)</f>
        <v>0</v>
      </c>
      <c r="N193" s="177">
        <v>0</v>
      </c>
      <c r="O193" s="177">
        <f>ROUND(E193*N193,2)</f>
        <v>0</v>
      </c>
      <c r="P193" s="177">
        <v>0</v>
      </c>
      <c r="Q193" s="177">
        <f>ROUND(E193*P193,2)</f>
        <v>0</v>
      </c>
      <c r="R193" s="177"/>
      <c r="S193" s="177" t="s">
        <v>188</v>
      </c>
      <c r="T193" s="178" t="s">
        <v>189</v>
      </c>
      <c r="U193" s="161">
        <v>1.6E-2</v>
      </c>
      <c r="V193" s="161">
        <f>ROUND(E193*U193,2)</f>
        <v>0.22</v>
      </c>
      <c r="W193" s="161"/>
      <c r="X193" s="161" t="s">
        <v>190</v>
      </c>
      <c r="Y193" s="151"/>
      <c r="Z193" s="151"/>
      <c r="AA193" s="151"/>
      <c r="AB193" s="151"/>
      <c r="AC193" s="151"/>
      <c r="AD193" s="151"/>
      <c r="AE193" s="151"/>
      <c r="AF193" s="151"/>
      <c r="AG193" s="151" t="s">
        <v>191</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2" t="s">
        <v>370</v>
      </c>
      <c r="D194" s="163"/>
      <c r="E194" s="164">
        <v>14</v>
      </c>
      <c r="F194" s="161"/>
      <c r="G194" s="161"/>
      <c r="H194" s="161"/>
      <c r="I194" s="161"/>
      <c r="J194" s="161"/>
      <c r="K194" s="161"/>
      <c r="L194" s="161"/>
      <c r="M194" s="161"/>
      <c r="N194" s="161"/>
      <c r="O194" s="161"/>
      <c r="P194" s="161"/>
      <c r="Q194" s="161"/>
      <c r="R194" s="161"/>
      <c r="S194" s="161"/>
      <c r="T194" s="161"/>
      <c r="U194" s="161"/>
      <c r="V194" s="161"/>
      <c r="W194" s="161"/>
      <c r="X194" s="161"/>
      <c r="Y194" s="151"/>
      <c r="Z194" s="151"/>
      <c r="AA194" s="151"/>
      <c r="AB194" s="151"/>
      <c r="AC194" s="151"/>
      <c r="AD194" s="151"/>
      <c r="AE194" s="151"/>
      <c r="AF194" s="151"/>
      <c r="AG194" s="151" t="s">
        <v>193</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2">
        <v>58</v>
      </c>
      <c r="B195" s="173" t="s">
        <v>614</v>
      </c>
      <c r="C195" s="181" t="s">
        <v>615</v>
      </c>
      <c r="D195" s="174" t="s">
        <v>213</v>
      </c>
      <c r="E195" s="175">
        <v>14</v>
      </c>
      <c r="F195" s="176"/>
      <c r="G195" s="177">
        <f>ROUND(E195*F195,2)</f>
        <v>0</v>
      </c>
      <c r="H195" s="176"/>
      <c r="I195" s="177">
        <f>ROUND(E195*H195,2)</f>
        <v>0</v>
      </c>
      <c r="J195" s="176"/>
      <c r="K195" s="177">
        <f>ROUND(E195*J195,2)</f>
        <v>0</v>
      </c>
      <c r="L195" s="177">
        <v>21</v>
      </c>
      <c r="M195" s="177">
        <f>G195*(1+L195/100)</f>
        <v>0</v>
      </c>
      <c r="N195" s="177">
        <v>8.0700000000000008E-3</v>
      </c>
      <c r="O195" s="177">
        <f>ROUND(E195*N195,2)</f>
        <v>0.11</v>
      </c>
      <c r="P195" s="177">
        <v>0</v>
      </c>
      <c r="Q195" s="177">
        <f>ROUND(E195*P195,2)</f>
        <v>0</v>
      </c>
      <c r="R195" s="177"/>
      <c r="S195" s="177" t="s">
        <v>188</v>
      </c>
      <c r="T195" s="178" t="s">
        <v>189</v>
      </c>
      <c r="U195" s="161">
        <v>0.38500000000000001</v>
      </c>
      <c r="V195" s="161">
        <f>ROUND(E195*U195,2)</f>
        <v>5.39</v>
      </c>
      <c r="W195" s="161"/>
      <c r="X195" s="161" t="s">
        <v>190</v>
      </c>
      <c r="Y195" s="151"/>
      <c r="Z195" s="151"/>
      <c r="AA195" s="151"/>
      <c r="AB195" s="151"/>
      <c r="AC195" s="151"/>
      <c r="AD195" s="151"/>
      <c r="AE195" s="151"/>
      <c r="AF195" s="151"/>
      <c r="AG195" s="151" t="s">
        <v>191</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77" t="s">
        <v>616</v>
      </c>
      <c r="D196" s="278"/>
      <c r="E196" s="278"/>
      <c r="F196" s="278"/>
      <c r="G196" s="278"/>
      <c r="H196" s="161"/>
      <c r="I196" s="161"/>
      <c r="J196" s="161"/>
      <c r="K196" s="161"/>
      <c r="L196" s="161"/>
      <c r="M196" s="161"/>
      <c r="N196" s="161"/>
      <c r="O196" s="161"/>
      <c r="P196" s="161"/>
      <c r="Q196" s="161"/>
      <c r="R196" s="161"/>
      <c r="S196" s="161"/>
      <c r="T196" s="161"/>
      <c r="U196" s="161"/>
      <c r="V196" s="161"/>
      <c r="W196" s="161"/>
      <c r="X196" s="161"/>
      <c r="Y196" s="151"/>
      <c r="Z196" s="151"/>
      <c r="AA196" s="151"/>
      <c r="AB196" s="151"/>
      <c r="AC196" s="151"/>
      <c r="AD196" s="151"/>
      <c r="AE196" s="151"/>
      <c r="AF196" s="151"/>
      <c r="AG196" s="151" t="s">
        <v>305</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82" t="s">
        <v>370</v>
      </c>
      <c r="D197" s="163"/>
      <c r="E197" s="164">
        <v>14</v>
      </c>
      <c r="F197" s="161"/>
      <c r="G197" s="161"/>
      <c r="H197" s="161"/>
      <c r="I197" s="161"/>
      <c r="J197" s="161"/>
      <c r="K197" s="161"/>
      <c r="L197" s="161"/>
      <c r="M197" s="161"/>
      <c r="N197" s="161"/>
      <c r="O197" s="161"/>
      <c r="P197" s="161"/>
      <c r="Q197" s="161"/>
      <c r="R197" s="161"/>
      <c r="S197" s="161"/>
      <c r="T197" s="161"/>
      <c r="U197" s="161"/>
      <c r="V197" s="161"/>
      <c r="W197" s="161"/>
      <c r="X197" s="161"/>
      <c r="Y197" s="151"/>
      <c r="Z197" s="151"/>
      <c r="AA197" s="151"/>
      <c r="AB197" s="151"/>
      <c r="AC197" s="151"/>
      <c r="AD197" s="151"/>
      <c r="AE197" s="151"/>
      <c r="AF197" s="151"/>
      <c r="AG197" s="151" t="s">
        <v>193</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88">
        <v>59</v>
      </c>
      <c r="B198" s="189" t="s">
        <v>617</v>
      </c>
      <c r="C198" s="195" t="s">
        <v>618</v>
      </c>
      <c r="D198" s="190" t="s">
        <v>274</v>
      </c>
      <c r="E198" s="191">
        <v>0.11298</v>
      </c>
      <c r="F198" s="192"/>
      <c r="G198" s="193">
        <f>ROUND(E198*F198,2)</f>
        <v>0</v>
      </c>
      <c r="H198" s="192"/>
      <c r="I198" s="193">
        <f>ROUND(E198*H198,2)</f>
        <v>0</v>
      </c>
      <c r="J198" s="192"/>
      <c r="K198" s="193">
        <f>ROUND(E198*J198,2)</f>
        <v>0</v>
      </c>
      <c r="L198" s="193">
        <v>21</v>
      </c>
      <c r="M198" s="193">
        <f>G198*(1+L198/100)</f>
        <v>0</v>
      </c>
      <c r="N198" s="193">
        <v>0</v>
      </c>
      <c r="O198" s="193">
        <f>ROUND(E198*N198,2)</f>
        <v>0</v>
      </c>
      <c r="P198" s="193">
        <v>0</v>
      </c>
      <c r="Q198" s="193">
        <f>ROUND(E198*P198,2)</f>
        <v>0</v>
      </c>
      <c r="R198" s="193"/>
      <c r="S198" s="193" t="s">
        <v>188</v>
      </c>
      <c r="T198" s="194" t="s">
        <v>189</v>
      </c>
      <c r="U198" s="161">
        <v>1.4990000000000001</v>
      </c>
      <c r="V198" s="161">
        <f>ROUND(E198*U198,2)</f>
        <v>0.17</v>
      </c>
      <c r="W198" s="161"/>
      <c r="X198" s="161" t="s">
        <v>275</v>
      </c>
      <c r="Y198" s="151"/>
      <c r="Z198" s="151"/>
      <c r="AA198" s="151"/>
      <c r="AB198" s="151"/>
      <c r="AC198" s="151"/>
      <c r="AD198" s="151"/>
      <c r="AE198" s="151"/>
      <c r="AF198" s="151"/>
      <c r="AG198" s="151" t="s">
        <v>276</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x14ac:dyDescent="0.2">
      <c r="A199" s="166" t="s">
        <v>183</v>
      </c>
      <c r="B199" s="167" t="s">
        <v>152</v>
      </c>
      <c r="C199" s="180" t="s">
        <v>153</v>
      </c>
      <c r="D199" s="168"/>
      <c r="E199" s="169"/>
      <c r="F199" s="170"/>
      <c r="G199" s="170">
        <f>SUMIF(AG200:AG203,"&lt;&gt;NOR",G200:G203)</f>
        <v>0</v>
      </c>
      <c r="H199" s="170"/>
      <c r="I199" s="170">
        <f>SUM(I200:I203)</f>
        <v>0</v>
      </c>
      <c r="J199" s="170"/>
      <c r="K199" s="170">
        <f>SUM(K200:K203)</f>
        <v>0</v>
      </c>
      <c r="L199" s="170"/>
      <c r="M199" s="170">
        <f>SUM(M200:M203)</f>
        <v>0</v>
      </c>
      <c r="N199" s="170"/>
      <c r="O199" s="170">
        <f>SUM(O200:O203)</f>
        <v>0.01</v>
      </c>
      <c r="P199" s="170"/>
      <c r="Q199" s="170">
        <f>SUM(Q200:Q203)</f>
        <v>0</v>
      </c>
      <c r="R199" s="170"/>
      <c r="S199" s="170"/>
      <c r="T199" s="171"/>
      <c r="U199" s="165"/>
      <c r="V199" s="165">
        <f>SUM(V200:V203)</f>
        <v>14.06</v>
      </c>
      <c r="W199" s="165"/>
      <c r="X199" s="165"/>
      <c r="AG199" t="s">
        <v>184</v>
      </c>
    </row>
    <row r="200" spans="1:60" outlineLevel="1" x14ac:dyDescent="0.2">
      <c r="A200" s="172">
        <v>60</v>
      </c>
      <c r="B200" s="173" t="s">
        <v>619</v>
      </c>
      <c r="C200" s="181" t="s">
        <v>620</v>
      </c>
      <c r="D200" s="174" t="s">
        <v>213</v>
      </c>
      <c r="E200" s="175">
        <v>46.86</v>
      </c>
      <c r="F200" s="176"/>
      <c r="G200" s="177">
        <f>ROUND(E200*F200,2)</f>
        <v>0</v>
      </c>
      <c r="H200" s="176"/>
      <c r="I200" s="177">
        <f>ROUND(E200*H200,2)</f>
        <v>0</v>
      </c>
      <c r="J200" s="176"/>
      <c r="K200" s="177">
        <f>ROUND(E200*J200,2)</f>
        <v>0</v>
      </c>
      <c r="L200" s="177">
        <v>21</v>
      </c>
      <c r="M200" s="177">
        <f>G200*(1+L200/100)</f>
        <v>0</v>
      </c>
      <c r="N200" s="177">
        <v>3.2000000000000003E-4</v>
      </c>
      <c r="O200" s="177">
        <f>ROUND(E200*N200,2)</f>
        <v>0.01</v>
      </c>
      <c r="P200" s="177">
        <v>0</v>
      </c>
      <c r="Q200" s="177">
        <f>ROUND(E200*P200,2)</f>
        <v>0</v>
      </c>
      <c r="R200" s="177"/>
      <c r="S200" s="177" t="s">
        <v>188</v>
      </c>
      <c r="T200" s="178" t="s">
        <v>189</v>
      </c>
      <c r="U200" s="161">
        <v>0.3</v>
      </c>
      <c r="V200" s="161">
        <f>ROUND(E200*U200,2)</f>
        <v>14.06</v>
      </c>
      <c r="W200" s="161"/>
      <c r="X200" s="161" t="s">
        <v>190</v>
      </c>
      <c r="Y200" s="151"/>
      <c r="Z200" s="151"/>
      <c r="AA200" s="151"/>
      <c r="AB200" s="151"/>
      <c r="AC200" s="151"/>
      <c r="AD200" s="151"/>
      <c r="AE200" s="151"/>
      <c r="AF200" s="151"/>
      <c r="AG200" s="151" t="s">
        <v>191</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277" t="s">
        <v>621</v>
      </c>
      <c r="D201" s="278"/>
      <c r="E201" s="278"/>
      <c r="F201" s="278"/>
      <c r="G201" s="278"/>
      <c r="H201" s="161"/>
      <c r="I201" s="161"/>
      <c r="J201" s="161"/>
      <c r="K201" s="161"/>
      <c r="L201" s="161"/>
      <c r="M201" s="161"/>
      <c r="N201" s="161"/>
      <c r="O201" s="161"/>
      <c r="P201" s="161"/>
      <c r="Q201" s="161"/>
      <c r="R201" s="161"/>
      <c r="S201" s="161"/>
      <c r="T201" s="161"/>
      <c r="U201" s="161"/>
      <c r="V201" s="161"/>
      <c r="W201" s="161"/>
      <c r="X201" s="161"/>
      <c r="Y201" s="151"/>
      <c r="Z201" s="151"/>
      <c r="AA201" s="151"/>
      <c r="AB201" s="151"/>
      <c r="AC201" s="151"/>
      <c r="AD201" s="151"/>
      <c r="AE201" s="151"/>
      <c r="AF201" s="151"/>
      <c r="AG201" s="151" t="s">
        <v>305</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2" t="s">
        <v>622</v>
      </c>
      <c r="D202" s="163"/>
      <c r="E202" s="164">
        <v>13.9</v>
      </c>
      <c r="F202" s="161"/>
      <c r="G202" s="161"/>
      <c r="H202" s="161"/>
      <c r="I202" s="161"/>
      <c r="J202" s="161"/>
      <c r="K202" s="161"/>
      <c r="L202" s="161"/>
      <c r="M202" s="161"/>
      <c r="N202" s="161"/>
      <c r="O202" s="161"/>
      <c r="P202" s="161"/>
      <c r="Q202" s="161"/>
      <c r="R202" s="161"/>
      <c r="S202" s="161"/>
      <c r="T202" s="161"/>
      <c r="U202" s="161"/>
      <c r="V202" s="161"/>
      <c r="W202" s="161"/>
      <c r="X202" s="161"/>
      <c r="Y202" s="151"/>
      <c r="Z202" s="151"/>
      <c r="AA202" s="151"/>
      <c r="AB202" s="151"/>
      <c r="AC202" s="151"/>
      <c r="AD202" s="151"/>
      <c r="AE202" s="151"/>
      <c r="AF202" s="151"/>
      <c r="AG202" s="151" t="s">
        <v>193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2" t="s">
        <v>623</v>
      </c>
      <c r="D203" s="163"/>
      <c r="E203" s="164">
        <v>32.96</v>
      </c>
      <c r="F203" s="161"/>
      <c r="G203" s="161"/>
      <c r="H203" s="161"/>
      <c r="I203" s="161"/>
      <c r="J203" s="161"/>
      <c r="K203" s="161"/>
      <c r="L203" s="161"/>
      <c r="M203" s="161"/>
      <c r="N203" s="161"/>
      <c r="O203" s="161"/>
      <c r="P203" s="161"/>
      <c r="Q203" s="161"/>
      <c r="R203" s="161"/>
      <c r="S203" s="161"/>
      <c r="T203" s="161"/>
      <c r="U203" s="161"/>
      <c r="V203" s="161"/>
      <c r="W203" s="161"/>
      <c r="X203" s="161"/>
      <c r="Y203" s="151"/>
      <c r="Z203" s="151"/>
      <c r="AA203" s="151"/>
      <c r="AB203" s="151"/>
      <c r="AC203" s="151"/>
      <c r="AD203" s="151"/>
      <c r="AE203" s="151"/>
      <c r="AF203" s="151"/>
      <c r="AG203" s="151" t="s">
        <v>193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x14ac:dyDescent="0.2">
      <c r="A204" s="166" t="s">
        <v>183</v>
      </c>
      <c r="B204" s="167" t="s">
        <v>154</v>
      </c>
      <c r="C204" s="180" t="s">
        <v>155</v>
      </c>
      <c r="D204" s="168"/>
      <c r="E204" s="169"/>
      <c r="F204" s="170"/>
      <c r="G204" s="170">
        <f>SUMIF(AG205:AG207,"&lt;&gt;NOR",G205:G207)</f>
        <v>0</v>
      </c>
      <c r="H204" s="170"/>
      <c r="I204" s="170">
        <f>SUM(I205:I207)</f>
        <v>0</v>
      </c>
      <c r="J204" s="170"/>
      <c r="K204" s="170">
        <f>SUM(K205:K207)</f>
        <v>0</v>
      </c>
      <c r="L204" s="170"/>
      <c r="M204" s="170">
        <f>SUM(M205:M207)</f>
        <v>0</v>
      </c>
      <c r="N204" s="170"/>
      <c r="O204" s="170">
        <f>SUM(O205:O207)</f>
        <v>0.04</v>
      </c>
      <c r="P204" s="170"/>
      <c r="Q204" s="170">
        <f>SUM(Q205:Q207)</f>
        <v>0</v>
      </c>
      <c r="R204" s="170"/>
      <c r="S204" s="170"/>
      <c r="T204" s="171"/>
      <c r="U204" s="165"/>
      <c r="V204" s="165">
        <f>SUM(V205:V207)</f>
        <v>5.85</v>
      </c>
      <c r="W204" s="165"/>
      <c r="X204" s="165"/>
      <c r="AG204" t="s">
        <v>184</v>
      </c>
    </row>
    <row r="205" spans="1:60" ht="22.5" outlineLevel="1" x14ac:dyDescent="0.2">
      <c r="A205" s="172">
        <v>61</v>
      </c>
      <c r="B205" s="173" t="s">
        <v>624</v>
      </c>
      <c r="C205" s="181" t="s">
        <v>625</v>
      </c>
      <c r="D205" s="174" t="s">
        <v>255</v>
      </c>
      <c r="E205" s="175">
        <v>45</v>
      </c>
      <c r="F205" s="176"/>
      <c r="G205" s="177">
        <f>ROUND(E205*F205,2)</f>
        <v>0</v>
      </c>
      <c r="H205" s="176"/>
      <c r="I205" s="177">
        <f>ROUND(E205*H205,2)</f>
        <v>0</v>
      </c>
      <c r="J205" s="176"/>
      <c r="K205" s="177">
        <f>ROUND(E205*J205,2)</f>
        <v>0</v>
      </c>
      <c r="L205" s="177">
        <v>21</v>
      </c>
      <c r="M205" s="177">
        <f>G205*(1+L205/100)</f>
        <v>0</v>
      </c>
      <c r="N205" s="177">
        <v>9.8999999999999999E-4</v>
      </c>
      <c r="O205" s="177">
        <f>ROUND(E205*N205,2)</f>
        <v>0.04</v>
      </c>
      <c r="P205" s="177">
        <v>0</v>
      </c>
      <c r="Q205" s="177">
        <f>ROUND(E205*P205,2)</f>
        <v>0</v>
      </c>
      <c r="R205" s="177"/>
      <c r="S205" s="177" t="s">
        <v>188</v>
      </c>
      <c r="T205" s="178" t="s">
        <v>189</v>
      </c>
      <c r="U205" s="161">
        <v>0.13</v>
      </c>
      <c r="V205" s="161">
        <f>ROUND(E205*U205,2)</f>
        <v>5.85</v>
      </c>
      <c r="W205" s="161"/>
      <c r="X205" s="161" t="s">
        <v>190</v>
      </c>
      <c r="Y205" s="151"/>
      <c r="Z205" s="151"/>
      <c r="AA205" s="151"/>
      <c r="AB205" s="151"/>
      <c r="AC205" s="151"/>
      <c r="AD205" s="151"/>
      <c r="AE205" s="151"/>
      <c r="AF205" s="151"/>
      <c r="AG205" s="151" t="s">
        <v>191</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277" t="s">
        <v>626</v>
      </c>
      <c r="D206" s="278"/>
      <c r="E206" s="278"/>
      <c r="F206" s="278"/>
      <c r="G206" s="278"/>
      <c r="H206" s="161"/>
      <c r="I206" s="161"/>
      <c r="J206" s="161"/>
      <c r="K206" s="161"/>
      <c r="L206" s="161"/>
      <c r="M206" s="161"/>
      <c r="N206" s="161"/>
      <c r="O206" s="161"/>
      <c r="P206" s="161"/>
      <c r="Q206" s="161"/>
      <c r="R206" s="161"/>
      <c r="S206" s="161"/>
      <c r="T206" s="161"/>
      <c r="U206" s="161"/>
      <c r="V206" s="161"/>
      <c r="W206" s="161"/>
      <c r="X206" s="161"/>
      <c r="Y206" s="151"/>
      <c r="Z206" s="151"/>
      <c r="AA206" s="151"/>
      <c r="AB206" s="151"/>
      <c r="AC206" s="151"/>
      <c r="AD206" s="151"/>
      <c r="AE206" s="151"/>
      <c r="AF206" s="151"/>
      <c r="AG206" s="151" t="s">
        <v>305</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82" t="s">
        <v>627</v>
      </c>
      <c r="D207" s="163"/>
      <c r="E207" s="164">
        <v>45</v>
      </c>
      <c r="F207" s="161"/>
      <c r="G207" s="161"/>
      <c r="H207" s="161"/>
      <c r="I207" s="161"/>
      <c r="J207" s="161"/>
      <c r="K207" s="161"/>
      <c r="L207" s="161"/>
      <c r="M207" s="161"/>
      <c r="N207" s="161"/>
      <c r="O207" s="161"/>
      <c r="P207" s="161"/>
      <c r="Q207" s="161"/>
      <c r="R207" s="161"/>
      <c r="S207" s="161"/>
      <c r="T207" s="161"/>
      <c r="U207" s="161"/>
      <c r="V207" s="161"/>
      <c r="W207" s="161"/>
      <c r="X207" s="161"/>
      <c r="Y207" s="151"/>
      <c r="Z207" s="151"/>
      <c r="AA207" s="151"/>
      <c r="AB207" s="151"/>
      <c r="AC207" s="151"/>
      <c r="AD207" s="151"/>
      <c r="AE207" s="151"/>
      <c r="AF207" s="151"/>
      <c r="AG207" s="151" t="s">
        <v>193</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x14ac:dyDescent="0.2">
      <c r="A208" s="3"/>
      <c r="B208" s="4"/>
      <c r="C208" s="183"/>
      <c r="D208" s="6"/>
      <c r="E208" s="3"/>
      <c r="F208" s="3"/>
      <c r="G208" s="3"/>
      <c r="H208" s="3"/>
      <c r="I208" s="3"/>
      <c r="J208" s="3"/>
      <c r="K208" s="3"/>
      <c r="L208" s="3"/>
      <c r="M208" s="3"/>
      <c r="N208" s="3"/>
      <c r="O208" s="3"/>
      <c r="P208" s="3"/>
      <c r="Q208" s="3"/>
      <c r="R208" s="3"/>
      <c r="S208" s="3"/>
      <c r="T208" s="3"/>
      <c r="U208" s="3"/>
      <c r="V208" s="3"/>
      <c r="W208" s="3"/>
      <c r="X208" s="3"/>
      <c r="AE208">
        <v>15</v>
      </c>
      <c r="AF208">
        <v>21</v>
      </c>
      <c r="AG208" t="s">
        <v>170</v>
      </c>
    </row>
    <row r="209" spans="1:33" x14ac:dyDescent="0.2">
      <c r="A209" s="154"/>
      <c r="B209" s="155" t="s">
        <v>30</v>
      </c>
      <c r="C209" s="184"/>
      <c r="D209" s="156"/>
      <c r="E209" s="157"/>
      <c r="F209" s="157"/>
      <c r="G209" s="179">
        <f>G8+G37+G54+G57+G62+G78+G85+G88+G95+G97+G110+G163+G187+G192+G199+G204</f>
        <v>0</v>
      </c>
      <c r="H209" s="3"/>
      <c r="I209" s="3"/>
      <c r="J209" s="3"/>
      <c r="K209" s="3"/>
      <c r="L209" s="3"/>
      <c r="M209" s="3"/>
      <c r="N209" s="3"/>
      <c r="O209" s="3"/>
      <c r="P209" s="3"/>
      <c r="Q209" s="3"/>
      <c r="R209" s="3"/>
      <c r="S209" s="3"/>
      <c r="T209" s="3"/>
      <c r="U209" s="3"/>
      <c r="V209" s="3"/>
      <c r="W209" s="3"/>
      <c r="X209" s="3"/>
      <c r="AE209">
        <f>SUMIF(L7:L207,AE208,G7:G207)</f>
        <v>0</v>
      </c>
      <c r="AF209">
        <f>SUMIF(L7:L207,AF208,G7:G207)</f>
        <v>0</v>
      </c>
      <c r="AG209" t="s">
        <v>277</v>
      </c>
    </row>
    <row r="210" spans="1:33" x14ac:dyDescent="0.2">
      <c r="A210" s="3"/>
      <c r="B210" s="4"/>
      <c r="C210" s="183"/>
      <c r="D210" s="6"/>
      <c r="E210" s="3"/>
      <c r="F210" s="3"/>
      <c r="G210" s="3"/>
      <c r="H210" s="3"/>
      <c r="I210" s="3"/>
      <c r="J210" s="3"/>
      <c r="K210" s="3"/>
      <c r="L210" s="3"/>
      <c r="M210" s="3"/>
      <c r="N210" s="3"/>
      <c r="O210" s="3"/>
      <c r="P210" s="3"/>
      <c r="Q210" s="3"/>
      <c r="R210" s="3"/>
      <c r="S210" s="3"/>
      <c r="T210" s="3"/>
      <c r="U210" s="3"/>
      <c r="V210" s="3"/>
      <c r="W210" s="3"/>
      <c r="X210" s="3"/>
    </row>
    <row r="211" spans="1:33" x14ac:dyDescent="0.2">
      <c r="A211" s="3"/>
      <c r="B211" s="4"/>
      <c r="C211" s="183"/>
      <c r="D211" s="6"/>
      <c r="E211" s="3"/>
      <c r="F211" s="3"/>
      <c r="G211" s="3"/>
      <c r="H211" s="3"/>
      <c r="I211" s="3"/>
      <c r="J211" s="3"/>
      <c r="K211" s="3"/>
      <c r="L211" s="3"/>
      <c r="M211" s="3"/>
      <c r="N211" s="3"/>
      <c r="O211" s="3"/>
      <c r="P211" s="3"/>
      <c r="Q211" s="3"/>
      <c r="R211" s="3"/>
      <c r="S211" s="3"/>
      <c r="T211" s="3"/>
      <c r="U211" s="3"/>
      <c r="V211" s="3"/>
      <c r="W211" s="3"/>
      <c r="X211" s="3"/>
    </row>
    <row r="212" spans="1:33" x14ac:dyDescent="0.2">
      <c r="A212" s="273" t="s">
        <v>278</v>
      </c>
      <c r="B212" s="273"/>
      <c r="C212" s="274"/>
      <c r="D212" s="6"/>
      <c r="E212" s="3"/>
      <c r="F212" s="3"/>
      <c r="G212" s="3"/>
      <c r="H212" s="3"/>
      <c r="I212" s="3"/>
      <c r="J212" s="3"/>
      <c r="K212" s="3"/>
      <c r="L212" s="3"/>
      <c r="M212" s="3"/>
      <c r="N212" s="3"/>
      <c r="O212" s="3"/>
      <c r="P212" s="3"/>
      <c r="Q212" s="3"/>
      <c r="R212" s="3"/>
      <c r="S212" s="3"/>
      <c r="T212" s="3"/>
      <c r="U212" s="3"/>
      <c r="V212" s="3"/>
      <c r="W212" s="3"/>
      <c r="X212" s="3"/>
    </row>
    <row r="213" spans="1:33" x14ac:dyDescent="0.2">
      <c r="A213" s="254"/>
      <c r="B213" s="255"/>
      <c r="C213" s="256"/>
      <c r="D213" s="255"/>
      <c r="E213" s="255"/>
      <c r="F213" s="255"/>
      <c r="G213" s="257"/>
      <c r="H213" s="3"/>
      <c r="I213" s="3"/>
      <c r="J213" s="3"/>
      <c r="K213" s="3"/>
      <c r="L213" s="3"/>
      <c r="M213" s="3"/>
      <c r="N213" s="3"/>
      <c r="O213" s="3"/>
      <c r="P213" s="3"/>
      <c r="Q213" s="3"/>
      <c r="R213" s="3"/>
      <c r="S213" s="3"/>
      <c r="T213" s="3"/>
      <c r="U213" s="3"/>
      <c r="V213" s="3"/>
      <c r="W213" s="3"/>
      <c r="X213" s="3"/>
      <c r="AG213" t="s">
        <v>279</v>
      </c>
    </row>
    <row r="214" spans="1:33" x14ac:dyDescent="0.2">
      <c r="A214" s="258"/>
      <c r="B214" s="259"/>
      <c r="C214" s="260"/>
      <c r="D214" s="259"/>
      <c r="E214" s="259"/>
      <c r="F214" s="259"/>
      <c r="G214" s="261"/>
      <c r="H214" s="3"/>
      <c r="I214" s="3"/>
      <c r="J214" s="3"/>
      <c r="K214" s="3"/>
      <c r="L214" s="3"/>
      <c r="M214" s="3"/>
      <c r="N214" s="3"/>
      <c r="O214" s="3"/>
      <c r="P214" s="3"/>
      <c r="Q214" s="3"/>
      <c r="R214" s="3"/>
      <c r="S214" s="3"/>
      <c r="T214" s="3"/>
      <c r="U214" s="3"/>
      <c r="V214" s="3"/>
      <c r="W214" s="3"/>
      <c r="X214" s="3"/>
    </row>
    <row r="215" spans="1:33" x14ac:dyDescent="0.2">
      <c r="A215" s="258"/>
      <c r="B215" s="259"/>
      <c r="C215" s="260"/>
      <c r="D215" s="259"/>
      <c r="E215" s="259"/>
      <c r="F215" s="259"/>
      <c r="G215" s="261"/>
      <c r="H215" s="3"/>
      <c r="I215" s="3"/>
      <c r="J215" s="3"/>
      <c r="K215" s="3"/>
      <c r="L215" s="3"/>
      <c r="M215" s="3"/>
      <c r="N215" s="3"/>
      <c r="O215" s="3"/>
      <c r="P215" s="3"/>
      <c r="Q215" s="3"/>
      <c r="R215" s="3"/>
      <c r="S215" s="3"/>
      <c r="T215" s="3"/>
      <c r="U215" s="3"/>
      <c r="V215" s="3"/>
      <c r="W215" s="3"/>
      <c r="X215" s="3"/>
    </row>
    <row r="216" spans="1:33" x14ac:dyDescent="0.2">
      <c r="A216" s="258"/>
      <c r="B216" s="259"/>
      <c r="C216" s="260"/>
      <c r="D216" s="259"/>
      <c r="E216" s="259"/>
      <c r="F216" s="259"/>
      <c r="G216" s="261"/>
      <c r="H216" s="3"/>
      <c r="I216" s="3"/>
      <c r="J216" s="3"/>
      <c r="K216" s="3"/>
      <c r="L216" s="3"/>
      <c r="M216" s="3"/>
      <c r="N216" s="3"/>
      <c r="O216" s="3"/>
      <c r="P216" s="3"/>
      <c r="Q216" s="3"/>
      <c r="R216" s="3"/>
      <c r="S216" s="3"/>
      <c r="T216" s="3"/>
      <c r="U216" s="3"/>
      <c r="V216" s="3"/>
      <c r="W216" s="3"/>
      <c r="X216" s="3"/>
    </row>
    <row r="217" spans="1:33" x14ac:dyDescent="0.2">
      <c r="A217" s="262"/>
      <c r="B217" s="263"/>
      <c r="C217" s="264"/>
      <c r="D217" s="263"/>
      <c r="E217" s="263"/>
      <c r="F217" s="263"/>
      <c r="G217" s="265"/>
      <c r="H217" s="3"/>
      <c r="I217" s="3"/>
      <c r="J217" s="3"/>
      <c r="K217" s="3"/>
      <c r="L217" s="3"/>
      <c r="M217" s="3"/>
      <c r="N217" s="3"/>
      <c r="O217" s="3"/>
      <c r="P217" s="3"/>
      <c r="Q217" s="3"/>
      <c r="R217" s="3"/>
      <c r="S217" s="3"/>
      <c r="T217" s="3"/>
      <c r="U217" s="3"/>
      <c r="V217" s="3"/>
      <c r="W217" s="3"/>
      <c r="X217" s="3"/>
    </row>
    <row r="218" spans="1:33" x14ac:dyDescent="0.2">
      <c r="A218" s="3"/>
      <c r="B218" s="4"/>
      <c r="C218" s="183"/>
      <c r="D218" s="6"/>
      <c r="E218" s="3"/>
      <c r="F218" s="3"/>
      <c r="G218" s="3"/>
      <c r="H218" s="3"/>
      <c r="I218" s="3"/>
      <c r="J218" s="3"/>
      <c r="K218" s="3"/>
      <c r="L218" s="3"/>
      <c r="M218" s="3"/>
      <c r="N218" s="3"/>
      <c r="O218" s="3"/>
      <c r="P218" s="3"/>
      <c r="Q218" s="3"/>
      <c r="R218" s="3"/>
      <c r="S218" s="3"/>
      <c r="T218" s="3"/>
      <c r="U218" s="3"/>
      <c r="V218" s="3"/>
      <c r="W218" s="3"/>
      <c r="X218" s="3"/>
    </row>
    <row r="219" spans="1:33" x14ac:dyDescent="0.2">
      <c r="C219" s="185"/>
      <c r="D219" s="10"/>
      <c r="AG219" t="s">
        <v>280</v>
      </c>
    </row>
    <row r="220" spans="1:33" x14ac:dyDescent="0.2">
      <c r="D220" s="10"/>
    </row>
    <row r="221" spans="1:33" x14ac:dyDescent="0.2">
      <c r="D221" s="10"/>
    </row>
    <row r="222" spans="1:33" x14ac:dyDescent="0.2">
      <c r="D222" s="10"/>
    </row>
    <row r="223" spans="1:33" x14ac:dyDescent="0.2">
      <c r="D223" s="10"/>
    </row>
    <row r="224" spans="1:33"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5">
    <mergeCell ref="A213:G217"/>
    <mergeCell ref="C68:G68"/>
    <mergeCell ref="C99:G99"/>
    <mergeCell ref="C102:G102"/>
    <mergeCell ref="C146:G146"/>
    <mergeCell ref="A1:G1"/>
    <mergeCell ref="C2:G2"/>
    <mergeCell ref="C3:G3"/>
    <mergeCell ref="C4:G4"/>
    <mergeCell ref="A212:C212"/>
    <mergeCell ref="C165:G165"/>
    <mergeCell ref="C189:G189"/>
    <mergeCell ref="C196:G196"/>
    <mergeCell ref="C201:G201"/>
    <mergeCell ref="C206:G20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63</v>
      </c>
      <c r="C3" s="267" t="s">
        <v>64</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SUMIF(AG9:AG22,"&lt;&gt;NOR",G9:G22)</f>
        <v>0</v>
      </c>
      <c r="H8" s="170"/>
      <c r="I8" s="170">
        <f>SUM(I9:I22)</f>
        <v>0</v>
      </c>
      <c r="J8" s="170"/>
      <c r="K8" s="170">
        <f>SUM(K9:K22)</f>
        <v>0</v>
      </c>
      <c r="L8" s="170"/>
      <c r="M8" s="170">
        <f>SUM(M9:M22)</f>
        <v>0</v>
      </c>
      <c r="N8" s="170"/>
      <c r="O8" s="170">
        <f>SUM(O9:O22)</f>
        <v>0</v>
      </c>
      <c r="P8" s="170"/>
      <c r="Q8" s="170">
        <f>SUM(Q9:Q22)</f>
        <v>0</v>
      </c>
      <c r="R8" s="170"/>
      <c r="S8" s="170"/>
      <c r="T8" s="171"/>
      <c r="U8" s="165"/>
      <c r="V8" s="165">
        <f>SUM(V9:V22)</f>
        <v>54.52</v>
      </c>
      <c r="W8" s="165"/>
      <c r="X8" s="165"/>
      <c r="AG8" t="s">
        <v>184</v>
      </c>
    </row>
    <row r="9" spans="1:60" outlineLevel="1" x14ac:dyDescent="0.2">
      <c r="A9" s="172">
        <v>1</v>
      </c>
      <c r="B9" s="173" t="s">
        <v>628</v>
      </c>
      <c r="C9" s="181" t="s">
        <v>629</v>
      </c>
      <c r="D9" s="174" t="s">
        <v>187</v>
      </c>
      <c r="E9" s="175">
        <v>54.5</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0.19</v>
      </c>
      <c r="V9" s="161">
        <f>ROUND(E9*U9,2)</f>
        <v>10.36</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630</v>
      </c>
      <c r="D10" s="163"/>
      <c r="E10" s="164">
        <v>54.5</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2">
        <v>2</v>
      </c>
      <c r="B11" s="173" t="s">
        <v>197</v>
      </c>
      <c r="C11" s="181" t="s">
        <v>198</v>
      </c>
      <c r="D11" s="174" t="s">
        <v>187</v>
      </c>
      <c r="E11" s="175">
        <v>54.5</v>
      </c>
      <c r="F11" s="176"/>
      <c r="G11" s="177">
        <f>ROUND(E11*F11,2)</f>
        <v>0</v>
      </c>
      <c r="H11" s="176"/>
      <c r="I11" s="177">
        <f>ROUND(E11*H11,2)</f>
        <v>0</v>
      </c>
      <c r="J11" s="176"/>
      <c r="K11" s="177">
        <f>ROUND(E11*J11,2)</f>
        <v>0</v>
      </c>
      <c r="L11" s="177">
        <v>21</v>
      </c>
      <c r="M11" s="177">
        <f>G11*(1+L11/100)</f>
        <v>0</v>
      </c>
      <c r="N11" s="177">
        <v>0</v>
      </c>
      <c r="O11" s="177">
        <f>ROUND(E11*N11,2)</f>
        <v>0</v>
      </c>
      <c r="P11" s="177">
        <v>0</v>
      </c>
      <c r="Q11" s="177">
        <f>ROUND(E11*P11,2)</f>
        <v>0</v>
      </c>
      <c r="R11" s="177"/>
      <c r="S11" s="177" t="s">
        <v>188</v>
      </c>
      <c r="T11" s="178" t="s">
        <v>189</v>
      </c>
      <c r="U11" s="161">
        <v>0.1024</v>
      </c>
      <c r="V11" s="161">
        <f>ROUND(E11*U11,2)</f>
        <v>5.58</v>
      </c>
      <c r="W11" s="161"/>
      <c r="X11" s="161" t="s">
        <v>190</v>
      </c>
      <c r="Y11" s="151"/>
      <c r="Z11" s="151"/>
      <c r="AA11" s="151"/>
      <c r="AB11" s="151"/>
      <c r="AC11" s="151"/>
      <c r="AD11" s="151"/>
      <c r="AE11" s="151"/>
      <c r="AF11" s="151"/>
      <c r="AG11" s="151" t="s">
        <v>191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630</v>
      </c>
      <c r="D12" s="163"/>
      <c r="E12" s="164">
        <v>54.5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2">
        <v>3</v>
      </c>
      <c r="B13" s="173" t="s">
        <v>205</v>
      </c>
      <c r="C13" s="181" t="s">
        <v>206</v>
      </c>
      <c r="D13" s="174" t="s">
        <v>187</v>
      </c>
      <c r="E13" s="175">
        <v>54.5</v>
      </c>
      <c r="F13" s="176"/>
      <c r="G13" s="177">
        <f>ROUND(E13*F13,2)</f>
        <v>0</v>
      </c>
      <c r="H13" s="176"/>
      <c r="I13" s="177">
        <f>ROUND(E13*H13,2)</f>
        <v>0</v>
      </c>
      <c r="J13" s="176"/>
      <c r="K13" s="177">
        <f>ROUND(E13*J13,2)</f>
        <v>0</v>
      </c>
      <c r="L13" s="177">
        <v>21</v>
      </c>
      <c r="M13" s="177">
        <f>G13*(1+L13/100)</f>
        <v>0</v>
      </c>
      <c r="N13" s="177">
        <v>0</v>
      </c>
      <c r="O13" s="177">
        <f>ROUND(E13*N13,2)</f>
        <v>0</v>
      </c>
      <c r="P13" s="177">
        <v>0</v>
      </c>
      <c r="Q13" s="177">
        <f>ROUND(E13*P13,2)</f>
        <v>0</v>
      </c>
      <c r="R13" s="177"/>
      <c r="S13" s="177" t="s">
        <v>188</v>
      </c>
      <c r="T13" s="178" t="s">
        <v>189</v>
      </c>
      <c r="U13" s="161">
        <v>1.0999999999999999E-2</v>
      </c>
      <c r="V13" s="161">
        <f>ROUND(E13*U13,2)</f>
        <v>0.6</v>
      </c>
      <c r="W13" s="161"/>
      <c r="X13" s="161" t="s">
        <v>190</v>
      </c>
      <c r="Y13" s="151"/>
      <c r="Z13" s="151"/>
      <c r="AA13" s="151"/>
      <c r="AB13" s="151"/>
      <c r="AC13" s="151"/>
      <c r="AD13" s="151"/>
      <c r="AE13" s="151"/>
      <c r="AF13" s="151"/>
      <c r="AG13" s="151" t="s">
        <v>191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630</v>
      </c>
      <c r="D14" s="163"/>
      <c r="E14" s="164">
        <v>54.5</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2">
        <v>4</v>
      </c>
      <c r="B15" s="173" t="s">
        <v>207</v>
      </c>
      <c r="C15" s="181" t="s">
        <v>208</v>
      </c>
      <c r="D15" s="174" t="s">
        <v>187</v>
      </c>
      <c r="E15" s="175">
        <v>54.5</v>
      </c>
      <c r="F15" s="176"/>
      <c r="G15" s="177">
        <f>ROUND(E15*F15,2)</f>
        <v>0</v>
      </c>
      <c r="H15" s="176"/>
      <c r="I15" s="177">
        <f>ROUND(E15*H15,2)</f>
        <v>0</v>
      </c>
      <c r="J15" s="176"/>
      <c r="K15" s="177">
        <f>ROUND(E15*J15,2)</f>
        <v>0</v>
      </c>
      <c r="L15" s="177">
        <v>21</v>
      </c>
      <c r="M15" s="177">
        <f>G15*(1+L15/100)</f>
        <v>0</v>
      </c>
      <c r="N15" s="177">
        <v>0</v>
      </c>
      <c r="O15" s="177">
        <f>ROUND(E15*N15,2)</f>
        <v>0</v>
      </c>
      <c r="P15" s="177">
        <v>0</v>
      </c>
      <c r="Q15" s="177">
        <f>ROUND(E15*P15,2)</f>
        <v>0</v>
      </c>
      <c r="R15" s="177"/>
      <c r="S15" s="177" t="s">
        <v>188</v>
      </c>
      <c r="T15" s="178" t="s">
        <v>189</v>
      </c>
      <c r="U15" s="161">
        <v>0.65200000000000002</v>
      </c>
      <c r="V15" s="161">
        <f>ROUND(E15*U15,2)</f>
        <v>35.53</v>
      </c>
      <c r="W15" s="161"/>
      <c r="X15" s="161" t="s">
        <v>190</v>
      </c>
      <c r="Y15" s="151"/>
      <c r="Z15" s="151"/>
      <c r="AA15" s="151"/>
      <c r="AB15" s="151"/>
      <c r="AC15" s="151"/>
      <c r="AD15" s="151"/>
      <c r="AE15" s="151"/>
      <c r="AF15" s="151"/>
      <c r="AG15" s="151" t="s">
        <v>191</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2" t="s">
        <v>630</v>
      </c>
      <c r="D16" s="163"/>
      <c r="E16" s="164">
        <v>54.5</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193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2">
        <v>5</v>
      </c>
      <c r="B17" s="173" t="s">
        <v>209</v>
      </c>
      <c r="C17" s="181" t="s">
        <v>210</v>
      </c>
      <c r="D17" s="174" t="s">
        <v>187</v>
      </c>
      <c r="E17" s="175">
        <v>54.5</v>
      </c>
      <c r="F17" s="176"/>
      <c r="G17" s="177">
        <f>ROUND(E17*F17,2)</f>
        <v>0</v>
      </c>
      <c r="H17" s="176"/>
      <c r="I17" s="177">
        <f>ROUND(E17*H17,2)</f>
        <v>0</v>
      </c>
      <c r="J17" s="176"/>
      <c r="K17" s="177">
        <f>ROUND(E17*J17,2)</f>
        <v>0</v>
      </c>
      <c r="L17" s="177">
        <v>21</v>
      </c>
      <c r="M17" s="177">
        <f>G17*(1+L17/100)</f>
        <v>0</v>
      </c>
      <c r="N17" s="177">
        <v>0</v>
      </c>
      <c r="O17" s="177">
        <f>ROUND(E17*N17,2)</f>
        <v>0</v>
      </c>
      <c r="P17" s="177">
        <v>0</v>
      </c>
      <c r="Q17" s="177">
        <f>ROUND(E17*P17,2)</f>
        <v>0</v>
      </c>
      <c r="R17" s="177"/>
      <c r="S17" s="177" t="s">
        <v>188</v>
      </c>
      <c r="T17" s="178" t="s">
        <v>189</v>
      </c>
      <c r="U17" s="161">
        <v>8.9999999999999993E-3</v>
      </c>
      <c r="V17" s="161">
        <f>ROUND(E17*U17,2)</f>
        <v>0.49</v>
      </c>
      <c r="W17" s="161"/>
      <c r="X17" s="161" t="s">
        <v>190</v>
      </c>
      <c r="Y17" s="151"/>
      <c r="Z17" s="151"/>
      <c r="AA17" s="151"/>
      <c r="AB17" s="151"/>
      <c r="AC17" s="151"/>
      <c r="AD17" s="151"/>
      <c r="AE17" s="151"/>
      <c r="AF17" s="151"/>
      <c r="AG17" s="151" t="s">
        <v>191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630</v>
      </c>
      <c r="D18" s="163"/>
      <c r="E18" s="164">
        <v>54.5</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2">
        <v>6</v>
      </c>
      <c r="B19" s="173" t="s">
        <v>211</v>
      </c>
      <c r="C19" s="181" t="s">
        <v>212</v>
      </c>
      <c r="D19" s="174" t="s">
        <v>213</v>
      </c>
      <c r="E19" s="175">
        <v>109</v>
      </c>
      <c r="F19" s="176"/>
      <c r="G19" s="177">
        <f>ROUND(E19*F19,2)</f>
        <v>0</v>
      </c>
      <c r="H19" s="176"/>
      <c r="I19" s="177">
        <f>ROUND(E19*H19,2)</f>
        <v>0</v>
      </c>
      <c r="J19" s="176"/>
      <c r="K19" s="177">
        <f>ROUND(E19*J19,2)</f>
        <v>0</v>
      </c>
      <c r="L19" s="177">
        <v>21</v>
      </c>
      <c r="M19" s="177">
        <f>G19*(1+L19/100)</f>
        <v>0</v>
      </c>
      <c r="N19" s="177">
        <v>0</v>
      </c>
      <c r="O19" s="177">
        <f>ROUND(E19*N19,2)</f>
        <v>0</v>
      </c>
      <c r="P19" s="177">
        <v>0</v>
      </c>
      <c r="Q19" s="177">
        <f>ROUND(E19*P19,2)</f>
        <v>0</v>
      </c>
      <c r="R19" s="177"/>
      <c r="S19" s="177" t="s">
        <v>188</v>
      </c>
      <c r="T19" s="178" t="s">
        <v>189</v>
      </c>
      <c r="U19" s="161">
        <v>1.7999999999999999E-2</v>
      </c>
      <c r="V19" s="161">
        <f>ROUND(E19*U19,2)</f>
        <v>1.96</v>
      </c>
      <c r="W19" s="161"/>
      <c r="X19" s="161" t="s">
        <v>190</v>
      </c>
      <c r="Y19" s="151"/>
      <c r="Z19" s="151"/>
      <c r="AA19" s="151"/>
      <c r="AB19" s="151"/>
      <c r="AC19" s="151"/>
      <c r="AD19" s="151"/>
      <c r="AE19" s="151"/>
      <c r="AF19" s="151"/>
      <c r="AG19" s="151" t="s">
        <v>191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631</v>
      </c>
      <c r="D20" s="163"/>
      <c r="E20" s="164">
        <v>109</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2">
        <v>7</v>
      </c>
      <c r="B21" s="173" t="s">
        <v>215</v>
      </c>
      <c r="C21" s="181" t="s">
        <v>216</v>
      </c>
      <c r="D21" s="174" t="s">
        <v>187</v>
      </c>
      <c r="E21" s="175">
        <v>54.5</v>
      </c>
      <c r="F21" s="176"/>
      <c r="G21" s="177">
        <f>ROUND(E21*F21,2)</f>
        <v>0</v>
      </c>
      <c r="H21" s="176"/>
      <c r="I21" s="177">
        <f>ROUND(E21*H21,2)</f>
        <v>0</v>
      </c>
      <c r="J21" s="176"/>
      <c r="K21" s="177">
        <f>ROUND(E21*J21,2)</f>
        <v>0</v>
      </c>
      <c r="L21" s="177">
        <v>21</v>
      </c>
      <c r="M21" s="177">
        <f>G21*(1+L21/100)</f>
        <v>0</v>
      </c>
      <c r="N21" s="177">
        <v>0</v>
      </c>
      <c r="O21" s="177">
        <f>ROUND(E21*N21,2)</f>
        <v>0</v>
      </c>
      <c r="P21" s="177">
        <v>0</v>
      </c>
      <c r="Q21" s="177">
        <f>ROUND(E21*P21,2)</f>
        <v>0</v>
      </c>
      <c r="R21" s="177"/>
      <c r="S21" s="177" t="s">
        <v>188</v>
      </c>
      <c r="T21" s="178" t="s">
        <v>189</v>
      </c>
      <c r="U21" s="161">
        <v>0</v>
      </c>
      <c r="V21" s="161">
        <f>ROUND(E21*U21,2)</f>
        <v>0</v>
      </c>
      <c r="W21" s="161"/>
      <c r="X21" s="161" t="s">
        <v>190</v>
      </c>
      <c r="Y21" s="151"/>
      <c r="Z21" s="151"/>
      <c r="AA21" s="151"/>
      <c r="AB21" s="151"/>
      <c r="AC21" s="151"/>
      <c r="AD21" s="151"/>
      <c r="AE21" s="151"/>
      <c r="AF21" s="151"/>
      <c r="AG21" s="151" t="s">
        <v>191</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630</v>
      </c>
      <c r="D22" s="163"/>
      <c r="E22" s="164">
        <v>54.5</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x14ac:dyDescent="0.2">
      <c r="A23" s="166" t="s">
        <v>183</v>
      </c>
      <c r="B23" s="167" t="s">
        <v>116</v>
      </c>
      <c r="C23" s="180" t="s">
        <v>117</v>
      </c>
      <c r="D23" s="168"/>
      <c r="E23" s="169"/>
      <c r="F23" s="170"/>
      <c r="G23" s="170">
        <f>SUMIF(AG24:AG35,"&lt;&gt;NOR",G24:G35)</f>
        <v>0</v>
      </c>
      <c r="H23" s="170"/>
      <c r="I23" s="170">
        <f>SUM(I24:I35)</f>
        <v>0</v>
      </c>
      <c r="J23" s="170"/>
      <c r="K23" s="170">
        <f>SUM(K24:K35)</f>
        <v>0</v>
      </c>
      <c r="L23" s="170"/>
      <c r="M23" s="170">
        <f>SUM(M24:M35)</f>
        <v>0</v>
      </c>
      <c r="N23" s="170"/>
      <c r="O23" s="170">
        <f>SUM(O24:O35)</f>
        <v>117.62999999999998</v>
      </c>
      <c r="P23" s="170"/>
      <c r="Q23" s="170">
        <f>SUM(Q24:Q35)</f>
        <v>0</v>
      </c>
      <c r="R23" s="170"/>
      <c r="S23" s="170"/>
      <c r="T23" s="171"/>
      <c r="U23" s="165"/>
      <c r="V23" s="165">
        <f>SUM(V24:V35)</f>
        <v>49.28</v>
      </c>
      <c r="W23" s="165"/>
      <c r="X23" s="165"/>
      <c r="AG23" t="s">
        <v>184</v>
      </c>
    </row>
    <row r="24" spans="1:60" outlineLevel="1" x14ac:dyDescent="0.2">
      <c r="A24" s="172">
        <v>8</v>
      </c>
      <c r="B24" s="173" t="s">
        <v>632</v>
      </c>
      <c r="C24" s="181" t="s">
        <v>633</v>
      </c>
      <c r="D24" s="174" t="s">
        <v>213</v>
      </c>
      <c r="E24" s="175">
        <v>109</v>
      </c>
      <c r="F24" s="176"/>
      <c r="G24" s="177">
        <f>ROUND(E24*F24,2)</f>
        <v>0</v>
      </c>
      <c r="H24" s="176"/>
      <c r="I24" s="177">
        <f>ROUND(E24*H24,2)</f>
        <v>0</v>
      </c>
      <c r="J24" s="176"/>
      <c r="K24" s="177">
        <f>ROUND(E24*J24,2)</f>
        <v>0</v>
      </c>
      <c r="L24" s="177">
        <v>21</v>
      </c>
      <c r="M24" s="177">
        <f>G24*(1+L24/100)</f>
        <v>0</v>
      </c>
      <c r="N24" s="177">
        <v>0.18215999999999999</v>
      </c>
      <c r="O24" s="177">
        <f>ROUND(E24*N24,2)</f>
        <v>19.86</v>
      </c>
      <c r="P24" s="177">
        <v>0</v>
      </c>
      <c r="Q24" s="177">
        <f>ROUND(E24*P24,2)</f>
        <v>0</v>
      </c>
      <c r="R24" s="177"/>
      <c r="S24" s="177" t="s">
        <v>188</v>
      </c>
      <c r="T24" s="178" t="s">
        <v>189</v>
      </c>
      <c r="U24" s="161">
        <v>2.4E-2</v>
      </c>
      <c r="V24" s="161">
        <f>ROUND(E24*U24,2)</f>
        <v>2.62</v>
      </c>
      <c r="W24" s="161"/>
      <c r="X24" s="161" t="s">
        <v>190</v>
      </c>
      <c r="Y24" s="151"/>
      <c r="Z24" s="151"/>
      <c r="AA24" s="151"/>
      <c r="AB24" s="151"/>
      <c r="AC24" s="151"/>
      <c r="AD24" s="151"/>
      <c r="AE24" s="151"/>
      <c r="AF24" s="151"/>
      <c r="AG24" s="151" t="s">
        <v>191</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2" t="s">
        <v>631</v>
      </c>
      <c r="D25" s="163"/>
      <c r="E25" s="164">
        <v>109</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193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2">
        <v>9</v>
      </c>
      <c r="B26" s="173" t="s">
        <v>634</v>
      </c>
      <c r="C26" s="181" t="s">
        <v>635</v>
      </c>
      <c r="D26" s="174" t="s">
        <v>213</v>
      </c>
      <c r="E26" s="175">
        <v>109</v>
      </c>
      <c r="F26" s="176"/>
      <c r="G26" s="177">
        <f>ROUND(E26*F26,2)</f>
        <v>0</v>
      </c>
      <c r="H26" s="176"/>
      <c r="I26" s="177">
        <f>ROUND(E26*H26,2)</f>
        <v>0</v>
      </c>
      <c r="J26" s="176"/>
      <c r="K26" s="177">
        <f>ROUND(E26*J26,2)</f>
        <v>0</v>
      </c>
      <c r="L26" s="177">
        <v>21</v>
      </c>
      <c r="M26" s="177">
        <f>G26*(1+L26/100)</f>
        <v>0</v>
      </c>
      <c r="N26" s="177">
        <v>0.215</v>
      </c>
      <c r="O26" s="177">
        <f>ROUND(E26*N26,2)</f>
        <v>23.44</v>
      </c>
      <c r="P26" s="177">
        <v>0</v>
      </c>
      <c r="Q26" s="177">
        <f>ROUND(E26*P26,2)</f>
        <v>0</v>
      </c>
      <c r="R26" s="177"/>
      <c r="S26" s="177" t="s">
        <v>188</v>
      </c>
      <c r="T26" s="178" t="s">
        <v>189</v>
      </c>
      <c r="U26" s="161">
        <v>2.5000000000000001E-2</v>
      </c>
      <c r="V26" s="161">
        <f>ROUND(E26*U26,2)</f>
        <v>2.73</v>
      </c>
      <c r="W26" s="161"/>
      <c r="X26" s="161" t="s">
        <v>190</v>
      </c>
      <c r="Y26" s="151"/>
      <c r="Z26" s="151"/>
      <c r="AA26" s="151"/>
      <c r="AB26" s="151"/>
      <c r="AC26" s="151"/>
      <c r="AD26" s="151"/>
      <c r="AE26" s="151"/>
      <c r="AF26" s="151"/>
      <c r="AG26" s="151" t="s">
        <v>191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631</v>
      </c>
      <c r="D27" s="163"/>
      <c r="E27" s="164">
        <v>109</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2">
        <v>10</v>
      </c>
      <c r="B28" s="173" t="s">
        <v>636</v>
      </c>
      <c r="C28" s="181" t="s">
        <v>637</v>
      </c>
      <c r="D28" s="174" t="s">
        <v>213</v>
      </c>
      <c r="E28" s="175">
        <v>109</v>
      </c>
      <c r="F28" s="176"/>
      <c r="G28" s="177">
        <f>ROUND(E28*F28,2)</f>
        <v>0</v>
      </c>
      <c r="H28" s="176"/>
      <c r="I28" s="177">
        <f>ROUND(E28*H28,2)</f>
        <v>0</v>
      </c>
      <c r="J28" s="176"/>
      <c r="K28" s="177">
        <f>ROUND(E28*J28,2)</f>
        <v>0</v>
      </c>
      <c r="L28" s="177">
        <v>21</v>
      </c>
      <c r="M28" s="177">
        <f>G28*(1+L28/100)</f>
        <v>0</v>
      </c>
      <c r="N28" s="177">
        <v>0.43</v>
      </c>
      <c r="O28" s="177">
        <f>ROUND(E28*N28,2)</f>
        <v>46.87</v>
      </c>
      <c r="P28" s="177">
        <v>0</v>
      </c>
      <c r="Q28" s="177">
        <f>ROUND(E28*P28,2)</f>
        <v>0</v>
      </c>
      <c r="R28" s="177"/>
      <c r="S28" s="177" t="s">
        <v>188</v>
      </c>
      <c r="T28" s="178" t="s">
        <v>189</v>
      </c>
      <c r="U28" s="161">
        <v>2.8000000000000001E-2</v>
      </c>
      <c r="V28" s="161">
        <f>ROUND(E28*U28,2)</f>
        <v>3.05</v>
      </c>
      <c r="W28" s="161"/>
      <c r="X28" s="161" t="s">
        <v>190</v>
      </c>
      <c r="Y28" s="151"/>
      <c r="Z28" s="151"/>
      <c r="AA28" s="151"/>
      <c r="AB28" s="151"/>
      <c r="AC28" s="151"/>
      <c r="AD28" s="151"/>
      <c r="AE28" s="151"/>
      <c r="AF28" s="151"/>
      <c r="AG28" s="151" t="s">
        <v>191</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631</v>
      </c>
      <c r="D29" s="163"/>
      <c r="E29" s="164">
        <v>109</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2">
        <v>11</v>
      </c>
      <c r="B30" s="173" t="s">
        <v>494</v>
      </c>
      <c r="C30" s="181" t="s">
        <v>495</v>
      </c>
      <c r="D30" s="174" t="s">
        <v>213</v>
      </c>
      <c r="E30" s="175">
        <v>109</v>
      </c>
      <c r="F30" s="176"/>
      <c r="G30" s="177">
        <f>ROUND(E30*F30,2)</f>
        <v>0</v>
      </c>
      <c r="H30" s="176"/>
      <c r="I30" s="177">
        <f>ROUND(E30*H30,2)</f>
        <v>0</v>
      </c>
      <c r="J30" s="176"/>
      <c r="K30" s="177">
        <f>ROUND(E30*J30,2)</f>
        <v>0</v>
      </c>
      <c r="L30" s="177">
        <v>21</v>
      </c>
      <c r="M30" s="177">
        <f>G30*(1+L30/100)</f>
        <v>0</v>
      </c>
      <c r="N30" s="177">
        <v>7.1999999999999995E-2</v>
      </c>
      <c r="O30" s="177">
        <f>ROUND(E30*N30,2)</f>
        <v>7.85</v>
      </c>
      <c r="P30" s="177">
        <v>0</v>
      </c>
      <c r="Q30" s="177">
        <f>ROUND(E30*P30,2)</f>
        <v>0</v>
      </c>
      <c r="R30" s="177"/>
      <c r="S30" s="177" t="s">
        <v>188</v>
      </c>
      <c r="T30" s="178" t="s">
        <v>189</v>
      </c>
      <c r="U30" s="161">
        <v>0.375</v>
      </c>
      <c r="V30" s="161">
        <f>ROUND(E30*U30,2)</f>
        <v>40.880000000000003</v>
      </c>
      <c r="W30" s="161"/>
      <c r="X30" s="161" t="s">
        <v>190</v>
      </c>
      <c r="Y30" s="151"/>
      <c r="Z30" s="151"/>
      <c r="AA30" s="151"/>
      <c r="AB30" s="151"/>
      <c r="AC30" s="151"/>
      <c r="AD30" s="151"/>
      <c r="AE30" s="151"/>
      <c r="AF30" s="151"/>
      <c r="AG30" s="151" t="s">
        <v>191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2" t="s">
        <v>631</v>
      </c>
      <c r="D31" s="163"/>
      <c r="E31" s="164">
        <v>109</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193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2">
        <v>12</v>
      </c>
      <c r="B32" s="173" t="s">
        <v>638</v>
      </c>
      <c r="C32" s="181" t="s">
        <v>639</v>
      </c>
      <c r="D32" s="174" t="s">
        <v>251</v>
      </c>
      <c r="E32" s="175">
        <v>85</v>
      </c>
      <c r="F32" s="176"/>
      <c r="G32" s="177">
        <f>ROUND(E32*F32,2)</f>
        <v>0</v>
      </c>
      <c r="H32" s="176"/>
      <c r="I32" s="177">
        <f>ROUND(E32*H32,2)</f>
        <v>0</v>
      </c>
      <c r="J32" s="176"/>
      <c r="K32" s="177">
        <f>ROUND(E32*J32,2)</f>
        <v>0</v>
      </c>
      <c r="L32" s="177">
        <v>21</v>
      </c>
      <c r="M32" s="177">
        <f>G32*(1+L32/100)</f>
        <v>0</v>
      </c>
      <c r="N32" s="177">
        <v>0</v>
      </c>
      <c r="O32" s="177">
        <f>ROUND(E32*N32,2)</f>
        <v>0</v>
      </c>
      <c r="P32" s="177">
        <v>0</v>
      </c>
      <c r="Q32" s="177">
        <f>ROUND(E32*P32,2)</f>
        <v>0</v>
      </c>
      <c r="R32" s="177"/>
      <c r="S32" s="177" t="s">
        <v>222</v>
      </c>
      <c r="T32" s="178" t="s">
        <v>223</v>
      </c>
      <c r="U32" s="161">
        <v>0</v>
      </c>
      <c r="V32" s="161">
        <f>ROUND(E32*U32,2)</f>
        <v>0</v>
      </c>
      <c r="W32" s="161"/>
      <c r="X32" s="161" t="s">
        <v>190</v>
      </c>
      <c r="Y32" s="151"/>
      <c r="Z32" s="151"/>
      <c r="AA32" s="151"/>
      <c r="AB32" s="151"/>
      <c r="AC32" s="151"/>
      <c r="AD32" s="151"/>
      <c r="AE32" s="151"/>
      <c r="AF32" s="151"/>
      <c r="AG32" s="151" t="s">
        <v>191</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2" t="s">
        <v>640</v>
      </c>
      <c r="D33" s="163"/>
      <c r="E33" s="164">
        <v>85</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193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33.75" outlineLevel="1" x14ac:dyDescent="0.2">
      <c r="A34" s="172">
        <v>13</v>
      </c>
      <c r="B34" s="173" t="s">
        <v>497</v>
      </c>
      <c r="C34" s="181" t="s">
        <v>641</v>
      </c>
      <c r="D34" s="174" t="s">
        <v>213</v>
      </c>
      <c r="E34" s="175">
        <v>113.36</v>
      </c>
      <c r="F34" s="176"/>
      <c r="G34" s="177">
        <f>ROUND(E34*F34,2)</f>
        <v>0</v>
      </c>
      <c r="H34" s="176"/>
      <c r="I34" s="177">
        <f>ROUND(E34*H34,2)</f>
        <v>0</v>
      </c>
      <c r="J34" s="176"/>
      <c r="K34" s="177">
        <f>ROUND(E34*J34,2)</f>
        <v>0</v>
      </c>
      <c r="L34" s="177">
        <v>21</v>
      </c>
      <c r="M34" s="177">
        <f>G34*(1+L34/100)</f>
        <v>0</v>
      </c>
      <c r="N34" s="177">
        <v>0.17299999999999999</v>
      </c>
      <c r="O34" s="177">
        <f>ROUND(E34*N34,2)</f>
        <v>19.61</v>
      </c>
      <c r="P34" s="177">
        <v>0</v>
      </c>
      <c r="Q34" s="177">
        <f>ROUND(E34*P34,2)</f>
        <v>0</v>
      </c>
      <c r="R34" s="177" t="s">
        <v>232</v>
      </c>
      <c r="S34" s="177" t="s">
        <v>188</v>
      </c>
      <c r="T34" s="178" t="s">
        <v>189</v>
      </c>
      <c r="U34" s="161">
        <v>0</v>
      </c>
      <c r="V34" s="161">
        <f>ROUND(E34*U34,2)</f>
        <v>0</v>
      </c>
      <c r="W34" s="161"/>
      <c r="X34" s="161" t="s">
        <v>233</v>
      </c>
      <c r="Y34" s="151"/>
      <c r="Z34" s="151"/>
      <c r="AA34" s="151"/>
      <c r="AB34" s="151"/>
      <c r="AC34" s="151"/>
      <c r="AD34" s="151"/>
      <c r="AE34" s="151"/>
      <c r="AF34" s="151"/>
      <c r="AG34" s="151" t="s">
        <v>234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2" t="s">
        <v>642</v>
      </c>
      <c r="D35" s="163"/>
      <c r="E35" s="164">
        <v>113.36</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193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x14ac:dyDescent="0.2">
      <c r="A36" s="166" t="s">
        <v>183</v>
      </c>
      <c r="B36" s="167" t="s">
        <v>132</v>
      </c>
      <c r="C36" s="180" t="s">
        <v>133</v>
      </c>
      <c r="D36" s="168"/>
      <c r="E36" s="169"/>
      <c r="F36" s="170"/>
      <c r="G36" s="170">
        <f>SUMIF(AG37:AG37,"&lt;&gt;NOR",G37:G37)</f>
        <v>0</v>
      </c>
      <c r="H36" s="170"/>
      <c r="I36" s="170">
        <f>SUM(I37:I37)</f>
        <v>0</v>
      </c>
      <c r="J36" s="170"/>
      <c r="K36" s="170">
        <f>SUM(K37:K37)</f>
        <v>0</v>
      </c>
      <c r="L36" s="170"/>
      <c r="M36" s="170">
        <f>SUM(M37:M37)</f>
        <v>0</v>
      </c>
      <c r="N36" s="170"/>
      <c r="O36" s="170">
        <f>SUM(O37:O37)</f>
        <v>0</v>
      </c>
      <c r="P36" s="170"/>
      <c r="Q36" s="170">
        <f>SUM(Q37:Q37)</f>
        <v>0</v>
      </c>
      <c r="R36" s="170"/>
      <c r="S36" s="170"/>
      <c r="T36" s="171"/>
      <c r="U36" s="165"/>
      <c r="V36" s="165">
        <f>SUM(V37:V37)</f>
        <v>45.87</v>
      </c>
      <c r="W36" s="165"/>
      <c r="X36" s="165"/>
      <c r="AG36" t="s">
        <v>184</v>
      </c>
    </row>
    <row r="37" spans="1:60" outlineLevel="1" x14ac:dyDescent="0.2">
      <c r="A37" s="172">
        <v>14</v>
      </c>
      <c r="B37" s="173" t="s">
        <v>643</v>
      </c>
      <c r="C37" s="181" t="s">
        <v>644</v>
      </c>
      <c r="D37" s="174" t="s">
        <v>274</v>
      </c>
      <c r="E37" s="175">
        <v>117.61972</v>
      </c>
      <c r="F37" s="176"/>
      <c r="G37" s="177">
        <f>ROUND(E37*F37,2)</f>
        <v>0</v>
      </c>
      <c r="H37" s="176"/>
      <c r="I37" s="177">
        <f>ROUND(E37*H37,2)</f>
        <v>0</v>
      </c>
      <c r="J37" s="176"/>
      <c r="K37" s="177">
        <f>ROUND(E37*J37,2)</f>
        <v>0</v>
      </c>
      <c r="L37" s="177">
        <v>21</v>
      </c>
      <c r="M37" s="177">
        <f>G37*(1+L37/100)</f>
        <v>0</v>
      </c>
      <c r="N37" s="177">
        <v>0</v>
      </c>
      <c r="O37" s="177">
        <f>ROUND(E37*N37,2)</f>
        <v>0</v>
      </c>
      <c r="P37" s="177">
        <v>0</v>
      </c>
      <c r="Q37" s="177">
        <f>ROUND(E37*P37,2)</f>
        <v>0</v>
      </c>
      <c r="R37" s="177"/>
      <c r="S37" s="177" t="s">
        <v>188</v>
      </c>
      <c r="T37" s="178" t="s">
        <v>189</v>
      </c>
      <c r="U37" s="161">
        <v>0.39</v>
      </c>
      <c r="V37" s="161">
        <f>ROUND(E37*U37,2)</f>
        <v>45.87</v>
      </c>
      <c r="W37" s="161"/>
      <c r="X37" s="161" t="s">
        <v>275</v>
      </c>
      <c r="Y37" s="151"/>
      <c r="Z37" s="151"/>
      <c r="AA37" s="151"/>
      <c r="AB37" s="151"/>
      <c r="AC37" s="151"/>
      <c r="AD37" s="151"/>
      <c r="AE37" s="151"/>
      <c r="AF37" s="151"/>
      <c r="AG37" s="151" t="s">
        <v>276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x14ac:dyDescent="0.2">
      <c r="A38" s="3"/>
      <c r="B38" s="4"/>
      <c r="C38" s="183"/>
      <c r="D38" s="6"/>
      <c r="E38" s="3"/>
      <c r="F38" s="3"/>
      <c r="G38" s="3"/>
      <c r="H38" s="3"/>
      <c r="I38" s="3"/>
      <c r="J38" s="3"/>
      <c r="K38" s="3"/>
      <c r="L38" s="3"/>
      <c r="M38" s="3"/>
      <c r="N38" s="3"/>
      <c r="O38" s="3"/>
      <c r="P38" s="3"/>
      <c r="Q38" s="3"/>
      <c r="R38" s="3"/>
      <c r="S38" s="3"/>
      <c r="T38" s="3"/>
      <c r="U38" s="3"/>
      <c r="V38" s="3"/>
      <c r="W38" s="3"/>
      <c r="X38" s="3"/>
      <c r="AE38">
        <v>15</v>
      </c>
      <c r="AF38">
        <v>21</v>
      </c>
      <c r="AG38" t="s">
        <v>170</v>
      </c>
    </row>
    <row r="39" spans="1:60" x14ac:dyDescent="0.2">
      <c r="A39" s="154"/>
      <c r="B39" s="155" t="s">
        <v>30</v>
      </c>
      <c r="C39" s="184"/>
      <c r="D39" s="156"/>
      <c r="E39" s="157"/>
      <c r="F39" s="157"/>
      <c r="G39" s="179">
        <f>G8+G23+G36</f>
        <v>0</v>
      </c>
      <c r="H39" s="3"/>
      <c r="I39" s="3"/>
      <c r="J39" s="3"/>
      <c r="K39" s="3"/>
      <c r="L39" s="3"/>
      <c r="M39" s="3"/>
      <c r="N39" s="3"/>
      <c r="O39" s="3"/>
      <c r="P39" s="3"/>
      <c r="Q39" s="3"/>
      <c r="R39" s="3"/>
      <c r="S39" s="3"/>
      <c r="T39" s="3"/>
      <c r="U39" s="3"/>
      <c r="V39" s="3"/>
      <c r="W39" s="3"/>
      <c r="X39" s="3"/>
      <c r="AE39">
        <f>SUMIF(L7:L37,AE38,G7:G37)</f>
        <v>0</v>
      </c>
      <c r="AF39">
        <f>SUMIF(L7:L37,AF38,G7:G37)</f>
        <v>0</v>
      </c>
      <c r="AG39" t="s">
        <v>277</v>
      </c>
    </row>
    <row r="40" spans="1:60" x14ac:dyDescent="0.2">
      <c r="A40" s="3"/>
      <c r="B40" s="4"/>
      <c r="C40" s="183"/>
      <c r="D40" s="6"/>
      <c r="E40" s="3"/>
      <c r="F40" s="3"/>
      <c r="G40" s="3"/>
      <c r="H40" s="3"/>
      <c r="I40" s="3"/>
      <c r="J40" s="3"/>
      <c r="K40" s="3"/>
      <c r="L40" s="3"/>
      <c r="M40" s="3"/>
      <c r="N40" s="3"/>
      <c r="O40" s="3"/>
      <c r="P40" s="3"/>
      <c r="Q40" s="3"/>
      <c r="R40" s="3"/>
      <c r="S40" s="3"/>
      <c r="T40" s="3"/>
      <c r="U40" s="3"/>
      <c r="V40" s="3"/>
      <c r="W40" s="3"/>
      <c r="X40" s="3"/>
    </row>
    <row r="41" spans="1:60" x14ac:dyDescent="0.2">
      <c r="A41" s="3"/>
      <c r="B41" s="4"/>
      <c r="C41" s="183"/>
      <c r="D41" s="6"/>
      <c r="E41" s="3"/>
      <c r="F41" s="3"/>
      <c r="G41" s="3"/>
      <c r="H41" s="3"/>
      <c r="I41" s="3"/>
      <c r="J41" s="3"/>
      <c r="K41" s="3"/>
      <c r="L41" s="3"/>
      <c r="M41" s="3"/>
      <c r="N41" s="3"/>
      <c r="O41" s="3"/>
      <c r="P41" s="3"/>
      <c r="Q41" s="3"/>
      <c r="R41" s="3"/>
      <c r="S41" s="3"/>
      <c r="T41" s="3"/>
      <c r="U41" s="3"/>
      <c r="V41" s="3"/>
      <c r="W41" s="3"/>
      <c r="X41" s="3"/>
    </row>
    <row r="42" spans="1:60" x14ac:dyDescent="0.2">
      <c r="A42" s="273" t="s">
        <v>278</v>
      </c>
      <c r="B42" s="273"/>
      <c r="C42" s="274"/>
      <c r="D42" s="6"/>
      <c r="E42" s="3"/>
      <c r="F42" s="3"/>
      <c r="G42" s="3"/>
      <c r="H42" s="3"/>
      <c r="I42" s="3"/>
      <c r="J42" s="3"/>
      <c r="K42" s="3"/>
      <c r="L42" s="3"/>
      <c r="M42" s="3"/>
      <c r="N42" s="3"/>
      <c r="O42" s="3"/>
      <c r="P42" s="3"/>
      <c r="Q42" s="3"/>
      <c r="R42" s="3"/>
      <c r="S42" s="3"/>
      <c r="T42" s="3"/>
      <c r="U42" s="3"/>
      <c r="V42" s="3"/>
      <c r="W42" s="3"/>
      <c r="X42" s="3"/>
    </row>
    <row r="43" spans="1:60" x14ac:dyDescent="0.2">
      <c r="A43" s="254"/>
      <c r="B43" s="255"/>
      <c r="C43" s="256"/>
      <c r="D43" s="255"/>
      <c r="E43" s="255"/>
      <c r="F43" s="255"/>
      <c r="G43" s="257"/>
      <c r="H43" s="3"/>
      <c r="I43" s="3"/>
      <c r="J43" s="3"/>
      <c r="K43" s="3"/>
      <c r="L43" s="3"/>
      <c r="M43" s="3"/>
      <c r="N43" s="3"/>
      <c r="O43" s="3"/>
      <c r="P43" s="3"/>
      <c r="Q43" s="3"/>
      <c r="R43" s="3"/>
      <c r="S43" s="3"/>
      <c r="T43" s="3"/>
      <c r="U43" s="3"/>
      <c r="V43" s="3"/>
      <c r="W43" s="3"/>
      <c r="X43" s="3"/>
      <c r="AG43" t="s">
        <v>279</v>
      </c>
    </row>
    <row r="44" spans="1:60" x14ac:dyDescent="0.2">
      <c r="A44" s="258"/>
      <c r="B44" s="259"/>
      <c r="C44" s="260"/>
      <c r="D44" s="259"/>
      <c r="E44" s="259"/>
      <c r="F44" s="259"/>
      <c r="G44" s="261"/>
      <c r="H44" s="3"/>
      <c r="I44" s="3"/>
      <c r="J44" s="3"/>
      <c r="K44" s="3"/>
      <c r="L44" s="3"/>
      <c r="M44" s="3"/>
      <c r="N44" s="3"/>
      <c r="O44" s="3"/>
      <c r="P44" s="3"/>
      <c r="Q44" s="3"/>
      <c r="R44" s="3"/>
      <c r="S44" s="3"/>
      <c r="T44" s="3"/>
      <c r="U44" s="3"/>
      <c r="V44" s="3"/>
      <c r="W44" s="3"/>
      <c r="X44" s="3"/>
    </row>
    <row r="45" spans="1:60" x14ac:dyDescent="0.2">
      <c r="A45" s="258"/>
      <c r="B45" s="259"/>
      <c r="C45" s="260"/>
      <c r="D45" s="259"/>
      <c r="E45" s="259"/>
      <c r="F45" s="259"/>
      <c r="G45" s="261"/>
      <c r="H45" s="3"/>
      <c r="I45" s="3"/>
      <c r="J45" s="3"/>
      <c r="K45" s="3"/>
      <c r="L45" s="3"/>
      <c r="M45" s="3"/>
      <c r="N45" s="3"/>
      <c r="O45" s="3"/>
      <c r="P45" s="3"/>
      <c r="Q45" s="3"/>
      <c r="R45" s="3"/>
      <c r="S45" s="3"/>
      <c r="T45" s="3"/>
      <c r="U45" s="3"/>
      <c r="V45" s="3"/>
      <c r="W45" s="3"/>
      <c r="X45" s="3"/>
    </row>
    <row r="46" spans="1:60" x14ac:dyDescent="0.2">
      <c r="A46" s="258"/>
      <c r="B46" s="259"/>
      <c r="C46" s="260"/>
      <c r="D46" s="259"/>
      <c r="E46" s="259"/>
      <c r="F46" s="259"/>
      <c r="G46" s="261"/>
      <c r="H46" s="3"/>
      <c r="I46" s="3"/>
      <c r="J46" s="3"/>
      <c r="K46" s="3"/>
      <c r="L46" s="3"/>
      <c r="M46" s="3"/>
      <c r="N46" s="3"/>
      <c r="O46" s="3"/>
      <c r="P46" s="3"/>
      <c r="Q46" s="3"/>
      <c r="R46" s="3"/>
      <c r="S46" s="3"/>
      <c r="T46" s="3"/>
      <c r="U46" s="3"/>
      <c r="V46" s="3"/>
      <c r="W46" s="3"/>
      <c r="X46" s="3"/>
    </row>
    <row r="47" spans="1:60" x14ac:dyDescent="0.2">
      <c r="A47" s="262"/>
      <c r="B47" s="263"/>
      <c r="C47" s="264"/>
      <c r="D47" s="263"/>
      <c r="E47" s="263"/>
      <c r="F47" s="263"/>
      <c r="G47" s="265"/>
      <c r="H47" s="3"/>
      <c r="I47" s="3"/>
      <c r="J47" s="3"/>
      <c r="K47" s="3"/>
      <c r="L47" s="3"/>
      <c r="M47" s="3"/>
      <c r="N47" s="3"/>
      <c r="O47" s="3"/>
      <c r="P47" s="3"/>
      <c r="Q47" s="3"/>
      <c r="R47" s="3"/>
      <c r="S47" s="3"/>
      <c r="T47" s="3"/>
      <c r="U47" s="3"/>
      <c r="V47" s="3"/>
      <c r="W47" s="3"/>
      <c r="X47" s="3"/>
    </row>
    <row r="48" spans="1:60" x14ac:dyDescent="0.2">
      <c r="A48" s="3"/>
      <c r="B48" s="4"/>
      <c r="C48" s="183"/>
      <c r="D48" s="6"/>
      <c r="E48" s="3"/>
      <c r="F48" s="3"/>
      <c r="G48" s="3"/>
      <c r="H48" s="3"/>
      <c r="I48" s="3"/>
      <c r="J48" s="3"/>
      <c r="K48" s="3"/>
      <c r="L48" s="3"/>
      <c r="M48" s="3"/>
      <c r="N48" s="3"/>
      <c r="O48" s="3"/>
      <c r="P48" s="3"/>
      <c r="Q48" s="3"/>
      <c r="R48" s="3"/>
      <c r="S48" s="3"/>
      <c r="T48" s="3"/>
      <c r="U48" s="3"/>
      <c r="V48" s="3"/>
      <c r="W48" s="3"/>
      <c r="X48" s="3"/>
    </row>
    <row r="49" spans="3:33" x14ac:dyDescent="0.2">
      <c r="C49" s="185"/>
      <c r="D49" s="10"/>
      <c r="AG49" t="s">
        <v>280</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43:G47"/>
    <mergeCell ref="A1:G1"/>
    <mergeCell ref="C2:G2"/>
    <mergeCell ref="C3:G3"/>
    <mergeCell ref="C4:G4"/>
    <mergeCell ref="A42:C4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65</v>
      </c>
      <c r="C3" s="267" t="s">
        <v>66</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SUMIF(AG9:AG114,"&lt;&gt;NOR",G9:G114)</f>
        <v>0</v>
      </c>
      <c r="H8" s="170"/>
      <c r="I8" s="170">
        <f>SUM(I9:I114)</f>
        <v>0</v>
      </c>
      <c r="J8" s="170"/>
      <c r="K8" s="170">
        <f>SUM(K9:K114)</f>
        <v>0</v>
      </c>
      <c r="L8" s="170"/>
      <c r="M8" s="170">
        <f>SUM(M9:M114)</f>
        <v>0</v>
      </c>
      <c r="N8" s="170"/>
      <c r="O8" s="170">
        <f>SUM(O9:O114)</f>
        <v>0</v>
      </c>
      <c r="P8" s="170"/>
      <c r="Q8" s="170">
        <f>SUM(Q9:Q114)</f>
        <v>0</v>
      </c>
      <c r="R8" s="170"/>
      <c r="S8" s="170"/>
      <c r="T8" s="171"/>
      <c r="U8" s="165"/>
      <c r="V8" s="165">
        <f>SUM(V9:V114)</f>
        <v>27.02</v>
      </c>
      <c r="W8" s="165"/>
      <c r="X8" s="165"/>
      <c r="AG8" t="s">
        <v>184</v>
      </c>
    </row>
    <row r="9" spans="1:60" outlineLevel="1" x14ac:dyDescent="0.2">
      <c r="A9" s="172">
        <v>1</v>
      </c>
      <c r="B9" s="173" t="s">
        <v>281</v>
      </c>
      <c r="C9" s="181" t="s">
        <v>282</v>
      </c>
      <c r="D9" s="174" t="s">
        <v>187</v>
      </c>
      <c r="E9" s="175">
        <v>9.2521400000000007</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0.31</v>
      </c>
      <c r="V9" s="161">
        <f>ROUND(E9*U9,2)</f>
        <v>2.87</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645</v>
      </c>
      <c r="D10" s="163"/>
      <c r="E10" s="164"/>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2" t="s">
        <v>646</v>
      </c>
      <c r="D11" s="163"/>
      <c r="E11" s="164">
        <v>0.5786</v>
      </c>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193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647</v>
      </c>
      <c r="D12" s="163"/>
      <c r="E12" s="164"/>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2" t="s">
        <v>648</v>
      </c>
      <c r="D13" s="163"/>
      <c r="E13" s="164">
        <v>0.79200000000000004</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193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288</v>
      </c>
      <c r="D14" s="163"/>
      <c r="E14" s="164"/>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2" t="s">
        <v>649</v>
      </c>
      <c r="D15" s="163"/>
      <c r="E15" s="164"/>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193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2" t="s">
        <v>650</v>
      </c>
      <c r="D16" s="163"/>
      <c r="E16" s="164">
        <v>6.1311200000000001</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193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2" t="s">
        <v>651</v>
      </c>
      <c r="D17" s="163"/>
      <c r="E17" s="164"/>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193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652</v>
      </c>
      <c r="D18" s="163"/>
      <c r="E18" s="164">
        <v>1.7504200000000001</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2">
        <v>2</v>
      </c>
      <c r="B19" s="173" t="s">
        <v>197</v>
      </c>
      <c r="C19" s="181" t="s">
        <v>198</v>
      </c>
      <c r="D19" s="174" t="s">
        <v>187</v>
      </c>
      <c r="E19" s="175">
        <v>9.2521400000000007</v>
      </c>
      <c r="F19" s="176"/>
      <c r="G19" s="177">
        <f>ROUND(E19*F19,2)</f>
        <v>0</v>
      </c>
      <c r="H19" s="176"/>
      <c r="I19" s="177">
        <f>ROUND(E19*H19,2)</f>
        <v>0</v>
      </c>
      <c r="J19" s="176"/>
      <c r="K19" s="177">
        <f>ROUND(E19*J19,2)</f>
        <v>0</v>
      </c>
      <c r="L19" s="177">
        <v>21</v>
      </c>
      <c r="M19" s="177">
        <f>G19*(1+L19/100)</f>
        <v>0</v>
      </c>
      <c r="N19" s="177">
        <v>0</v>
      </c>
      <c r="O19" s="177">
        <f>ROUND(E19*N19,2)</f>
        <v>0</v>
      </c>
      <c r="P19" s="177">
        <v>0</v>
      </c>
      <c r="Q19" s="177">
        <f>ROUND(E19*P19,2)</f>
        <v>0</v>
      </c>
      <c r="R19" s="177"/>
      <c r="S19" s="177" t="s">
        <v>188</v>
      </c>
      <c r="T19" s="178" t="s">
        <v>189</v>
      </c>
      <c r="U19" s="161">
        <v>0.1024</v>
      </c>
      <c r="V19" s="161">
        <f>ROUND(E19*U19,2)</f>
        <v>0.95</v>
      </c>
      <c r="W19" s="161"/>
      <c r="X19" s="161" t="s">
        <v>190</v>
      </c>
      <c r="Y19" s="151"/>
      <c r="Z19" s="151"/>
      <c r="AA19" s="151"/>
      <c r="AB19" s="151"/>
      <c r="AC19" s="151"/>
      <c r="AD19" s="151"/>
      <c r="AE19" s="151"/>
      <c r="AF19" s="151"/>
      <c r="AG19" s="151" t="s">
        <v>191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645</v>
      </c>
      <c r="D20" s="163"/>
      <c r="E20" s="164"/>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2" t="s">
        <v>646</v>
      </c>
      <c r="D21" s="163"/>
      <c r="E21" s="164">
        <v>0.5786</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193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647</v>
      </c>
      <c r="D22" s="163"/>
      <c r="E22" s="164"/>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2" t="s">
        <v>648</v>
      </c>
      <c r="D23" s="163"/>
      <c r="E23" s="164">
        <v>0.79200000000000004</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193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2" t="s">
        <v>649</v>
      </c>
      <c r="D24" s="163"/>
      <c r="E24" s="164"/>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193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2" t="s">
        <v>650</v>
      </c>
      <c r="D25" s="163"/>
      <c r="E25" s="164">
        <v>6.1311200000000001</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193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2" t="s">
        <v>651</v>
      </c>
      <c r="D26" s="163"/>
      <c r="E26" s="164"/>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193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652</v>
      </c>
      <c r="D27" s="163"/>
      <c r="E27" s="164">
        <v>1.7504200000000001</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2">
        <v>3</v>
      </c>
      <c r="B28" s="173" t="s">
        <v>653</v>
      </c>
      <c r="C28" s="181" t="s">
        <v>654</v>
      </c>
      <c r="D28" s="174" t="s">
        <v>187</v>
      </c>
      <c r="E28" s="175">
        <v>4.6057800000000002</v>
      </c>
      <c r="F28" s="176"/>
      <c r="G28" s="177">
        <f>ROUND(E28*F28,2)</f>
        <v>0</v>
      </c>
      <c r="H28" s="176"/>
      <c r="I28" s="177">
        <f>ROUND(E28*H28,2)</f>
        <v>0</v>
      </c>
      <c r="J28" s="176"/>
      <c r="K28" s="177">
        <f>ROUND(E28*J28,2)</f>
        <v>0</v>
      </c>
      <c r="L28" s="177">
        <v>21</v>
      </c>
      <c r="M28" s="177">
        <f>G28*(1+L28/100)</f>
        <v>0</v>
      </c>
      <c r="N28" s="177">
        <v>0</v>
      </c>
      <c r="O28" s="177">
        <f>ROUND(E28*N28,2)</f>
        <v>0</v>
      </c>
      <c r="P28" s="177">
        <v>0</v>
      </c>
      <c r="Q28" s="177">
        <f>ROUND(E28*P28,2)</f>
        <v>0</v>
      </c>
      <c r="R28" s="177"/>
      <c r="S28" s="177" t="s">
        <v>188</v>
      </c>
      <c r="T28" s="178" t="s">
        <v>189</v>
      </c>
      <c r="U28" s="161">
        <v>4.6550000000000002</v>
      </c>
      <c r="V28" s="161">
        <f>ROUND(E28*U28,2)</f>
        <v>21.44</v>
      </c>
      <c r="W28" s="161"/>
      <c r="X28" s="161" t="s">
        <v>190</v>
      </c>
      <c r="Y28" s="151"/>
      <c r="Z28" s="151"/>
      <c r="AA28" s="151"/>
      <c r="AB28" s="151"/>
      <c r="AC28" s="151"/>
      <c r="AD28" s="151"/>
      <c r="AE28" s="151"/>
      <c r="AF28" s="151"/>
      <c r="AG28" s="151" t="s">
        <v>191</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645</v>
      </c>
      <c r="D29" s="163"/>
      <c r="E29" s="164"/>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2" t="s">
        <v>655</v>
      </c>
      <c r="D30" s="163"/>
      <c r="E30" s="164">
        <v>0.27</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193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2" t="s">
        <v>647</v>
      </c>
      <c r="D31" s="163"/>
      <c r="E31" s="164"/>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193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2" t="s">
        <v>656</v>
      </c>
      <c r="D32" s="163"/>
      <c r="E32" s="164">
        <v>0.54</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193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2" t="s">
        <v>649</v>
      </c>
      <c r="D33" s="163"/>
      <c r="E33" s="164"/>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193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2" t="s">
        <v>657</v>
      </c>
      <c r="D34" s="163"/>
      <c r="E34" s="164">
        <v>2.14</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193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2" t="s">
        <v>651</v>
      </c>
      <c r="D35" s="163"/>
      <c r="E35" s="164"/>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193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2" t="s">
        <v>658</v>
      </c>
      <c r="D36" s="163"/>
      <c r="E36" s="164">
        <v>0.83599999999999997</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193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2" t="s">
        <v>659</v>
      </c>
      <c r="D37" s="163"/>
      <c r="E37" s="164"/>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193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2" t="s">
        <v>660</v>
      </c>
      <c r="D38" s="163"/>
      <c r="E38" s="164">
        <v>0.73499999999999999</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193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2" t="s">
        <v>661</v>
      </c>
      <c r="D39" s="163"/>
      <c r="E39" s="164">
        <v>8.4779999999999994E-2</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193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72">
        <v>4</v>
      </c>
      <c r="B40" s="173" t="s">
        <v>205</v>
      </c>
      <c r="C40" s="181" t="s">
        <v>206</v>
      </c>
      <c r="D40" s="174" t="s">
        <v>187</v>
      </c>
      <c r="E40" s="175">
        <v>13.85792</v>
      </c>
      <c r="F40" s="176"/>
      <c r="G40" s="177">
        <f>ROUND(E40*F40,2)</f>
        <v>0</v>
      </c>
      <c r="H40" s="176"/>
      <c r="I40" s="177">
        <f>ROUND(E40*H40,2)</f>
        <v>0</v>
      </c>
      <c r="J40" s="176"/>
      <c r="K40" s="177">
        <f>ROUND(E40*J40,2)</f>
        <v>0</v>
      </c>
      <c r="L40" s="177">
        <v>21</v>
      </c>
      <c r="M40" s="177">
        <f>G40*(1+L40/100)</f>
        <v>0</v>
      </c>
      <c r="N40" s="177">
        <v>0</v>
      </c>
      <c r="O40" s="177">
        <f>ROUND(E40*N40,2)</f>
        <v>0</v>
      </c>
      <c r="P40" s="177">
        <v>0</v>
      </c>
      <c r="Q40" s="177">
        <f>ROUND(E40*P40,2)</f>
        <v>0</v>
      </c>
      <c r="R40" s="177"/>
      <c r="S40" s="177" t="s">
        <v>188</v>
      </c>
      <c r="T40" s="178" t="s">
        <v>189</v>
      </c>
      <c r="U40" s="161">
        <v>1.0999999999999999E-2</v>
      </c>
      <c r="V40" s="161">
        <f>ROUND(E40*U40,2)</f>
        <v>0.15</v>
      </c>
      <c r="W40" s="161"/>
      <c r="X40" s="161" t="s">
        <v>190</v>
      </c>
      <c r="Y40" s="151"/>
      <c r="Z40" s="151"/>
      <c r="AA40" s="151"/>
      <c r="AB40" s="151"/>
      <c r="AC40" s="151"/>
      <c r="AD40" s="151"/>
      <c r="AE40" s="151"/>
      <c r="AF40" s="151"/>
      <c r="AG40" s="151" t="s">
        <v>191</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2" t="s">
        <v>645</v>
      </c>
      <c r="D41" s="163"/>
      <c r="E41" s="164"/>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193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2" t="s">
        <v>646</v>
      </c>
      <c r="D42" s="163"/>
      <c r="E42" s="164">
        <v>0.5786</v>
      </c>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193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2" t="s">
        <v>647</v>
      </c>
      <c r="D43" s="163"/>
      <c r="E43" s="164"/>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193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2" t="s">
        <v>648</v>
      </c>
      <c r="D44" s="163"/>
      <c r="E44" s="164">
        <v>0.79200000000000004</v>
      </c>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193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2" t="s">
        <v>288</v>
      </c>
      <c r="D45" s="163"/>
      <c r="E45" s="164"/>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193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2" t="s">
        <v>649</v>
      </c>
      <c r="D46" s="163"/>
      <c r="E46" s="164"/>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193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2" t="s">
        <v>650</v>
      </c>
      <c r="D47" s="163"/>
      <c r="E47" s="164">
        <v>6.1311200000000001</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193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2" t="s">
        <v>651</v>
      </c>
      <c r="D48" s="163"/>
      <c r="E48" s="164"/>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193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2" t="s">
        <v>652</v>
      </c>
      <c r="D49" s="163"/>
      <c r="E49" s="164">
        <v>1.7504200000000001</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193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2" t="s">
        <v>288</v>
      </c>
      <c r="D50" s="163"/>
      <c r="E50" s="164"/>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193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2" t="s">
        <v>645</v>
      </c>
      <c r="D51" s="163"/>
      <c r="E51" s="164"/>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193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2" t="s">
        <v>655</v>
      </c>
      <c r="D52" s="163"/>
      <c r="E52" s="164">
        <v>0.27</v>
      </c>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193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2" t="s">
        <v>647</v>
      </c>
      <c r="D53" s="163"/>
      <c r="E53" s="164"/>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193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2" t="s">
        <v>656</v>
      </c>
      <c r="D54" s="163"/>
      <c r="E54" s="164">
        <v>0.54</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193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2" t="s">
        <v>649</v>
      </c>
      <c r="D55" s="163"/>
      <c r="E55" s="164"/>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193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2" t="s">
        <v>657</v>
      </c>
      <c r="D56" s="163"/>
      <c r="E56" s="164">
        <v>2.14</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193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2" t="s">
        <v>651</v>
      </c>
      <c r="D57" s="163"/>
      <c r="E57" s="164"/>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193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2" t="s">
        <v>658</v>
      </c>
      <c r="D58" s="163"/>
      <c r="E58" s="164">
        <v>0.83599999999999997</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193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2" t="s">
        <v>659</v>
      </c>
      <c r="D59" s="163"/>
      <c r="E59" s="164"/>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193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2" t="s">
        <v>660</v>
      </c>
      <c r="D60" s="163"/>
      <c r="E60" s="164">
        <v>0.73499999999999999</v>
      </c>
      <c r="F60" s="161"/>
      <c r="G60" s="161"/>
      <c r="H60" s="161"/>
      <c r="I60" s="161"/>
      <c r="J60" s="161"/>
      <c r="K60" s="161"/>
      <c r="L60" s="161"/>
      <c r="M60" s="161"/>
      <c r="N60" s="161"/>
      <c r="O60" s="161"/>
      <c r="P60" s="161"/>
      <c r="Q60" s="161"/>
      <c r="R60" s="161"/>
      <c r="S60" s="161"/>
      <c r="T60" s="161"/>
      <c r="U60" s="161"/>
      <c r="V60" s="161"/>
      <c r="W60" s="161"/>
      <c r="X60" s="161"/>
      <c r="Y60" s="151"/>
      <c r="Z60" s="151"/>
      <c r="AA60" s="151"/>
      <c r="AB60" s="151"/>
      <c r="AC60" s="151"/>
      <c r="AD60" s="151"/>
      <c r="AE60" s="151"/>
      <c r="AF60" s="151"/>
      <c r="AG60" s="151" t="s">
        <v>193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2" t="s">
        <v>661</v>
      </c>
      <c r="D61" s="163"/>
      <c r="E61" s="164">
        <v>8.4779999999999994E-2</v>
      </c>
      <c r="F61" s="161"/>
      <c r="G61" s="161"/>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193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72">
        <v>5</v>
      </c>
      <c r="B62" s="173" t="s">
        <v>209</v>
      </c>
      <c r="C62" s="181" t="s">
        <v>210</v>
      </c>
      <c r="D62" s="174" t="s">
        <v>187</v>
      </c>
      <c r="E62" s="175">
        <v>13.85792</v>
      </c>
      <c r="F62" s="176"/>
      <c r="G62" s="177">
        <f>ROUND(E62*F62,2)</f>
        <v>0</v>
      </c>
      <c r="H62" s="176"/>
      <c r="I62" s="177">
        <f>ROUND(E62*H62,2)</f>
        <v>0</v>
      </c>
      <c r="J62" s="176"/>
      <c r="K62" s="177">
        <f>ROUND(E62*J62,2)</f>
        <v>0</v>
      </c>
      <c r="L62" s="177">
        <v>21</v>
      </c>
      <c r="M62" s="177">
        <f>G62*(1+L62/100)</f>
        <v>0</v>
      </c>
      <c r="N62" s="177">
        <v>0</v>
      </c>
      <c r="O62" s="177">
        <f>ROUND(E62*N62,2)</f>
        <v>0</v>
      </c>
      <c r="P62" s="177">
        <v>0</v>
      </c>
      <c r="Q62" s="177">
        <f>ROUND(E62*P62,2)</f>
        <v>0</v>
      </c>
      <c r="R62" s="177"/>
      <c r="S62" s="177" t="s">
        <v>188</v>
      </c>
      <c r="T62" s="178" t="s">
        <v>189</v>
      </c>
      <c r="U62" s="161">
        <v>8.9999999999999993E-3</v>
      </c>
      <c r="V62" s="161">
        <f>ROUND(E62*U62,2)</f>
        <v>0.12</v>
      </c>
      <c r="W62" s="161"/>
      <c r="X62" s="161" t="s">
        <v>190</v>
      </c>
      <c r="Y62" s="151"/>
      <c r="Z62" s="151"/>
      <c r="AA62" s="151"/>
      <c r="AB62" s="151"/>
      <c r="AC62" s="151"/>
      <c r="AD62" s="151"/>
      <c r="AE62" s="151"/>
      <c r="AF62" s="151"/>
      <c r="AG62" s="151" t="s">
        <v>191</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2" t="s">
        <v>645</v>
      </c>
      <c r="D63" s="163"/>
      <c r="E63" s="164"/>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193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2" t="s">
        <v>646</v>
      </c>
      <c r="D64" s="163"/>
      <c r="E64" s="164">
        <v>0.5786</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193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2" t="s">
        <v>647</v>
      </c>
      <c r="D65" s="163"/>
      <c r="E65" s="164"/>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193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2" t="s">
        <v>648</v>
      </c>
      <c r="D66" s="163"/>
      <c r="E66" s="164">
        <v>0.79200000000000004</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193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2" t="s">
        <v>288</v>
      </c>
      <c r="D67" s="163"/>
      <c r="E67" s="164"/>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193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2" t="s">
        <v>649</v>
      </c>
      <c r="D68" s="163"/>
      <c r="E68" s="164"/>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193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2" t="s">
        <v>650</v>
      </c>
      <c r="D69" s="163"/>
      <c r="E69" s="164">
        <v>6.1311200000000001</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193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2" t="s">
        <v>651</v>
      </c>
      <c r="D70" s="163"/>
      <c r="E70" s="164"/>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193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2" t="s">
        <v>652</v>
      </c>
      <c r="D71" s="163"/>
      <c r="E71" s="164">
        <v>1.7504200000000001</v>
      </c>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193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2" t="s">
        <v>288</v>
      </c>
      <c r="D72" s="163"/>
      <c r="E72" s="164"/>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193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2" t="s">
        <v>645</v>
      </c>
      <c r="D73" s="163"/>
      <c r="E73" s="164"/>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193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2" t="s">
        <v>655</v>
      </c>
      <c r="D74" s="163"/>
      <c r="E74" s="164">
        <v>0.27</v>
      </c>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193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2" t="s">
        <v>647</v>
      </c>
      <c r="D75" s="163"/>
      <c r="E75" s="164"/>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193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2" t="s">
        <v>656</v>
      </c>
      <c r="D76" s="163"/>
      <c r="E76" s="164">
        <v>0.54</v>
      </c>
      <c r="F76" s="161"/>
      <c r="G76" s="161"/>
      <c r="H76" s="161"/>
      <c r="I76" s="161"/>
      <c r="J76" s="161"/>
      <c r="K76" s="161"/>
      <c r="L76" s="161"/>
      <c r="M76" s="161"/>
      <c r="N76" s="161"/>
      <c r="O76" s="161"/>
      <c r="P76" s="161"/>
      <c r="Q76" s="161"/>
      <c r="R76" s="161"/>
      <c r="S76" s="161"/>
      <c r="T76" s="161"/>
      <c r="U76" s="161"/>
      <c r="V76" s="161"/>
      <c r="W76" s="161"/>
      <c r="X76" s="161"/>
      <c r="Y76" s="151"/>
      <c r="Z76" s="151"/>
      <c r="AA76" s="151"/>
      <c r="AB76" s="151"/>
      <c r="AC76" s="151"/>
      <c r="AD76" s="151"/>
      <c r="AE76" s="151"/>
      <c r="AF76" s="151"/>
      <c r="AG76" s="151" t="s">
        <v>193</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2" t="s">
        <v>649</v>
      </c>
      <c r="D77" s="163"/>
      <c r="E77" s="164"/>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193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2" t="s">
        <v>657</v>
      </c>
      <c r="D78" s="163"/>
      <c r="E78" s="164">
        <v>2.14</v>
      </c>
      <c r="F78" s="161"/>
      <c r="G78" s="161"/>
      <c r="H78" s="161"/>
      <c r="I78" s="161"/>
      <c r="J78" s="161"/>
      <c r="K78" s="161"/>
      <c r="L78" s="161"/>
      <c r="M78" s="161"/>
      <c r="N78" s="161"/>
      <c r="O78" s="161"/>
      <c r="P78" s="161"/>
      <c r="Q78" s="161"/>
      <c r="R78" s="161"/>
      <c r="S78" s="161"/>
      <c r="T78" s="161"/>
      <c r="U78" s="161"/>
      <c r="V78" s="161"/>
      <c r="W78" s="161"/>
      <c r="X78" s="161"/>
      <c r="Y78" s="151"/>
      <c r="Z78" s="151"/>
      <c r="AA78" s="151"/>
      <c r="AB78" s="151"/>
      <c r="AC78" s="151"/>
      <c r="AD78" s="151"/>
      <c r="AE78" s="151"/>
      <c r="AF78" s="151"/>
      <c r="AG78" s="151" t="s">
        <v>193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2" t="s">
        <v>651</v>
      </c>
      <c r="D79" s="163"/>
      <c r="E79" s="164"/>
      <c r="F79" s="161"/>
      <c r="G79" s="161"/>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193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2" t="s">
        <v>658</v>
      </c>
      <c r="D80" s="163"/>
      <c r="E80" s="164">
        <v>0.83599999999999997</v>
      </c>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193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2" t="s">
        <v>659</v>
      </c>
      <c r="D81" s="163"/>
      <c r="E81" s="164"/>
      <c r="F81" s="161"/>
      <c r="G81" s="161"/>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193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2" t="s">
        <v>660</v>
      </c>
      <c r="D82" s="163"/>
      <c r="E82" s="164">
        <v>0.73499999999999999</v>
      </c>
      <c r="F82" s="161"/>
      <c r="G82" s="161"/>
      <c r="H82" s="161"/>
      <c r="I82" s="161"/>
      <c r="J82" s="161"/>
      <c r="K82" s="161"/>
      <c r="L82" s="161"/>
      <c r="M82" s="161"/>
      <c r="N82" s="161"/>
      <c r="O82" s="161"/>
      <c r="P82" s="161"/>
      <c r="Q82" s="161"/>
      <c r="R82" s="161"/>
      <c r="S82" s="161"/>
      <c r="T82" s="161"/>
      <c r="U82" s="161"/>
      <c r="V82" s="161"/>
      <c r="W82" s="161"/>
      <c r="X82" s="161"/>
      <c r="Y82" s="151"/>
      <c r="Z82" s="151"/>
      <c r="AA82" s="151"/>
      <c r="AB82" s="151"/>
      <c r="AC82" s="151"/>
      <c r="AD82" s="151"/>
      <c r="AE82" s="151"/>
      <c r="AF82" s="151"/>
      <c r="AG82" s="151" t="s">
        <v>193</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2" t="s">
        <v>661</v>
      </c>
      <c r="D83" s="163"/>
      <c r="E83" s="164">
        <v>8.4779999999999994E-2</v>
      </c>
      <c r="F83" s="161"/>
      <c r="G83" s="161"/>
      <c r="H83" s="161"/>
      <c r="I83" s="161"/>
      <c r="J83" s="161"/>
      <c r="K83" s="161"/>
      <c r="L83" s="161"/>
      <c r="M83" s="161"/>
      <c r="N83" s="161"/>
      <c r="O83" s="161"/>
      <c r="P83" s="161"/>
      <c r="Q83" s="161"/>
      <c r="R83" s="161"/>
      <c r="S83" s="161"/>
      <c r="T83" s="161"/>
      <c r="U83" s="161"/>
      <c r="V83" s="161"/>
      <c r="W83" s="161"/>
      <c r="X83" s="161"/>
      <c r="Y83" s="151"/>
      <c r="Z83" s="151"/>
      <c r="AA83" s="151"/>
      <c r="AB83" s="151"/>
      <c r="AC83" s="151"/>
      <c r="AD83" s="151"/>
      <c r="AE83" s="151"/>
      <c r="AF83" s="151"/>
      <c r="AG83" s="151" t="s">
        <v>193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2">
        <v>6</v>
      </c>
      <c r="B84" s="173" t="s">
        <v>211</v>
      </c>
      <c r="C84" s="181" t="s">
        <v>212</v>
      </c>
      <c r="D84" s="174" t="s">
        <v>213</v>
      </c>
      <c r="E84" s="175">
        <v>82.627700000000004</v>
      </c>
      <c r="F84" s="176"/>
      <c r="G84" s="177">
        <f>ROUND(E84*F84,2)</f>
        <v>0</v>
      </c>
      <c r="H84" s="176"/>
      <c r="I84" s="177">
        <f>ROUND(E84*H84,2)</f>
        <v>0</v>
      </c>
      <c r="J84" s="176"/>
      <c r="K84" s="177">
        <f>ROUND(E84*J84,2)</f>
        <v>0</v>
      </c>
      <c r="L84" s="177">
        <v>21</v>
      </c>
      <c r="M84" s="177">
        <f>G84*(1+L84/100)</f>
        <v>0</v>
      </c>
      <c r="N84" s="177">
        <v>0</v>
      </c>
      <c r="O84" s="177">
        <f>ROUND(E84*N84,2)</f>
        <v>0</v>
      </c>
      <c r="P84" s="177">
        <v>0</v>
      </c>
      <c r="Q84" s="177">
        <f>ROUND(E84*P84,2)</f>
        <v>0</v>
      </c>
      <c r="R84" s="177"/>
      <c r="S84" s="177" t="s">
        <v>188</v>
      </c>
      <c r="T84" s="178" t="s">
        <v>189</v>
      </c>
      <c r="U84" s="161">
        <v>1.7999999999999999E-2</v>
      </c>
      <c r="V84" s="161">
        <f>ROUND(E84*U84,2)</f>
        <v>1.49</v>
      </c>
      <c r="W84" s="161"/>
      <c r="X84" s="161" t="s">
        <v>190</v>
      </c>
      <c r="Y84" s="151"/>
      <c r="Z84" s="151"/>
      <c r="AA84" s="151"/>
      <c r="AB84" s="151"/>
      <c r="AC84" s="151"/>
      <c r="AD84" s="151"/>
      <c r="AE84" s="151"/>
      <c r="AF84" s="151"/>
      <c r="AG84" s="151" t="s">
        <v>191</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2" t="s">
        <v>645</v>
      </c>
      <c r="D85" s="163"/>
      <c r="E85" s="164"/>
      <c r="F85" s="161"/>
      <c r="G85" s="161"/>
      <c r="H85" s="161"/>
      <c r="I85" s="161"/>
      <c r="J85" s="161"/>
      <c r="K85" s="161"/>
      <c r="L85" s="161"/>
      <c r="M85" s="161"/>
      <c r="N85" s="161"/>
      <c r="O85" s="161"/>
      <c r="P85" s="161"/>
      <c r="Q85" s="161"/>
      <c r="R85" s="161"/>
      <c r="S85" s="161"/>
      <c r="T85" s="161"/>
      <c r="U85" s="161"/>
      <c r="V85" s="161"/>
      <c r="W85" s="161"/>
      <c r="X85" s="161"/>
      <c r="Y85" s="151"/>
      <c r="Z85" s="151"/>
      <c r="AA85" s="151"/>
      <c r="AB85" s="151"/>
      <c r="AC85" s="151"/>
      <c r="AD85" s="151"/>
      <c r="AE85" s="151"/>
      <c r="AF85" s="151"/>
      <c r="AG85" s="151" t="s">
        <v>193</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2" t="s">
        <v>662</v>
      </c>
      <c r="D86" s="163"/>
      <c r="E86" s="164">
        <v>5.7859999999999996</v>
      </c>
      <c r="F86" s="161"/>
      <c r="G86" s="161"/>
      <c r="H86" s="161"/>
      <c r="I86" s="161"/>
      <c r="J86" s="161"/>
      <c r="K86" s="161"/>
      <c r="L86" s="161"/>
      <c r="M86" s="161"/>
      <c r="N86" s="161"/>
      <c r="O86" s="161"/>
      <c r="P86" s="161"/>
      <c r="Q86" s="161"/>
      <c r="R86" s="161"/>
      <c r="S86" s="161"/>
      <c r="T86" s="161"/>
      <c r="U86" s="161"/>
      <c r="V86" s="161"/>
      <c r="W86" s="161"/>
      <c r="X86" s="161"/>
      <c r="Y86" s="151"/>
      <c r="Z86" s="151"/>
      <c r="AA86" s="151"/>
      <c r="AB86" s="151"/>
      <c r="AC86" s="151"/>
      <c r="AD86" s="151"/>
      <c r="AE86" s="151"/>
      <c r="AF86" s="151"/>
      <c r="AG86" s="151" t="s">
        <v>193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2" t="s">
        <v>647</v>
      </c>
      <c r="D87" s="163"/>
      <c r="E87" s="164"/>
      <c r="F87" s="161"/>
      <c r="G87" s="161"/>
      <c r="H87" s="161"/>
      <c r="I87" s="161"/>
      <c r="J87" s="161"/>
      <c r="K87" s="161"/>
      <c r="L87" s="161"/>
      <c r="M87" s="161"/>
      <c r="N87" s="161"/>
      <c r="O87" s="161"/>
      <c r="P87" s="161"/>
      <c r="Q87" s="161"/>
      <c r="R87" s="161"/>
      <c r="S87" s="161"/>
      <c r="T87" s="161"/>
      <c r="U87" s="161"/>
      <c r="V87" s="161"/>
      <c r="W87" s="161"/>
      <c r="X87" s="161"/>
      <c r="Y87" s="151"/>
      <c r="Z87" s="151"/>
      <c r="AA87" s="151"/>
      <c r="AB87" s="151"/>
      <c r="AC87" s="151"/>
      <c r="AD87" s="151"/>
      <c r="AE87" s="151"/>
      <c r="AF87" s="151"/>
      <c r="AG87" s="151" t="s">
        <v>193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2" t="s">
        <v>663</v>
      </c>
      <c r="D88" s="163"/>
      <c r="E88" s="164">
        <v>7.92</v>
      </c>
      <c r="F88" s="161"/>
      <c r="G88" s="161"/>
      <c r="H88" s="161"/>
      <c r="I88" s="161"/>
      <c r="J88" s="161"/>
      <c r="K88" s="161"/>
      <c r="L88" s="161"/>
      <c r="M88" s="161"/>
      <c r="N88" s="161"/>
      <c r="O88" s="161"/>
      <c r="P88" s="161"/>
      <c r="Q88" s="161"/>
      <c r="R88" s="161"/>
      <c r="S88" s="161"/>
      <c r="T88" s="161"/>
      <c r="U88" s="161"/>
      <c r="V88" s="161"/>
      <c r="W88" s="161"/>
      <c r="X88" s="161"/>
      <c r="Y88" s="151"/>
      <c r="Z88" s="151"/>
      <c r="AA88" s="151"/>
      <c r="AB88" s="151"/>
      <c r="AC88" s="151"/>
      <c r="AD88" s="151"/>
      <c r="AE88" s="151"/>
      <c r="AF88" s="151"/>
      <c r="AG88" s="151" t="s">
        <v>193</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2" t="s">
        <v>649</v>
      </c>
      <c r="D89" s="163"/>
      <c r="E89" s="164"/>
      <c r="F89" s="161"/>
      <c r="G89" s="161"/>
      <c r="H89" s="161"/>
      <c r="I89" s="161"/>
      <c r="J89" s="161"/>
      <c r="K89" s="161"/>
      <c r="L89" s="161"/>
      <c r="M89" s="161"/>
      <c r="N89" s="161"/>
      <c r="O89" s="161"/>
      <c r="P89" s="161"/>
      <c r="Q89" s="161"/>
      <c r="R89" s="161"/>
      <c r="S89" s="161"/>
      <c r="T89" s="161"/>
      <c r="U89" s="161"/>
      <c r="V89" s="161"/>
      <c r="W89" s="161"/>
      <c r="X89" s="161"/>
      <c r="Y89" s="151"/>
      <c r="Z89" s="151"/>
      <c r="AA89" s="151"/>
      <c r="AB89" s="151"/>
      <c r="AC89" s="151"/>
      <c r="AD89" s="151"/>
      <c r="AE89" s="151"/>
      <c r="AF89" s="151"/>
      <c r="AG89" s="151" t="s">
        <v>193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2" t="s">
        <v>664</v>
      </c>
      <c r="D90" s="163"/>
      <c r="E90" s="164">
        <v>61.311199999999999</v>
      </c>
      <c r="F90" s="161"/>
      <c r="G90" s="161"/>
      <c r="H90" s="161"/>
      <c r="I90" s="161"/>
      <c r="J90" s="161"/>
      <c r="K90" s="161"/>
      <c r="L90" s="161"/>
      <c r="M90" s="161"/>
      <c r="N90" s="161"/>
      <c r="O90" s="161"/>
      <c r="P90" s="161"/>
      <c r="Q90" s="161"/>
      <c r="R90" s="161"/>
      <c r="S90" s="161"/>
      <c r="T90" s="161"/>
      <c r="U90" s="161"/>
      <c r="V90" s="161"/>
      <c r="W90" s="161"/>
      <c r="X90" s="161"/>
      <c r="Y90" s="151"/>
      <c r="Z90" s="151"/>
      <c r="AA90" s="151"/>
      <c r="AB90" s="151"/>
      <c r="AC90" s="151"/>
      <c r="AD90" s="151"/>
      <c r="AE90" s="151"/>
      <c r="AF90" s="151"/>
      <c r="AG90" s="151" t="s">
        <v>193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2" t="s">
        <v>651</v>
      </c>
      <c r="D91" s="163"/>
      <c r="E91" s="164"/>
      <c r="F91" s="161"/>
      <c r="G91" s="161"/>
      <c r="H91" s="161"/>
      <c r="I91" s="161"/>
      <c r="J91" s="161"/>
      <c r="K91" s="161"/>
      <c r="L91" s="161"/>
      <c r="M91" s="161"/>
      <c r="N91" s="161"/>
      <c r="O91" s="161"/>
      <c r="P91" s="161"/>
      <c r="Q91" s="161"/>
      <c r="R91" s="161"/>
      <c r="S91" s="161"/>
      <c r="T91" s="161"/>
      <c r="U91" s="161"/>
      <c r="V91" s="161"/>
      <c r="W91" s="161"/>
      <c r="X91" s="161"/>
      <c r="Y91" s="151"/>
      <c r="Z91" s="151"/>
      <c r="AA91" s="151"/>
      <c r="AB91" s="151"/>
      <c r="AC91" s="151"/>
      <c r="AD91" s="151"/>
      <c r="AE91" s="151"/>
      <c r="AF91" s="151"/>
      <c r="AG91" s="151" t="s">
        <v>193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2" t="s">
        <v>665</v>
      </c>
      <c r="D92" s="163"/>
      <c r="E92" s="164">
        <v>7.6105</v>
      </c>
      <c r="F92" s="161"/>
      <c r="G92" s="161"/>
      <c r="H92" s="161"/>
      <c r="I92" s="161"/>
      <c r="J92" s="161"/>
      <c r="K92" s="161"/>
      <c r="L92" s="161"/>
      <c r="M92" s="161"/>
      <c r="N92" s="161"/>
      <c r="O92" s="161"/>
      <c r="P92" s="161"/>
      <c r="Q92" s="161"/>
      <c r="R92" s="161"/>
      <c r="S92" s="161"/>
      <c r="T92" s="161"/>
      <c r="U92" s="161"/>
      <c r="V92" s="161"/>
      <c r="W92" s="161"/>
      <c r="X92" s="161"/>
      <c r="Y92" s="151"/>
      <c r="Z92" s="151"/>
      <c r="AA92" s="151"/>
      <c r="AB92" s="151"/>
      <c r="AC92" s="151"/>
      <c r="AD92" s="151"/>
      <c r="AE92" s="151"/>
      <c r="AF92" s="151"/>
      <c r="AG92" s="151" t="s">
        <v>193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72">
        <v>7</v>
      </c>
      <c r="B93" s="173" t="s">
        <v>215</v>
      </c>
      <c r="C93" s="181" t="s">
        <v>216</v>
      </c>
      <c r="D93" s="174" t="s">
        <v>187</v>
      </c>
      <c r="E93" s="175">
        <v>13.85792</v>
      </c>
      <c r="F93" s="176"/>
      <c r="G93" s="177">
        <f>ROUND(E93*F93,2)</f>
        <v>0</v>
      </c>
      <c r="H93" s="176"/>
      <c r="I93" s="177">
        <f>ROUND(E93*H93,2)</f>
        <v>0</v>
      </c>
      <c r="J93" s="176"/>
      <c r="K93" s="177">
        <f>ROUND(E93*J93,2)</f>
        <v>0</v>
      </c>
      <c r="L93" s="177">
        <v>21</v>
      </c>
      <c r="M93" s="177">
        <f>G93*(1+L93/100)</f>
        <v>0</v>
      </c>
      <c r="N93" s="177">
        <v>0</v>
      </c>
      <c r="O93" s="177">
        <f>ROUND(E93*N93,2)</f>
        <v>0</v>
      </c>
      <c r="P93" s="177">
        <v>0</v>
      </c>
      <c r="Q93" s="177">
        <f>ROUND(E93*P93,2)</f>
        <v>0</v>
      </c>
      <c r="R93" s="177"/>
      <c r="S93" s="177" t="s">
        <v>188</v>
      </c>
      <c r="T93" s="178" t="s">
        <v>189</v>
      </c>
      <c r="U93" s="161">
        <v>0</v>
      </c>
      <c r="V93" s="161">
        <f>ROUND(E93*U93,2)</f>
        <v>0</v>
      </c>
      <c r="W93" s="161"/>
      <c r="X93" s="161" t="s">
        <v>190</v>
      </c>
      <c r="Y93" s="151"/>
      <c r="Z93" s="151"/>
      <c r="AA93" s="151"/>
      <c r="AB93" s="151"/>
      <c r="AC93" s="151"/>
      <c r="AD93" s="151"/>
      <c r="AE93" s="151"/>
      <c r="AF93" s="151"/>
      <c r="AG93" s="151" t="s">
        <v>191</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2" t="s">
        <v>645</v>
      </c>
      <c r="D94" s="163"/>
      <c r="E94" s="164"/>
      <c r="F94" s="161"/>
      <c r="G94" s="161"/>
      <c r="H94" s="161"/>
      <c r="I94" s="161"/>
      <c r="J94" s="161"/>
      <c r="K94" s="161"/>
      <c r="L94" s="161"/>
      <c r="M94" s="161"/>
      <c r="N94" s="161"/>
      <c r="O94" s="161"/>
      <c r="P94" s="161"/>
      <c r="Q94" s="161"/>
      <c r="R94" s="161"/>
      <c r="S94" s="161"/>
      <c r="T94" s="161"/>
      <c r="U94" s="161"/>
      <c r="V94" s="161"/>
      <c r="W94" s="161"/>
      <c r="X94" s="161"/>
      <c r="Y94" s="151"/>
      <c r="Z94" s="151"/>
      <c r="AA94" s="151"/>
      <c r="AB94" s="151"/>
      <c r="AC94" s="151"/>
      <c r="AD94" s="151"/>
      <c r="AE94" s="151"/>
      <c r="AF94" s="151"/>
      <c r="AG94" s="151" t="s">
        <v>193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2" t="s">
        <v>646</v>
      </c>
      <c r="D95" s="163"/>
      <c r="E95" s="164">
        <v>0.5786</v>
      </c>
      <c r="F95" s="161"/>
      <c r="G95" s="161"/>
      <c r="H95" s="161"/>
      <c r="I95" s="161"/>
      <c r="J95" s="161"/>
      <c r="K95" s="161"/>
      <c r="L95" s="161"/>
      <c r="M95" s="161"/>
      <c r="N95" s="161"/>
      <c r="O95" s="161"/>
      <c r="P95" s="161"/>
      <c r="Q95" s="161"/>
      <c r="R95" s="161"/>
      <c r="S95" s="161"/>
      <c r="T95" s="161"/>
      <c r="U95" s="161"/>
      <c r="V95" s="161"/>
      <c r="W95" s="161"/>
      <c r="X95" s="161"/>
      <c r="Y95" s="151"/>
      <c r="Z95" s="151"/>
      <c r="AA95" s="151"/>
      <c r="AB95" s="151"/>
      <c r="AC95" s="151"/>
      <c r="AD95" s="151"/>
      <c r="AE95" s="151"/>
      <c r="AF95" s="151"/>
      <c r="AG95" s="151" t="s">
        <v>193</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2" t="s">
        <v>647</v>
      </c>
      <c r="D96" s="163"/>
      <c r="E96" s="164"/>
      <c r="F96" s="161"/>
      <c r="G96" s="161"/>
      <c r="H96" s="161"/>
      <c r="I96" s="161"/>
      <c r="J96" s="161"/>
      <c r="K96" s="161"/>
      <c r="L96" s="161"/>
      <c r="M96" s="161"/>
      <c r="N96" s="161"/>
      <c r="O96" s="161"/>
      <c r="P96" s="161"/>
      <c r="Q96" s="161"/>
      <c r="R96" s="161"/>
      <c r="S96" s="161"/>
      <c r="T96" s="161"/>
      <c r="U96" s="161"/>
      <c r="V96" s="161"/>
      <c r="W96" s="161"/>
      <c r="X96" s="161"/>
      <c r="Y96" s="151"/>
      <c r="Z96" s="151"/>
      <c r="AA96" s="151"/>
      <c r="AB96" s="151"/>
      <c r="AC96" s="151"/>
      <c r="AD96" s="151"/>
      <c r="AE96" s="151"/>
      <c r="AF96" s="151"/>
      <c r="AG96" s="151" t="s">
        <v>193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2" t="s">
        <v>648</v>
      </c>
      <c r="D97" s="163"/>
      <c r="E97" s="164">
        <v>0.79200000000000004</v>
      </c>
      <c r="F97" s="161"/>
      <c r="G97" s="161"/>
      <c r="H97" s="161"/>
      <c r="I97" s="161"/>
      <c r="J97" s="161"/>
      <c r="K97" s="161"/>
      <c r="L97" s="161"/>
      <c r="M97" s="161"/>
      <c r="N97" s="161"/>
      <c r="O97" s="161"/>
      <c r="P97" s="161"/>
      <c r="Q97" s="161"/>
      <c r="R97" s="161"/>
      <c r="S97" s="161"/>
      <c r="T97" s="161"/>
      <c r="U97" s="161"/>
      <c r="V97" s="161"/>
      <c r="W97" s="161"/>
      <c r="X97" s="161"/>
      <c r="Y97" s="151"/>
      <c r="Z97" s="151"/>
      <c r="AA97" s="151"/>
      <c r="AB97" s="151"/>
      <c r="AC97" s="151"/>
      <c r="AD97" s="151"/>
      <c r="AE97" s="151"/>
      <c r="AF97" s="151"/>
      <c r="AG97" s="151" t="s">
        <v>193</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2" t="s">
        <v>288</v>
      </c>
      <c r="D98" s="163"/>
      <c r="E98" s="164"/>
      <c r="F98" s="161"/>
      <c r="G98" s="161"/>
      <c r="H98" s="161"/>
      <c r="I98" s="161"/>
      <c r="J98" s="161"/>
      <c r="K98" s="161"/>
      <c r="L98" s="161"/>
      <c r="M98" s="161"/>
      <c r="N98" s="161"/>
      <c r="O98" s="161"/>
      <c r="P98" s="161"/>
      <c r="Q98" s="161"/>
      <c r="R98" s="161"/>
      <c r="S98" s="161"/>
      <c r="T98" s="161"/>
      <c r="U98" s="161"/>
      <c r="V98" s="161"/>
      <c r="W98" s="161"/>
      <c r="X98" s="161"/>
      <c r="Y98" s="151"/>
      <c r="Z98" s="151"/>
      <c r="AA98" s="151"/>
      <c r="AB98" s="151"/>
      <c r="AC98" s="151"/>
      <c r="AD98" s="151"/>
      <c r="AE98" s="151"/>
      <c r="AF98" s="151"/>
      <c r="AG98" s="151" t="s">
        <v>193</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2" t="s">
        <v>649</v>
      </c>
      <c r="D99" s="163"/>
      <c r="E99" s="164"/>
      <c r="F99" s="161"/>
      <c r="G99" s="161"/>
      <c r="H99" s="161"/>
      <c r="I99" s="161"/>
      <c r="J99" s="161"/>
      <c r="K99" s="161"/>
      <c r="L99" s="161"/>
      <c r="M99" s="161"/>
      <c r="N99" s="161"/>
      <c r="O99" s="161"/>
      <c r="P99" s="161"/>
      <c r="Q99" s="161"/>
      <c r="R99" s="161"/>
      <c r="S99" s="161"/>
      <c r="T99" s="161"/>
      <c r="U99" s="161"/>
      <c r="V99" s="161"/>
      <c r="W99" s="161"/>
      <c r="X99" s="161"/>
      <c r="Y99" s="151"/>
      <c r="Z99" s="151"/>
      <c r="AA99" s="151"/>
      <c r="AB99" s="151"/>
      <c r="AC99" s="151"/>
      <c r="AD99" s="151"/>
      <c r="AE99" s="151"/>
      <c r="AF99" s="151"/>
      <c r="AG99" s="151" t="s">
        <v>193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2" t="s">
        <v>650</v>
      </c>
      <c r="D100" s="163"/>
      <c r="E100" s="164">
        <v>6.1311200000000001</v>
      </c>
      <c r="F100" s="161"/>
      <c r="G100" s="161"/>
      <c r="H100" s="161"/>
      <c r="I100" s="161"/>
      <c r="J100" s="161"/>
      <c r="K100" s="161"/>
      <c r="L100" s="161"/>
      <c r="M100" s="161"/>
      <c r="N100" s="161"/>
      <c r="O100" s="161"/>
      <c r="P100" s="161"/>
      <c r="Q100" s="161"/>
      <c r="R100" s="161"/>
      <c r="S100" s="161"/>
      <c r="T100" s="161"/>
      <c r="U100" s="161"/>
      <c r="V100" s="161"/>
      <c r="W100" s="161"/>
      <c r="X100" s="161"/>
      <c r="Y100" s="151"/>
      <c r="Z100" s="151"/>
      <c r="AA100" s="151"/>
      <c r="AB100" s="151"/>
      <c r="AC100" s="151"/>
      <c r="AD100" s="151"/>
      <c r="AE100" s="151"/>
      <c r="AF100" s="151"/>
      <c r="AG100" s="151" t="s">
        <v>193</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2" t="s">
        <v>651</v>
      </c>
      <c r="D101" s="163"/>
      <c r="E101" s="164"/>
      <c r="F101" s="161"/>
      <c r="G101" s="161"/>
      <c r="H101" s="161"/>
      <c r="I101" s="161"/>
      <c r="J101" s="161"/>
      <c r="K101" s="161"/>
      <c r="L101" s="161"/>
      <c r="M101" s="161"/>
      <c r="N101" s="161"/>
      <c r="O101" s="161"/>
      <c r="P101" s="161"/>
      <c r="Q101" s="161"/>
      <c r="R101" s="161"/>
      <c r="S101" s="161"/>
      <c r="T101" s="161"/>
      <c r="U101" s="161"/>
      <c r="V101" s="161"/>
      <c r="W101" s="161"/>
      <c r="X101" s="161"/>
      <c r="Y101" s="151"/>
      <c r="Z101" s="151"/>
      <c r="AA101" s="151"/>
      <c r="AB101" s="151"/>
      <c r="AC101" s="151"/>
      <c r="AD101" s="151"/>
      <c r="AE101" s="151"/>
      <c r="AF101" s="151"/>
      <c r="AG101" s="151" t="s">
        <v>193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2" t="s">
        <v>652</v>
      </c>
      <c r="D102" s="163"/>
      <c r="E102" s="164">
        <v>1.7504200000000001</v>
      </c>
      <c r="F102" s="161"/>
      <c r="G102" s="161"/>
      <c r="H102" s="161"/>
      <c r="I102" s="161"/>
      <c r="J102" s="161"/>
      <c r="K102" s="161"/>
      <c r="L102" s="161"/>
      <c r="M102" s="161"/>
      <c r="N102" s="161"/>
      <c r="O102" s="161"/>
      <c r="P102" s="161"/>
      <c r="Q102" s="161"/>
      <c r="R102" s="161"/>
      <c r="S102" s="161"/>
      <c r="T102" s="161"/>
      <c r="U102" s="161"/>
      <c r="V102" s="161"/>
      <c r="W102" s="161"/>
      <c r="X102" s="161"/>
      <c r="Y102" s="151"/>
      <c r="Z102" s="151"/>
      <c r="AA102" s="151"/>
      <c r="AB102" s="151"/>
      <c r="AC102" s="151"/>
      <c r="AD102" s="151"/>
      <c r="AE102" s="151"/>
      <c r="AF102" s="151"/>
      <c r="AG102" s="151" t="s">
        <v>193</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2" t="s">
        <v>288</v>
      </c>
      <c r="D103" s="163"/>
      <c r="E103" s="164"/>
      <c r="F103" s="161"/>
      <c r="G103" s="161"/>
      <c r="H103" s="161"/>
      <c r="I103" s="161"/>
      <c r="J103" s="161"/>
      <c r="K103" s="161"/>
      <c r="L103" s="161"/>
      <c r="M103" s="161"/>
      <c r="N103" s="161"/>
      <c r="O103" s="161"/>
      <c r="P103" s="161"/>
      <c r="Q103" s="161"/>
      <c r="R103" s="161"/>
      <c r="S103" s="161"/>
      <c r="T103" s="161"/>
      <c r="U103" s="161"/>
      <c r="V103" s="161"/>
      <c r="W103" s="161"/>
      <c r="X103" s="161"/>
      <c r="Y103" s="151"/>
      <c r="Z103" s="151"/>
      <c r="AA103" s="151"/>
      <c r="AB103" s="151"/>
      <c r="AC103" s="151"/>
      <c r="AD103" s="151"/>
      <c r="AE103" s="151"/>
      <c r="AF103" s="151"/>
      <c r="AG103" s="151" t="s">
        <v>193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2" t="s">
        <v>645</v>
      </c>
      <c r="D104" s="163"/>
      <c r="E104" s="164"/>
      <c r="F104" s="161"/>
      <c r="G104" s="161"/>
      <c r="H104" s="161"/>
      <c r="I104" s="161"/>
      <c r="J104" s="161"/>
      <c r="K104" s="161"/>
      <c r="L104" s="161"/>
      <c r="M104" s="161"/>
      <c r="N104" s="161"/>
      <c r="O104" s="161"/>
      <c r="P104" s="161"/>
      <c r="Q104" s="161"/>
      <c r="R104" s="161"/>
      <c r="S104" s="161"/>
      <c r="T104" s="161"/>
      <c r="U104" s="161"/>
      <c r="V104" s="161"/>
      <c r="W104" s="161"/>
      <c r="X104" s="161"/>
      <c r="Y104" s="151"/>
      <c r="Z104" s="151"/>
      <c r="AA104" s="151"/>
      <c r="AB104" s="151"/>
      <c r="AC104" s="151"/>
      <c r="AD104" s="151"/>
      <c r="AE104" s="151"/>
      <c r="AF104" s="151"/>
      <c r="AG104" s="151" t="s">
        <v>193</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2" t="s">
        <v>655</v>
      </c>
      <c r="D105" s="163"/>
      <c r="E105" s="164">
        <v>0.27</v>
      </c>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193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2" t="s">
        <v>647</v>
      </c>
      <c r="D106" s="163"/>
      <c r="E106" s="164"/>
      <c r="F106" s="161"/>
      <c r="G106" s="161"/>
      <c r="H106" s="161"/>
      <c r="I106" s="161"/>
      <c r="J106" s="161"/>
      <c r="K106" s="161"/>
      <c r="L106" s="161"/>
      <c r="M106" s="161"/>
      <c r="N106" s="161"/>
      <c r="O106" s="161"/>
      <c r="P106" s="161"/>
      <c r="Q106" s="161"/>
      <c r="R106" s="161"/>
      <c r="S106" s="161"/>
      <c r="T106" s="161"/>
      <c r="U106" s="161"/>
      <c r="V106" s="161"/>
      <c r="W106" s="161"/>
      <c r="X106" s="161"/>
      <c r="Y106" s="151"/>
      <c r="Z106" s="151"/>
      <c r="AA106" s="151"/>
      <c r="AB106" s="151"/>
      <c r="AC106" s="151"/>
      <c r="AD106" s="151"/>
      <c r="AE106" s="151"/>
      <c r="AF106" s="151"/>
      <c r="AG106" s="151" t="s">
        <v>193</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2" t="s">
        <v>656</v>
      </c>
      <c r="D107" s="163"/>
      <c r="E107" s="164">
        <v>0.54</v>
      </c>
      <c r="F107" s="161"/>
      <c r="G107" s="161"/>
      <c r="H107" s="161"/>
      <c r="I107" s="161"/>
      <c r="J107" s="161"/>
      <c r="K107" s="161"/>
      <c r="L107" s="161"/>
      <c r="M107" s="161"/>
      <c r="N107" s="161"/>
      <c r="O107" s="161"/>
      <c r="P107" s="161"/>
      <c r="Q107" s="161"/>
      <c r="R107" s="161"/>
      <c r="S107" s="161"/>
      <c r="T107" s="161"/>
      <c r="U107" s="161"/>
      <c r="V107" s="161"/>
      <c r="W107" s="161"/>
      <c r="X107" s="161"/>
      <c r="Y107" s="151"/>
      <c r="Z107" s="151"/>
      <c r="AA107" s="151"/>
      <c r="AB107" s="151"/>
      <c r="AC107" s="151"/>
      <c r="AD107" s="151"/>
      <c r="AE107" s="151"/>
      <c r="AF107" s="151"/>
      <c r="AG107" s="151" t="s">
        <v>193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2" t="s">
        <v>649</v>
      </c>
      <c r="D108" s="163"/>
      <c r="E108" s="164"/>
      <c r="F108" s="161"/>
      <c r="G108" s="161"/>
      <c r="H108" s="161"/>
      <c r="I108" s="161"/>
      <c r="J108" s="161"/>
      <c r="K108" s="161"/>
      <c r="L108" s="161"/>
      <c r="M108" s="161"/>
      <c r="N108" s="161"/>
      <c r="O108" s="161"/>
      <c r="P108" s="161"/>
      <c r="Q108" s="161"/>
      <c r="R108" s="161"/>
      <c r="S108" s="161"/>
      <c r="T108" s="161"/>
      <c r="U108" s="161"/>
      <c r="V108" s="161"/>
      <c r="W108" s="161"/>
      <c r="X108" s="161"/>
      <c r="Y108" s="151"/>
      <c r="Z108" s="151"/>
      <c r="AA108" s="151"/>
      <c r="AB108" s="151"/>
      <c r="AC108" s="151"/>
      <c r="AD108" s="151"/>
      <c r="AE108" s="151"/>
      <c r="AF108" s="151"/>
      <c r="AG108" s="151" t="s">
        <v>193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2" t="s">
        <v>657</v>
      </c>
      <c r="D109" s="163"/>
      <c r="E109" s="164">
        <v>2.14</v>
      </c>
      <c r="F109" s="161"/>
      <c r="G109" s="161"/>
      <c r="H109" s="161"/>
      <c r="I109" s="161"/>
      <c r="J109" s="161"/>
      <c r="K109" s="161"/>
      <c r="L109" s="161"/>
      <c r="M109" s="161"/>
      <c r="N109" s="161"/>
      <c r="O109" s="161"/>
      <c r="P109" s="161"/>
      <c r="Q109" s="161"/>
      <c r="R109" s="161"/>
      <c r="S109" s="161"/>
      <c r="T109" s="161"/>
      <c r="U109" s="161"/>
      <c r="V109" s="161"/>
      <c r="W109" s="161"/>
      <c r="X109" s="161"/>
      <c r="Y109" s="151"/>
      <c r="Z109" s="151"/>
      <c r="AA109" s="151"/>
      <c r="AB109" s="151"/>
      <c r="AC109" s="151"/>
      <c r="AD109" s="151"/>
      <c r="AE109" s="151"/>
      <c r="AF109" s="151"/>
      <c r="AG109" s="151" t="s">
        <v>193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2" t="s">
        <v>651</v>
      </c>
      <c r="D110" s="163"/>
      <c r="E110" s="164"/>
      <c r="F110" s="161"/>
      <c r="G110" s="161"/>
      <c r="H110" s="161"/>
      <c r="I110" s="161"/>
      <c r="J110" s="161"/>
      <c r="K110" s="161"/>
      <c r="L110" s="161"/>
      <c r="M110" s="161"/>
      <c r="N110" s="161"/>
      <c r="O110" s="161"/>
      <c r="P110" s="161"/>
      <c r="Q110" s="161"/>
      <c r="R110" s="161"/>
      <c r="S110" s="161"/>
      <c r="T110" s="161"/>
      <c r="U110" s="161"/>
      <c r="V110" s="161"/>
      <c r="W110" s="161"/>
      <c r="X110" s="161"/>
      <c r="Y110" s="151"/>
      <c r="Z110" s="151"/>
      <c r="AA110" s="151"/>
      <c r="AB110" s="151"/>
      <c r="AC110" s="151"/>
      <c r="AD110" s="151"/>
      <c r="AE110" s="151"/>
      <c r="AF110" s="151"/>
      <c r="AG110" s="151" t="s">
        <v>193</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2" t="s">
        <v>658</v>
      </c>
      <c r="D111" s="163"/>
      <c r="E111" s="164">
        <v>0.83599999999999997</v>
      </c>
      <c r="F111" s="161"/>
      <c r="G111" s="161"/>
      <c r="H111" s="161"/>
      <c r="I111" s="161"/>
      <c r="J111" s="161"/>
      <c r="K111" s="161"/>
      <c r="L111" s="161"/>
      <c r="M111" s="161"/>
      <c r="N111" s="161"/>
      <c r="O111" s="161"/>
      <c r="P111" s="161"/>
      <c r="Q111" s="161"/>
      <c r="R111" s="161"/>
      <c r="S111" s="161"/>
      <c r="T111" s="161"/>
      <c r="U111" s="161"/>
      <c r="V111" s="161"/>
      <c r="W111" s="161"/>
      <c r="X111" s="161"/>
      <c r="Y111" s="151"/>
      <c r="Z111" s="151"/>
      <c r="AA111" s="151"/>
      <c r="AB111" s="151"/>
      <c r="AC111" s="151"/>
      <c r="AD111" s="151"/>
      <c r="AE111" s="151"/>
      <c r="AF111" s="151"/>
      <c r="AG111" s="151" t="s">
        <v>193</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2" t="s">
        <v>659</v>
      </c>
      <c r="D112" s="163"/>
      <c r="E112" s="164"/>
      <c r="F112" s="161"/>
      <c r="G112" s="161"/>
      <c r="H112" s="161"/>
      <c r="I112" s="161"/>
      <c r="J112" s="161"/>
      <c r="K112" s="161"/>
      <c r="L112" s="161"/>
      <c r="M112" s="161"/>
      <c r="N112" s="161"/>
      <c r="O112" s="161"/>
      <c r="P112" s="161"/>
      <c r="Q112" s="161"/>
      <c r="R112" s="161"/>
      <c r="S112" s="161"/>
      <c r="T112" s="161"/>
      <c r="U112" s="161"/>
      <c r="V112" s="161"/>
      <c r="W112" s="161"/>
      <c r="X112" s="161"/>
      <c r="Y112" s="151"/>
      <c r="Z112" s="151"/>
      <c r="AA112" s="151"/>
      <c r="AB112" s="151"/>
      <c r="AC112" s="151"/>
      <c r="AD112" s="151"/>
      <c r="AE112" s="151"/>
      <c r="AF112" s="151"/>
      <c r="AG112" s="151" t="s">
        <v>193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2" t="s">
        <v>660</v>
      </c>
      <c r="D113" s="163"/>
      <c r="E113" s="164">
        <v>0.73499999999999999</v>
      </c>
      <c r="F113" s="161"/>
      <c r="G113" s="161"/>
      <c r="H113" s="161"/>
      <c r="I113" s="161"/>
      <c r="J113" s="161"/>
      <c r="K113" s="161"/>
      <c r="L113" s="161"/>
      <c r="M113" s="161"/>
      <c r="N113" s="161"/>
      <c r="O113" s="161"/>
      <c r="P113" s="161"/>
      <c r="Q113" s="161"/>
      <c r="R113" s="161"/>
      <c r="S113" s="161"/>
      <c r="T113" s="161"/>
      <c r="U113" s="161"/>
      <c r="V113" s="161"/>
      <c r="W113" s="161"/>
      <c r="X113" s="161"/>
      <c r="Y113" s="151"/>
      <c r="Z113" s="151"/>
      <c r="AA113" s="151"/>
      <c r="AB113" s="151"/>
      <c r="AC113" s="151"/>
      <c r="AD113" s="151"/>
      <c r="AE113" s="151"/>
      <c r="AF113" s="151"/>
      <c r="AG113" s="151" t="s">
        <v>193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2" t="s">
        <v>661</v>
      </c>
      <c r="D114" s="163"/>
      <c r="E114" s="164">
        <v>8.4779999999999994E-2</v>
      </c>
      <c r="F114" s="161"/>
      <c r="G114" s="161"/>
      <c r="H114" s="161"/>
      <c r="I114" s="161"/>
      <c r="J114" s="161"/>
      <c r="K114" s="161"/>
      <c r="L114" s="161"/>
      <c r="M114" s="161"/>
      <c r="N114" s="161"/>
      <c r="O114" s="161"/>
      <c r="P114" s="161"/>
      <c r="Q114" s="161"/>
      <c r="R114" s="161"/>
      <c r="S114" s="161"/>
      <c r="T114" s="161"/>
      <c r="U114" s="161"/>
      <c r="V114" s="161"/>
      <c r="W114" s="161"/>
      <c r="X114" s="161"/>
      <c r="Y114" s="151"/>
      <c r="Z114" s="151"/>
      <c r="AA114" s="151"/>
      <c r="AB114" s="151"/>
      <c r="AC114" s="151"/>
      <c r="AD114" s="151"/>
      <c r="AE114" s="151"/>
      <c r="AF114" s="151"/>
      <c r="AG114" s="151" t="s">
        <v>193</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x14ac:dyDescent="0.2">
      <c r="A115" s="166" t="s">
        <v>183</v>
      </c>
      <c r="B115" s="167" t="s">
        <v>108</v>
      </c>
      <c r="C115" s="180" t="s">
        <v>109</v>
      </c>
      <c r="D115" s="168"/>
      <c r="E115" s="169"/>
      <c r="F115" s="170"/>
      <c r="G115" s="170">
        <f>SUMIF(AG116:AG142,"&lt;&gt;NOR",G116:G142)</f>
        <v>0</v>
      </c>
      <c r="H115" s="170"/>
      <c r="I115" s="170">
        <f>SUM(I116:I142)</f>
        <v>0</v>
      </c>
      <c r="J115" s="170"/>
      <c r="K115" s="170">
        <f>SUM(K116:K142)</f>
        <v>0</v>
      </c>
      <c r="L115" s="170"/>
      <c r="M115" s="170">
        <f>SUM(M116:M142)</f>
        <v>0</v>
      </c>
      <c r="N115" s="170"/>
      <c r="O115" s="170">
        <f>SUM(O116:O142)</f>
        <v>28.300000000000004</v>
      </c>
      <c r="P115" s="170"/>
      <c r="Q115" s="170">
        <f>SUM(Q116:Q142)</f>
        <v>0</v>
      </c>
      <c r="R115" s="170"/>
      <c r="S115" s="170"/>
      <c r="T115" s="171"/>
      <c r="U115" s="165"/>
      <c r="V115" s="165">
        <f>SUM(V116:V142)</f>
        <v>10.57</v>
      </c>
      <c r="W115" s="165"/>
      <c r="X115" s="165"/>
      <c r="AG115" t="s">
        <v>184</v>
      </c>
    </row>
    <row r="116" spans="1:60" outlineLevel="1" x14ac:dyDescent="0.2">
      <c r="A116" s="172">
        <v>8</v>
      </c>
      <c r="B116" s="173" t="s">
        <v>666</v>
      </c>
      <c r="C116" s="181" t="s">
        <v>667</v>
      </c>
      <c r="D116" s="174" t="s">
        <v>187</v>
      </c>
      <c r="E116" s="175">
        <v>7.7167199999999996</v>
      </c>
      <c r="F116" s="176"/>
      <c r="G116" s="177">
        <f>ROUND(E116*F116,2)</f>
        <v>0</v>
      </c>
      <c r="H116" s="176"/>
      <c r="I116" s="177">
        <f>ROUND(E116*H116,2)</f>
        <v>0</v>
      </c>
      <c r="J116" s="176"/>
      <c r="K116" s="177">
        <f>ROUND(E116*J116,2)</f>
        <v>0</v>
      </c>
      <c r="L116" s="177">
        <v>21</v>
      </c>
      <c r="M116" s="177">
        <f>G116*(1+L116/100)</f>
        <v>0</v>
      </c>
      <c r="N116" s="177">
        <v>2.16</v>
      </c>
      <c r="O116" s="177">
        <f>ROUND(E116*N116,2)</f>
        <v>16.670000000000002</v>
      </c>
      <c r="P116" s="177">
        <v>0</v>
      </c>
      <c r="Q116" s="177">
        <f>ROUND(E116*P116,2)</f>
        <v>0</v>
      </c>
      <c r="R116" s="177"/>
      <c r="S116" s="177" t="s">
        <v>188</v>
      </c>
      <c r="T116" s="178" t="s">
        <v>189</v>
      </c>
      <c r="U116" s="161">
        <v>1.085</v>
      </c>
      <c r="V116" s="161">
        <f>ROUND(E116*U116,2)</f>
        <v>8.3699999999999992</v>
      </c>
      <c r="W116" s="161"/>
      <c r="X116" s="161" t="s">
        <v>190</v>
      </c>
      <c r="Y116" s="151"/>
      <c r="Z116" s="151"/>
      <c r="AA116" s="151"/>
      <c r="AB116" s="151"/>
      <c r="AC116" s="151"/>
      <c r="AD116" s="151"/>
      <c r="AE116" s="151"/>
      <c r="AF116" s="151"/>
      <c r="AG116" s="151" t="s">
        <v>191</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2" t="s">
        <v>645</v>
      </c>
      <c r="D117" s="163"/>
      <c r="E117" s="164"/>
      <c r="F117" s="161"/>
      <c r="G117" s="161"/>
      <c r="H117" s="161"/>
      <c r="I117" s="161"/>
      <c r="J117" s="161"/>
      <c r="K117" s="161"/>
      <c r="L117" s="161"/>
      <c r="M117" s="161"/>
      <c r="N117" s="161"/>
      <c r="O117" s="161"/>
      <c r="P117" s="161"/>
      <c r="Q117" s="161"/>
      <c r="R117" s="161"/>
      <c r="S117" s="161"/>
      <c r="T117" s="161"/>
      <c r="U117" s="161"/>
      <c r="V117" s="161"/>
      <c r="W117" s="161"/>
      <c r="X117" s="161"/>
      <c r="Y117" s="151"/>
      <c r="Z117" s="151"/>
      <c r="AA117" s="151"/>
      <c r="AB117" s="151"/>
      <c r="AC117" s="151"/>
      <c r="AD117" s="151"/>
      <c r="AE117" s="151"/>
      <c r="AF117" s="151"/>
      <c r="AG117" s="151" t="s">
        <v>193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2" t="s">
        <v>646</v>
      </c>
      <c r="D118" s="163"/>
      <c r="E118" s="164">
        <v>0.5786</v>
      </c>
      <c r="F118" s="161"/>
      <c r="G118" s="161"/>
      <c r="H118" s="161"/>
      <c r="I118" s="161"/>
      <c r="J118" s="161"/>
      <c r="K118" s="161"/>
      <c r="L118" s="161"/>
      <c r="M118" s="161"/>
      <c r="N118" s="161"/>
      <c r="O118" s="161"/>
      <c r="P118" s="161"/>
      <c r="Q118" s="161"/>
      <c r="R118" s="161"/>
      <c r="S118" s="161"/>
      <c r="T118" s="161"/>
      <c r="U118" s="161"/>
      <c r="V118" s="161"/>
      <c r="W118" s="161"/>
      <c r="X118" s="161"/>
      <c r="Y118" s="151"/>
      <c r="Z118" s="151"/>
      <c r="AA118" s="151"/>
      <c r="AB118" s="151"/>
      <c r="AC118" s="151"/>
      <c r="AD118" s="151"/>
      <c r="AE118" s="151"/>
      <c r="AF118" s="151"/>
      <c r="AG118" s="151" t="s">
        <v>193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2" t="s">
        <v>647</v>
      </c>
      <c r="D119" s="163"/>
      <c r="E119" s="164"/>
      <c r="F119" s="161"/>
      <c r="G119" s="161"/>
      <c r="H119" s="161"/>
      <c r="I119" s="161"/>
      <c r="J119" s="161"/>
      <c r="K119" s="161"/>
      <c r="L119" s="161"/>
      <c r="M119" s="161"/>
      <c r="N119" s="161"/>
      <c r="O119" s="161"/>
      <c r="P119" s="161"/>
      <c r="Q119" s="161"/>
      <c r="R119" s="161"/>
      <c r="S119" s="161"/>
      <c r="T119" s="161"/>
      <c r="U119" s="161"/>
      <c r="V119" s="161"/>
      <c r="W119" s="161"/>
      <c r="X119" s="161"/>
      <c r="Y119" s="151"/>
      <c r="Z119" s="151"/>
      <c r="AA119" s="151"/>
      <c r="AB119" s="151"/>
      <c r="AC119" s="151"/>
      <c r="AD119" s="151"/>
      <c r="AE119" s="151"/>
      <c r="AF119" s="151"/>
      <c r="AG119" s="151" t="s">
        <v>193</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2" t="s">
        <v>648</v>
      </c>
      <c r="D120" s="163"/>
      <c r="E120" s="164">
        <v>0.79200000000000004</v>
      </c>
      <c r="F120" s="161"/>
      <c r="G120" s="161"/>
      <c r="H120" s="161"/>
      <c r="I120" s="161"/>
      <c r="J120" s="161"/>
      <c r="K120" s="161"/>
      <c r="L120" s="161"/>
      <c r="M120" s="161"/>
      <c r="N120" s="161"/>
      <c r="O120" s="161"/>
      <c r="P120" s="161"/>
      <c r="Q120" s="161"/>
      <c r="R120" s="161"/>
      <c r="S120" s="161"/>
      <c r="T120" s="161"/>
      <c r="U120" s="161"/>
      <c r="V120" s="161"/>
      <c r="W120" s="161"/>
      <c r="X120" s="161"/>
      <c r="Y120" s="151"/>
      <c r="Z120" s="151"/>
      <c r="AA120" s="151"/>
      <c r="AB120" s="151"/>
      <c r="AC120" s="151"/>
      <c r="AD120" s="151"/>
      <c r="AE120" s="151"/>
      <c r="AF120" s="151"/>
      <c r="AG120" s="151" t="s">
        <v>193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2" t="s">
        <v>649</v>
      </c>
      <c r="D121" s="163"/>
      <c r="E121" s="164"/>
      <c r="F121" s="161"/>
      <c r="G121" s="161"/>
      <c r="H121" s="161"/>
      <c r="I121" s="161"/>
      <c r="J121" s="161"/>
      <c r="K121" s="161"/>
      <c r="L121" s="161"/>
      <c r="M121" s="161"/>
      <c r="N121" s="161"/>
      <c r="O121" s="161"/>
      <c r="P121" s="161"/>
      <c r="Q121" s="161"/>
      <c r="R121" s="161"/>
      <c r="S121" s="161"/>
      <c r="T121" s="161"/>
      <c r="U121" s="161"/>
      <c r="V121" s="161"/>
      <c r="W121" s="161"/>
      <c r="X121" s="161"/>
      <c r="Y121" s="151"/>
      <c r="Z121" s="151"/>
      <c r="AA121" s="151"/>
      <c r="AB121" s="151"/>
      <c r="AC121" s="151"/>
      <c r="AD121" s="151"/>
      <c r="AE121" s="151"/>
      <c r="AF121" s="151"/>
      <c r="AG121" s="151" t="s">
        <v>193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2" t="s">
        <v>650</v>
      </c>
      <c r="D122" s="163"/>
      <c r="E122" s="164">
        <v>6.1311200000000001</v>
      </c>
      <c r="F122" s="161"/>
      <c r="G122" s="161"/>
      <c r="H122" s="161"/>
      <c r="I122" s="161"/>
      <c r="J122" s="161"/>
      <c r="K122" s="161"/>
      <c r="L122" s="161"/>
      <c r="M122" s="161"/>
      <c r="N122" s="161"/>
      <c r="O122" s="161"/>
      <c r="P122" s="161"/>
      <c r="Q122" s="161"/>
      <c r="R122" s="161"/>
      <c r="S122" s="161"/>
      <c r="T122" s="161"/>
      <c r="U122" s="161"/>
      <c r="V122" s="161"/>
      <c r="W122" s="161"/>
      <c r="X122" s="161"/>
      <c r="Y122" s="151"/>
      <c r="Z122" s="151"/>
      <c r="AA122" s="151"/>
      <c r="AB122" s="151"/>
      <c r="AC122" s="151"/>
      <c r="AD122" s="151"/>
      <c r="AE122" s="151"/>
      <c r="AF122" s="151"/>
      <c r="AG122" s="151" t="s">
        <v>193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2" t="s">
        <v>651</v>
      </c>
      <c r="D123" s="163"/>
      <c r="E123" s="164"/>
      <c r="F123" s="161"/>
      <c r="G123" s="161"/>
      <c r="H123" s="161"/>
      <c r="I123" s="161"/>
      <c r="J123" s="161"/>
      <c r="K123" s="161"/>
      <c r="L123" s="161"/>
      <c r="M123" s="161"/>
      <c r="N123" s="161"/>
      <c r="O123" s="161"/>
      <c r="P123" s="161"/>
      <c r="Q123" s="161"/>
      <c r="R123" s="161"/>
      <c r="S123" s="161"/>
      <c r="T123" s="161"/>
      <c r="U123" s="161"/>
      <c r="V123" s="161"/>
      <c r="W123" s="161"/>
      <c r="X123" s="161"/>
      <c r="Y123" s="151"/>
      <c r="Z123" s="151"/>
      <c r="AA123" s="151"/>
      <c r="AB123" s="151"/>
      <c r="AC123" s="151"/>
      <c r="AD123" s="151"/>
      <c r="AE123" s="151"/>
      <c r="AF123" s="151"/>
      <c r="AG123" s="151" t="s">
        <v>193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2" t="s">
        <v>668</v>
      </c>
      <c r="D124" s="163"/>
      <c r="E124" s="164">
        <v>0.11</v>
      </c>
      <c r="F124" s="161"/>
      <c r="G124" s="161"/>
      <c r="H124" s="161"/>
      <c r="I124" s="161"/>
      <c r="J124" s="161"/>
      <c r="K124" s="161"/>
      <c r="L124" s="161"/>
      <c r="M124" s="161"/>
      <c r="N124" s="161"/>
      <c r="O124" s="161"/>
      <c r="P124" s="161"/>
      <c r="Q124" s="161"/>
      <c r="R124" s="161"/>
      <c r="S124" s="161"/>
      <c r="T124" s="161"/>
      <c r="U124" s="161"/>
      <c r="V124" s="161"/>
      <c r="W124" s="161"/>
      <c r="X124" s="161"/>
      <c r="Y124" s="151"/>
      <c r="Z124" s="151"/>
      <c r="AA124" s="151"/>
      <c r="AB124" s="151"/>
      <c r="AC124" s="151"/>
      <c r="AD124" s="151"/>
      <c r="AE124" s="151"/>
      <c r="AF124" s="151"/>
      <c r="AG124" s="151" t="s">
        <v>193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2" t="s">
        <v>659</v>
      </c>
      <c r="D125" s="163"/>
      <c r="E125" s="164"/>
      <c r="F125" s="161"/>
      <c r="G125" s="161"/>
      <c r="H125" s="161"/>
      <c r="I125" s="161"/>
      <c r="J125" s="161"/>
      <c r="K125" s="161"/>
      <c r="L125" s="161"/>
      <c r="M125" s="161"/>
      <c r="N125" s="161"/>
      <c r="O125" s="161"/>
      <c r="P125" s="161"/>
      <c r="Q125" s="161"/>
      <c r="R125" s="161"/>
      <c r="S125" s="161"/>
      <c r="T125" s="161"/>
      <c r="U125" s="161"/>
      <c r="V125" s="161"/>
      <c r="W125" s="161"/>
      <c r="X125" s="161"/>
      <c r="Y125" s="151"/>
      <c r="Z125" s="151"/>
      <c r="AA125" s="151"/>
      <c r="AB125" s="151"/>
      <c r="AC125" s="151"/>
      <c r="AD125" s="151"/>
      <c r="AE125" s="151"/>
      <c r="AF125" s="151"/>
      <c r="AG125" s="151" t="s">
        <v>193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2" t="s">
        <v>669</v>
      </c>
      <c r="D126" s="163"/>
      <c r="E126" s="164">
        <v>0.105</v>
      </c>
      <c r="F126" s="161"/>
      <c r="G126" s="161"/>
      <c r="H126" s="161"/>
      <c r="I126" s="161"/>
      <c r="J126" s="161"/>
      <c r="K126" s="161"/>
      <c r="L126" s="161"/>
      <c r="M126" s="161"/>
      <c r="N126" s="161"/>
      <c r="O126" s="161"/>
      <c r="P126" s="161"/>
      <c r="Q126" s="161"/>
      <c r="R126" s="161"/>
      <c r="S126" s="161"/>
      <c r="T126" s="161"/>
      <c r="U126" s="161"/>
      <c r="V126" s="161"/>
      <c r="W126" s="161"/>
      <c r="X126" s="161"/>
      <c r="Y126" s="151"/>
      <c r="Z126" s="151"/>
      <c r="AA126" s="151"/>
      <c r="AB126" s="151"/>
      <c r="AC126" s="151"/>
      <c r="AD126" s="151"/>
      <c r="AE126" s="151"/>
      <c r="AF126" s="151"/>
      <c r="AG126" s="151" t="s">
        <v>193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72">
        <v>9</v>
      </c>
      <c r="B127" s="173" t="s">
        <v>670</v>
      </c>
      <c r="C127" s="181" t="s">
        <v>671</v>
      </c>
      <c r="D127" s="174" t="s">
        <v>187</v>
      </c>
      <c r="E127" s="175">
        <v>4.6057800000000002</v>
      </c>
      <c r="F127" s="176"/>
      <c r="G127" s="177">
        <f>ROUND(E127*F127,2)</f>
        <v>0</v>
      </c>
      <c r="H127" s="176"/>
      <c r="I127" s="177">
        <f>ROUND(E127*H127,2)</f>
        <v>0</v>
      </c>
      <c r="J127" s="176"/>
      <c r="K127" s="177">
        <f>ROUND(E127*J127,2)</f>
        <v>0</v>
      </c>
      <c r="L127" s="177">
        <v>21</v>
      </c>
      <c r="M127" s="177">
        <f>G127*(1+L127/100)</f>
        <v>0</v>
      </c>
      <c r="N127" s="177">
        <v>2.5249999999999999</v>
      </c>
      <c r="O127" s="177">
        <f>ROUND(E127*N127,2)</f>
        <v>11.63</v>
      </c>
      <c r="P127" s="177">
        <v>0</v>
      </c>
      <c r="Q127" s="177">
        <f>ROUND(E127*P127,2)</f>
        <v>0</v>
      </c>
      <c r="R127" s="177"/>
      <c r="S127" s="177" t="s">
        <v>188</v>
      </c>
      <c r="T127" s="178" t="s">
        <v>189</v>
      </c>
      <c r="U127" s="161">
        <v>0.47699999999999998</v>
      </c>
      <c r="V127" s="161">
        <f>ROUND(E127*U127,2)</f>
        <v>2.2000000000000002</v>
      </c>
      <c r="W127" s="161"/>
      <c r="X127" s="161" t="s">
        <v>190</v>
      </c>
      <c r="Y127" s="151"/>
      <c r="Z127" s="151"/>
      <c r="AA127" s="151"/>
      <c r="AB127" s="151"/>
      <c r="AC127" s="151"/>
      <c r="AD127" s="151"/>
      <c r="AE127" s="151"/>
      <c r="AF127" s="151"/>
      <c r="AG127" s="151" t="s">
        <v>191</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2" t="s">
        <v>645</v>
      </c>
      <c r="D128" s="163"/>
      <c r="E128" s="164"/>
      <c r="F128" s="161"/>
      <c r="G128" s="161"/>
      <c r="H128" s="161"/>
      <c r="I128" s="161"/>
      <c r="J128" s="161"/>
      <c r="K128" s="161"/>
      <c r="L128" s="161"/>
      <c r="M128" s="161"/>
      <c r="N128" s="161"/>
      <c r="O128" s="161"/>
      <c r="P128" s="161"/>
      <c r="Q128" s="161"/>
      <c r="R128" s="161"/>
      <c r="S128" s="161"/>
      <c r="T128" s="161"/>
      <c r="U128" s="161"/>
      <c r="V128" s="161"/>
      <c r="W128" s="161"/>
      <c r="X128" s="161"/>
      <c r="Y128" s="151"/>
      <c r="Z128" s="151"/>
      <c r="AA128" s="151"/>
      <c r="AB128" s="151"/>
      <c r="AC128" s="151"/>
      <c r="AD128" s="151"/>
      <c r="AE128" s="151"/>
      <c r="AF128" s="151"/>
      <c r="AG128" s="151" t="s">
        <v>193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2" t="s">
        <v>655</v>
      </c>
      <c r="D129" s="163"/>
      <c r="E129" s="164">
        <v>0.27</v>
      </c>
      <c r="F129" s="161"/>
      <c r="G129" s="161"/>
      <c r="H129" s="161"/>
      <c r="I129" s="161"/>
      <c r="J129" s="161"/>
      <c r="K129" s="161"/>
      <c r="L129" s="161"/>
      <c r="M129" s="161"/>
      <c r="N129" s="161"/>
      <c r="O129" s="161"/>
      <c r="P129" s="161"/>
      <c r="Q129" s="161"/>
      <c r="R129" s="161"/>
      <c r="S129" s="161"/>
      <c r="T129" s="161"/>
      <c r="U129" s="161"/>
      <c r="V129" s="161"/>
      <c r="W129" s="161"/>
      <c r="X129" s="161"/>
      <c r="Y129" s="151"/>
      <c r="Z129" s="151"/>
      <c r="AA129" s="151"/>
      <c r="AB129" s="151"/>
      <c r="AC129" s="151"/>
      <c r="AD129" s="151"/>
      <c r="AE129" s="151"/>
      <c r="AF129" s="151"/>
      <c r="AG129" s="151" t="s">
        <v>193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2" t="s">
        <v>647</v>
      </c>
      <c r="D130" s="163"/>
      <c r="E130" s="164"/>
      <c r="F130" s="161"/>
      <c r="G130" s="161"/>
      <c r="H130" s="161"/>
      <c r="I130" s="161"/>
      <c r="J130" s="161"/>
      <c r="K130" s="161"/>
      <c r="L130" s="161"/>
      <c r="M130" s="161"/>
      <c r="N130" s="161"/>
      <c r="O130" s="161"/>
      <c r="P130" s="161"/>
      <c r="Q130" s="161"/>
      <c r="R130" s="161"/>
      <c r="S130" s="161"/>
      <c r="T130" s="161"/>
      <c r="U130" s="161"/>
      <c r="V130" s="161"/>
      <c r="W130" s="161"/>
      <c r="X130" s="161"/>
      <c r="Y130" s="151"/>
      <c r="Z130" s="151"/>
      <c r="AA130" s="151"/>
      <c r="AB130" s="151"/>
      <c r="AC130" s="151"/>
      <c r="AD130" s="151"/>
      <c r="AE130" s="151"/>
      <c r="AF130" s="151"/>
      <c r="AG130" s="151" t="s">
        <v>193</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2" t="s">
        <v>656</v>
      </c>
      <c r="D131" s="163"/>
      <c r="E131" s="164">
        <v>0.54</v>
      </c>
      <c r="F131" s="161"/>
      <c r="G131" s="161"/>
      <c r="H131" s="161"/>
      <c r="I131" s="161"/>
      <c r="J131" s="161"/>
      <c r="K131" s="161"/>
      <c r="L131" s="161"/>
      <c r="M131" s="161"/>
      <c r="N131" s="161"/>
      <c r="O131" s="161"/>
      <c r="P131" s="161"/>
      <c r="Q131" s="161"/>
      <c r="R131" s="161"/>
      <c r="S131" s="161"/>
      <c r="T131" s="161"/>
      <c r="U131" s="161"/>
      <c r="V131" s="161"/>
      <c r="W131" s="161"/>
      <c r="X131" s="161"/>
      <c r="Y131" s="151"/>
      <c r="Z131" s="151"/>
      <c r="AA131" s="151"/>
      <c r="AB131" s="151"/>
      <c r="AC131" s="151"/>
      <c r="AD131" s="151"/>
      <c r="AE131" s="151"/>
      <c r="AF131" s="151"/>
      <c r="AG131" s="151" t="s">
        <v>193</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2" t="s">
        <v>649</v>
      </c>
      <c r="D132" s="163"/>
      <c r="E132" s="164"/>
      <c r="F132" s="161"/>
      <c r="G132" s="161"/>
      <c r="H132" s="161"/>
      <c r="I132" s="161"/>
      <c r="J132" s="161"/>
      <c r="K132" s="161"/>
      <c r="L132" s="161"/>
      <c r="M132" s="161"/>
      <c r="N132" s="161"/>
      <c r="O132" s="161"/>
      <c r="P132" s="161"/>
      <c r="Q132" s="161"/>
      <c r="R132" s="161"/>
      <c r="S132" s="161"/>
      <c r="T132" s="161"/>
      <c r="U132" s="161"/>
      <c r="V132" s="161"/>
      <c r="W132" s="161"/>
      <c r="X132" s="161"/>
      <c r="Y132" s="151"/>
      <c r="Z132" s="151"/>
      <c r="AA132" s="151"/>
      <c r="AB132" s="151"/>
      <c r="AC132" s="151"/>
      <c r="AD132" s="151"/>
      <c r="AE132" s="151"/>
      <c r="AF132" s="151"/>
      <c r="AG132" s="151" t="s">
        <v>193</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2" t="s">
        <v>657</v>
      </c>
      <c r="D133" s="163"/>
      <c r="E133" s="164">
        <v>2.14</v>
      </c>
      <c r="F133" s="161"/>
      <c r="G133" s="161"/>
      <c r="H133" s="161"/>
      <c r="I133" s="161"/>
      <c r="J133" s="161"/>
      <c r="K133" s="161"/>
      <c r="L133" s="161"/>
      <c r="M133" s="161"/>
      <c r="N133" s="161"/>
      <c r="O133" s="161"/>
      <c r="P133" s="161"/>
      <c r="Q133" s="161"/>
      <c r="R133" s="161"/>
      <c r="S133" s="161"/>
      <c r="T133" s="161"/>
      <c r="U133" s="161"/>
      <c r="V133" s="161"/>
      <c r="W133" s="161"/>
      <c r="X133" s="161"/>
      <c r="Y133" s="151"/>
      <c r="Z133" s="151"/>
      <c r="AA133" s="151"/>
      <c r="AB133" s="151"/>
      <c r="AC133" s="151"/>
      <c r="AD133" s="151"/>
      <c r="AE133" s="151"/>
      <c r="AF133" s="151"/>
      <c r="AG133" s="151" t="s">
        <v>193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2" t="s">
        <v>651</v>
      </c>
      <c r="D134" s="163"/>
      <c r="E134" s="164"/>
      <c r="F134" s="161"/>
      <c r="G134" s="161"/>
      <c r="H134" s="161"/>
      <c r="I134" s="161"/>
      <c r="J134" s="161"/>
      <c r="K134" s="161"/>
      <c r="L134" s="161"/>
      <c r="M134" s="161"/>
      <c r="N134" s="161"/>
      <c r="O134" s="161"/>
      <c r="P134" s="161"/>
      <c r="Q134" s="161"/>
      <c r="R134" s="161"/>
      <c r="S134" s="161"/>
      <c r="T134" s="161"/>
      <c r="U134" s="161"/>
      <c r="V134" s="161"/>
      <c r="W134" s="161"/>
      <c r="X134" s="161"/>
      <c r="Y134" s="151"/>
      <c r="Z134" s="151"/>
      <c r="AA134" s="151"/>
      <c r="AB134" s="151"/>
      <c r="AC134" s="151"/>
      <c r="AD134" s="151"/>
      <c r="AE134" s="151"/>
      <c r="AF134" s="151"/>
      <c r="AG134" s="151" t="s">
        <v>193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2" t="s">
        <v>658</v>
      </c>
      <c r="D135" s="163"/>
      <c r="E135" s="164">
        <v>0.83599999999999997</v>
      </c>
      <c r="F135" s="161"/>
      <c r="G135" s="161"/>
      <c r="H135" s="161"/>
      <c r="I135" s="161"/>
      <c r="J135" s="161"/>
      <c r="K135" s="161"/>
      <c r="L135" s="161"/>
      <c r="M135" s="161"/>
      <c r="N135" s="161"/>
      <c r="O135" s="161"/>
      <c r="P135" s="161"/>
      <c r="Q135" s="161"/>
      <c r="R135" s="161"/>
      <c r="S135" s="161"/>
      <c r="T135" s="161"/>
      <c r="U135" s="161"/>
      <c r="V135" s="161"/>
      <c r="W135" s="161"/>
      <c r="X135" s="161"/>
      <c r="Y135" s="151"/>
      <c r="Z135" s="151"/>
      <c r="AA135" s="151"/>
      <c r="AB135" s="151"/>
      <c r="AC135" s="151"/>
      <c r="AD135" s="151"/>
      <c r="AE135" s="151"/>
      <c r="AF135" s="151"/>
      <c r="AG135" s="151" t="s">
        <v>193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2" t="s">
        <v>659</v>
      </c>
      <c r="D136" s="163"/>
      <c r="E136" s="164"/>
      <c r="F136" s="161"/>
      <c r="G136" s="161"/>
      <c r="H136" s="161"/>
      <c r="I136" s="161"/>
      <c r="J136" s="161"/>
      <c r="K136" s="161"/>
      <c r="L136" s="161"/>
      <c r="M136" s="161"/>
      <c r="N136" s="161"/>
      <c r="O136" s="161"/>
      <c r="P136" s="161"/>
      <c r="Q136" s="161"/>
      <c r="R136" s="161"/>
      <c r="S136" s="161"/>
      <c r="T136" s="161"/>
      <c r="U136" s="161"/>
      <c r="V136" s="161"/>
      <c r="W136" s="161"/>
      <c r="X136" s="161"/>
      <c r="Y136" s="151"/>
      <c r="Z136" s="151"/>
      <c r="AA136" s="151"/>
      <c r="AB136" s="151"/>
      <c r="AC136" s="151"/>
      <c r="AD136" s="151"/>
      <c r="AE136" s="151"/>
      <c r="AF136" s="151"/>
      <c r="AG136" s="151" t="s">
        <v>193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2" t="s">
        <v>660</v>
      </c>
      <c r="D137" s="163"/>
      <c r="E137" s="164">
        <v>0.73499999999999999</v>
      </c>
      <c r="F137" s="161"/>
      <c r="G137" s="161"/>
      <c r="H137" s="161"/>
      <c r="I137" s="161"/>
      <c r="J137" s="161"/>
      <c r="K137" s="161"/>
      <c r="L137" s="161"/>
      <c r="M137" s="161"/>
      <c r="N137" s="161"/>
      <c r="O137" s="161"/>
      <c r="P137" s="161"/>
      <c r="Q137" s="161"/>
      <c r="R137" s="161"/>
      <c r="S137" s="161"/>
      <c r="T137" s="161"/>
      <c r="U137" s="161"/>
      <c r="V137" s="161"/>
      <c r="W137" s="161"/>
      <c r="X137" s="161"/>
      <c r="Y137" s="151"/>
      <c r="Z137" s="151"/>
      <c r="AA137" s="151"/>
      <c r="AB137" s="151"/>
      <c r="AC137" s="151"/>
      <c r="AD137" s="151"/>
      <c r="AE137" s="151"/>
      <c r="AF137" s="151"/>
      <c r="AG137" s="151" t="s">
        <v>193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82" t="s">
        <v>661</v>
      </c>
      <c r="D138" s="163"/>
      <c r="E138" s="164">
        <v>8.4779999999999994E-2</v>
      </c>
      <c r="F138" s="161"/>
      <c r="G138" s="161"/>
      <c r="H138" s="161"/>
      <c r="I138" s="161"/>
      <c r="J138" s="161"/>
      <c r="K138" s="161"/>
      <c r="L138" s="161"/>
      <c r="M138" s="161"/>
      <c r="N138" s="161"/>
      <c r="O138" s="161"/>
      <c r="P138" s="161"/>
      <c r="Q138" s="161"/>
      <c r="R138" s="161"/>
      <c r="S138" s="161"/>
      <c r="T138" s="161"/>
      <c r="U138" s="161"/>
      <c r="V138" s="161"/>
      <c r="W138" s="161"/>
      <c r="X138" s="161"/>
      <c r="Y138" s="151"/>
      <c r="Z138" s="151"/>
      <c r="AA138" s="151"/>
      <c r="AB138" s="151"/>
      <c r="AC138" s="151"/>
      <c r="AD138" s="151"/>
      <c r="AE138" s="151"/>
      <c r="AF138" s="151"/>
      <c r="AG138" s="151" t="s">
        <v>193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72">
        <v>10</v>
      </c>
      <c r="B139" s="173" t="s">
        <v>672</v>
      </c>
      <c r="C139" s="181" t="s">
        <v>673</v>
      </c>
      <c r="D139" s="174" t="s">
        <v>221</v>
      </c>
      <c r="E139" s="175">
        <v>8</v>
      </c>
      <c r="F139" s="176"/>
      <c r="G139" s="177">
        <f>ROUND(E139*F139,2)</f>
        <v>0</v>
      </c>
      <c r="H139" s="176"/>
      <c r="I139" s="177">
        <f>ROUND(E139*H139,2)</f>
        <v>0</v>
      </c>
      <c r="J139" s="176"/>
      <c r="K139" s="177">
        <f>ROUND(E139*J139,2)</f>
        <v>0</v>
      </c>
      <c r="L139" s="177">
        <v>21</v>
      </c>
      <c r="M139" s="177">
        <f>G139*(1+L139/100)</f>
        <v>0</v>
      </c>
      <c r="N139" s="177">
        <v>0</v>
      </c>
      <c r="O139" s="177">
        <f>ROUND(E139*N139,2)</f>
        <v>0</v>
      </c>
      <c r="P139" s="177">
        <v>0</v>
      </c>
      <c r="Q139" s="177">
        <f>ROUND(E139*P139,2)</f>
        <v>0</v>
      </c>
      <c r="R139" s="177"/>
      <c r="S139" s="177" t="s">
        <v>222</v>
      </c>
      <c r="T139" s="178" t="s">
        <v>223</v>
      </c>
      <c r="U139" s="161">
        <v>0</v>
      </c>
      <c r="V139" s="161">
        <f>ROUND(E139*U139,2)</f>
        <v>0</v>
      </c>
      <c r="W139" s="161"/>
      <c r="X139" s="161" t="s">
        <v>190</v>
      </c>
      <c r="Y139" s="151"/>
      <c r="Z139" s="151"/>
      <c r="AA139" s="151"/>
      <c r="AB139" s="151"/>
      <c r="AC139" s="151"/>
      <c r="AD139" s="151"/>
      <c r="AE139" s="151"/>
      <c r="AF139" s="151"/>
      <c r="AG139" s="151" t="s">
        <v>191</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2" t="s">
        <v>122</v>
      </c>
      <c r="D140" s="163"/>
      <c r="E140" s="164">
        <v>8</v>
      </c>
      <c r="F140" s="161"/>
      <c r="G140" s="161"/>
      <c r="H140" s="161"/>
      <c r="I140" s="161"/>
      <c r="J140" s="161"/>
      <c r="K140" s="161"/>
      <c r="L140" s="161"/>
      <c r="M140" s="161"/>
      <c r="N140" s="161"/>
      <c r="O140" s="161"/>
      <c r="P140" s="161"/>
      <c r="Q140" s="161"/>
      <c r="R140" s="161"/>
      <c r="S140" s="161"/>
      <c r="T140" s="161"/>
      <c r="U140" s="161"/>
      <c r="V140" s="161"/>
      <c r="W140" s="161"/>
      <c r="X140" s="161"/>
      <c r="Y140" s="151"/>
      <c r="Z140" s="151"/>
      <c r="AA140" s="151"/>
      <c r="AB140" s="151"/>
      <c r="AC140" s="151"/>
      <c r="AD140" s="151"/>
      <c r="AE140" s="151"/>
      <c r="AF140" s="151"/>
      <c r="AG140" s="151" t="s">
        <v>193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72">
        <v>11</v>
      </c>
      <c r="B141" s="173" t="s">
        <v>674</v>
      </c>
      <c r="C141" s="181" t="s">
        <v>675</v>
      </c>
      <c r="D141" s="174" t="s">
        <v>221</v>
      </c>
      <c r="E141" s="175">
        <v>1</v>
      </c>
      <c r="F141" s="176"/>
      <c r="G141" s="177">
        <f>ROUND(E141*F141,2)</f>
        <v>0</v>
      </c>
      <c r="H141" s="176"/>
      <c r="I141" s="177">
        <f>ROUND(E141*H141,2)</f>
        <v>0</v>
      </c>
      <c r="J141" s="176"/>
      <c r="K141" s="177">
        <f>ROUND(E141*J141,2)</f>
        <v>0</v>
      </c>
      <c r="L141" s="177">
        <v>21</v>
      </c>
      <c r="M141" s="177">
        <f>G141*(1+L141/100)</f>
        <v>0</v>
      </c>
      <c r="N141" s="177">
        <v>0</v>
      </c>
      <c r="O141" s="177">
        <f>ROUND(E141*N141,2)</f>
        <v>0</v>
      </c>
      <c r="P141" s="177">
        <v>0</v>
      </c>
      <c r="Q141" s="177">
        <f>ROUND(E141*P141,2)</f>
        <v>0</v>
      </c>
      <c r="R141" s="177"/>
      <c r="S141" s="177" t="s">
        <v>222</v>
      </c>
      <c r="T141" s="178" t="s">
        <v>223</v>
      </c>
      <c r="U141" s="161">
        <v>0</v>
      </c>
      <c r="V141" s="161">
        <f>ROUND(E141*U141,2)</f>
        <v>0</v>
      </c>
      <c r="W141" s="161"/>
      <c r="X141" s="161" t="s">
        <v>190</v>
      </c>
      <c r="Y141" s="151"/>
      <c r="Z141" s="151"/>
      <c r="AA141" s="151"/>
      <c r="AB141" s="151"/>
      <c r="AC141" s="151"/>
      <c r="AD141" s="151"/>
      <c r="AE141" s="151"/>
      <c r="AF141" s="151"/>
      <c r="AG141" s="151" t="s">
        <v>191</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2" t="s">
        <v>94</v>
      </c>
      <c r="D142" s="163"/>
      <c r="E142" s="164">
        <v>1</v>
      </c>
      <c r="F142" s="161"/>
      <c r="G142" s="161"/>
      <c r="H142" s="161"/>
      <c r="I142" s="161"/>
      <c r="J142" s="161"/>
      <c r="K142" s="161"/>
      <c r="L142" s="161"/>
      <c r="M142" s="161"/>
      <c r="N142" s="161"/>
      <c r="O142" s="161"/>
      <c r="P142" s="161"/>
      <c r="Q142" s="161"/>
      <c r="R142" s="161"/>
      <c r="S142" s="161"/>
      <c r="T142" s="161"/>
      <c r="U142" s="161"/>
      <c r="V142" s="161"/>
      <c r="W142" s="161"/>
      <c r="X142" s="161"/>
      <c r="Y142" s="151"/>
      <c r="Z142" s="151"/>
      <c r="AA142" s="151"/>
      <c r="AB142" s="151"/>
      <c r="AC142" s="151"/>
      <c r="AD142" s="151"/>
      <c r="AE142" s="151"/>
      <c r="AF142" s="151"/>
      <c r="AG142" s="151" t="s">
        <v>193</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25.5" x14ac:dyDescent="0.2">
      <c r="A143" s="166" t="s">
        <v>183</v>
      </c>
      <c r="B143" s="167" t="s">
        <v>130</v>
      </c>
      <c r="C143" s="180" t="s">
        <v>131</v>
      </c>
      <c r="D143" s="168"/>
      <c r="E143" s="169"/>
      <c r="F143" s="170"/>
      <c r="G143" s="170">
        <f>SUMIF(AG144:AG155,"&lt;&gt;NOR",G144:G155)</f>
        <v>0</v>
      </c>
      <c r="H143" s="170"/>
      <c r="I143" s="170">
        <f>SUM(I144:I155)</f>
        <v>0</v>
      </c>
      <c r="J143" s="170"/>
      <c r="K143" s="170">
        <f>SUM(K144:K155)</f>
        <v>0</v>
      </c>
      <c r="L143" s="170"/>
      <c r="M143" s="170">
        <f>SUM(M144:M155)</f>
        <v>0</v>
      </c>
      <c r="N143" s="170"/>
      <c r="O143" s="170">
        <f>SUM(O144:O155)</f>
        <v>4.5600000000000005</v>
      </c>
      <c r="P143" s="170"/>
      <c r="Q143" s="170">
        <f>SUM(Q144:Q155)</f>
        <v>0</v>
      </c>
      <c r="R143" s="170"/>
      <c r="S143" s="170"/>
      <c r="T143" s="171"/>
      <c r="U143" s="165"/>
      <c r="V143" s="165">
        <f>SUM(V144:V155)</f>
        <v>0</v>
      </c>
      <c r="W143" s="165"/>
      <c r="X143" s="165"/>
      <c r="AG143" t="s">
        <v>184</v>
      </c>
    </row>
    <row r="144" spans="1:60" outlineLevel="1" x14ac:dyDescent="0.2">
      <c r="A144" s="172">
        <v>12</v>
      </c>
      <c r="B144" s="173" t="s">
        <v>266</v>
      </c>
      <c r="C144" s="181" t="s">
        <v>676</v>
      </c>
      <c r="D144" s="174" t="s">
        <v>221</v>
      </c>
      <c r="E144" s="175">
        <v>1</v>
      </c>
      <c r="F144" s="176"/>
      <c r="G144" s="177">
        <f>ROUND(E144*F144,2)</f>
        <v>0</v>
      </c>
      <c r="H144" s="176"/>
      <c r="I144" s="177">
        <f>ROUND(E144*H144,2)</f>
        <v>0</v>
      </c>
      <c r="J144" s="176"/>
      <c r="K144" s="177">
        <f>ROUND(E144*J144,2)</f>
        <v>0</v>
      </c>
      <c r="L144" s="177">
        <v>21</v>
      </c>
      <c r="M144" s="177">
        <f>G144*(1+L144/100)</f>
        <v>0</v>
      </c>
      <c r="N144" s="177">
        <v>0.05</v>
      </c>
      <c r="O144" s="177">
        <f>ROUND(E144*N144,2)</f>
        <v>0.05</v>
      </c>
      <c r="P144" s="177">
        <v>0</v>
      </c>
      <c r="Q144" s="177">
        <f>ROUND(E144*P144,2)</f>
        <v>0</v>
      </c>
      <c r="R144" s="177"/>
      <c r="S144" s="177" t="s">
        <v>222</v>
      </c>
      <c r="T144" s="178" t="s">
        <v>223</v>
      </c>
      <c r="U144" s="161">
        <v>0</v>
      </c>
      <c r="V144" s="161">
        <f>ROUND(E144*U144,2)</f>
        <v>0</v>
      </c>
      <c r="W144" s="161"/>
      <c r="X144" s="161" t="s">
        <v>190</v>
      </c>
      <c r="Y144" s="151"/>
      <c r="Z144" s="151"/>
      <c r="AA144" s="151"/>
      <c r="AB144" s="151"/>
      <c r="AC144" s="151"/>
      <c r="AD144" s="151"/>
      <c r="AE144" s="151"/>
      <c r="AF144" s="151"/>
      <c r="AG144" s="151" t="s">
        <v>191</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2" t="s">
        <v>94</v>
      </c>
      <c r="D145" s="163"/>
      <c r="E145" s="164">
        <v>1</v>
      </c>
      <c r="F145" s="161"/>
      <c r="G145" s="161"/>
      <c r="H145" s="161"/>
      <c r="I145" s="161"/>
      <c r="J145" s="161"/>
      <c r="K145" s="161"/>
      <c r="L145" s="161"/>
      <c r="M145" s="161"/>
      <c r="N145" s="161"/>
      <c r="O145" s="161"/>
      <c r="P145" s="161"/>
      <c r="Q145" s="161"/>
      <c r="R145" s="161"/>
      <c r="S145" s="161"/>
      <c r="T145" s="161"/>
      <c r="U145" s="161"/>
      <c r="V145" s="161"/>
      <c r="W145" s="161"/>
      <c r="X145" s="161"/>
      <c r="Y145" s="151"/>
      <c r="Z145" s="151"/>
      <c r="AA145" s="151"/>
      <c r="AB145" s="151"/>
      <c r="AC145" s="151"/>
      <c r="AD145" s="151"/>
      <c r="AE145" s="151"/>
      <c r="AF145" s="151"/>
      <c r="AG145" s="151" t="s">
        <v>193</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2">
        <v>13</v>
      </c>
      <c r="B146" s="173" t="s">
        <v>270</v>
      </c>
      <c r="C146" s="181" t="s">
        <v>677</v>
      </c>
      <c r="D146" s="174" t="s">
        <v>221</v>
      </c>
      <c r="E146" s="175">
        <v>1</v>
      </c>
      <c r="F146" s="176"/>
      <c r="G146" s="177">
        <f>ROUND(E146*F146,2)</f>
        <v>0</v>
      </c>
      <c r="H146" s="176"/>
      <c r="I146" s="177">
        <f>ROUND(E146*H146,2)</f>
        <v>0</v>
      </c>
      <c r="J146" s="176"/>
      <c r="K146" s="177">
        <f>ROUND(E146*J146,2)</f>
        <v>0</v>
      </c>
      <c r="L146" s="177">
        <v>21</v>
      </c>
      <c r="M146" s="177">
        <f>G146*(1+L146/100)</f>
        <v>0</v>
      </c>
      <c r="N146" s="177">
        <v>7.4999999999999997E-2</v>
      </c>
      <c r="O146" s="177">
        <f>ROUND(E146*N146,2)</f>
        <v>0.08</v>
      </c>
      <c r="P146" s="177">
        <v>0</v>
      </c>
      <c r="Q146" s="177">
        <f>ROUND(E146*P146,2)</f>
        <v>0</v>
      </c>
      <c r="R146" s="177"/>
      <c r="S146" s="177" t="s">
        <v>222</v>
      </c>
      <c r="T146" s="178" t="s">
        <v>223</v>
      </c>
      <c r="U146" s="161">
        <v>0</v>
      </c>
      <c r="V146" s="161">
        <f>ROUND(E146*U146,2)</f>
        <v>0</v>
      </c>
      <c r="W146" s="161"/>
      <c r="X146" s="161" t="s">
        <v>190</v>
      </c>
      <c r="Y146" s="151"/>
      <c r="Z146" s="151"/>
      <c r="AA146" s="151"/>
      <c r="AB146" s="151"/>
      <c r="AC146" s="151"/>
      <c r="AD146" s="151"/>
      <c r="AE146" s="151"/>
      <c r="AF146" s="151"/>
      <c r="AG146" s="151" t="s">
        <v>191</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2" t="s">
        <v>94</v>
      </c>
      <c r="D147" s="163"/>
      <c r="E147" s="164">
        <v>1</v>
      </c>
      <c r="F147" s="161"/>
      <c r="G147" s="161"/>
      <c r="H147" s="161"/>
      <c r="I147" s="161"/>
      <c r="J147" s="161"/>
      <c r="K147" s="161"/>
      <c r="L147" s="161"/>
      <c r="M147" s="161"/>
      <c r="N147" s="161"/>
      <c r="O147" s="161"/>
      <c r="P147" s="161"/>
      <c r="Q147" s="161"/>
      <c r="R147" s="161"/>
      <c r="S147" s="161"/>
      <c r="T147" s="161"/>
      <c r="U147" s="161"/>
      <c r="V147" s="161"/>
      <c r="W147" s="161"/>
      <c r="X147" s="161"/>
      <c r="Y147" s="151"/>
      <c r="Z147" s="151"/>
      <c r="AA147" s="151"/>
      <c r="AB147" s="151"/>
      <c r="AC147" s="151"/>
      <c r="AD147" s="151"/>
      <c r="AE147" s="151"/>
      <c r="AF147" s="151"/>
      <c r="AG147" s="151" t="s">
        <v>193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22.5" outlineLevel="1" x14ac:dyDescent="0.2">
      <c r="A148" s="172">
        <v>14</v>
      </c>
      <c r="B148" s="173" t="s">
        <v>678</v>
      </c>
      <c r="C148" s="181" t="s">
        <v>679</v>
      </c>
      <c r="D148" s="174" t="s">
        <v>221</v>
      </c>
      <c r="E148" s="175">
        <v>1</v>
      </c>
      <c r="F148" s="176"/>
      <c r="G148" s="177">
        <f>ROUND(E148*F148,2)</f>
        <v>0</v>
      </c>
      <c r="H148" s="176"/>
      <c r="I148" s="177">
        <f>ROUND(E148*H148,2)</f>
        <v>0</v>
      </c>
      <c r="J148" s="176"/>
      <c r="K148" s="177">
        <f>ROUND(E148*J148,2)</f>
        <v>0</v>
      </c>
      <c r="L148" s="177">
        <v>21</v>
      </c>
      <c r="M148" s="177">
        <f>G148*(1+L148/100)</f>
        <v>0</v>
      </c>
      <c r="N148" s="177">
        <v>0.25</v>
      </c>
      <c r="O148" s="177">
        <f>ROUND(E148*N148,2)</f>
        <v>0.25</v>
      </c>
      <c r="P148" s="177">
        <v>0</v>
      </c>
      <c r="Q148" s="177">
        <f>ROUND(E148*P148,2)</f>
        <v>0</v>
      </c>
      <c r="R148" s="177"/>
      <c r="S148" s="177" t="s">
        <v>222</v>
      </c>
      <c r="T148" s="178" t="s">
        <v>223</v>
      </c>
      <c r="U148" s="161">
        <v>0</v>
      </c>
      <c r="V148" s="161">
        <f>ROUND(E148*U148,2)</f>
        <v>0</v>
      </c>
      <c r="W148" s="161"/>
      <c r="X148" s="161" t="s">
        <v>190</v>
      </c>
      <c r="Y148" s="151"/>
      <c r="Z148" s="151"/>
      <c r="AA148" s="151"/>
      <c r="AB148" s="151"/>
      <c r="AC148" s="151"/>
      <c r="AD148" s="151"/>
      <c r="AE148" s="151"/>
      <c r="AF148" s="151"/>
      <c r="AG148" s="151" t="s">
        <v>191</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2" t="s">
        <v>94</v>
      </c>
      <c r="D149" s="163"/>
      <c r="E149" s="164">
        <v>1</v>
      </c>
      <c r="F149" s="161"/>
      <c r="G149" s="161"/>
      <c r="H149" s="161"/>
      <c r="I149" s="161"/>
      <c r="J149" s="161"/>
      <c r="K149" s="161"/>
      <c r="L149" s="161"/>
      <c r="M149" s="161"/>
      <c r="N149" s="161"/>
      <c r="O149" s="161"/>
      <c r="P149" s="161"/>
      <c r="Q149" s="161"/>
      <c r="R149" s="161"/>
      <c r="S149" s="161"/>
      <c r="T149" s="161"/>
      <c r="U149" s="161"/>
      <c r="V149" s="161"/>
      <c r="W149" s="161"/>
      <c r="X149" s="161"/>
      <c r="Y149" s="151"/>
      <c r="Z149" s="151"/>
      <c r="AA149" s="151"/>
      <c r="AB149" s="151"/>
      <c r="AC149" s="151"/>
      <c r="AD149" s="151"/>
      <c r="AE149" s="151"/>
      <c r="AF149" s="151"/>
      <c r="AG149" s="151" t="s">
        <v>193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2">
        <v>15</v>
      </c>
      <c r="B150" s="173" t="s">
        <v>680</v>
      </c>
      <c r="C150" s="181" t="s">
        <v>681</v>
      </c>
      <c r="D150" s="174" t="s">
        <v>221</v>
      </c>
      <c r="E150" s="175">
        <v>1</v>
      </c>
      <c r="F150" s="176"/>
      <c r="G150" s="177">
        <f>ROUND(E150*F150,2)</f>
        <v>0</v>
      </c>
      <c r="H150" s="176"/>
      <c r="I150" s="177">
        <f>ROUND(E150*H150,2)</f>
        <v>0</v>
      </c>
      <c r="J150" s="176"/>
      <c r="K150" s="177">
        <f>ROUND(E150*J150,2)</f>
        <v>0</v>
      </c>
      <c r="L150" s="177">
        <v>21</v>
      </c>
      <c r="M150" s="177">
        <f>G150*(1+L150/100)</f>
        <v>0</v>
      </c>
      <c r="N150" s="177">
        <v>0.06</v>
      </c>
      <c r="O150" s="177">
        <f>ROUND(E150*N150,2)</f>
        <v>0.06</v>
      </c>
      <c r="P150" s="177">
        <v>0</v>
      </c>
      <c r="Q150" s="177">
        <f>ROUND(E150*P150,2)</f>
        <v>0</v>
      </c>
      <c r="R150" s="177"/>
      <c r="S150" s="177" t="s">
        <v>222</v>
      </c>
      <c r="T150" s="178" t="s">
        <v>223</v>
      </c>
      <c r="U150" s="161">
        <v>0</v>
      </c>
      <c r="V150" s="161">
        <f>ROUND(E150*U150,2)</f>
        <v>0</v>
      </c>
      <c r="W150" s="161"/>
      <c r="X150" s="161" t="s">
        <v>190</v>
      </c>
      <c r="Y150" s="151"/>
      <c r="Z150" s="151"/>
      <c r="AA150" s="151"/>
      <c r="AB150" s="151"/>
      <c r="AC150" s="151"/>
      <c r="AD150" s="151"/>
      <c r="AE150" s="151"/>
      <c r="AF150" s="151"/>
      <c r="AG150" s="151" t="s">
        <v>191</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2" t="s">
        <v>94</v>
      </c>
      <c r="D151" s="163"/>
      <c r="E151" s="164">
        <v>1</v>
      </c>
      <c r="F151" s="161"/>
      <c r="G151" s="161"/>
      <c r="H151" s="161"/>
      <c r="I151" s="161"/>
      <c r="J151" s="161"/>
      <c r="K151" s="161"/>
      <c r="L151" s="161"/>
      <c r="M151" s="161"/>
      <c r="N151" s="161"/>
      <c r="O151" s="161"/>
      <c r="P151" s="161"/>
      <c r="Q151" s="161"/>
      <c r="R151" s="161"/>
      <c r="S151" s="161"/>
      <c r="T151" s="161"/>
      <c r="U151" s="161"/>
      <c r="V151" s="161"/>
      <c r="W151" s="161"/>
      <c r="X151" s="161"/>
      <c r="Y151" s="151"/>
      <c r="Z151" s="151"/>
      <c r="AA151" s="151"/>
      <c r="AB151" s="151"/>
      <c r="AC151" s="151"/>
      <c r="AD151" s="151"/>
      <c r="AE151" s="151"/>
      <c r="AF151" s="151"/>
      <c r="AG151" s="151" t="s">
        <v>193</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72">
        <v>16</v>
      </c>
      <c r="B152" s="173" t="s">
        <v>682</v>
      </c>
      <c r="C152" s="181" t="s">
        <v>683</v>
      </c>
      <c r="D152" s="174" t="s">
        <v>221</v>
      </c>
      <c r="E152" s="175">
        <v>1</v>
      </c>
      <c r="F152" s="176"/>
      <c r="G152" s="177">
        <f>ROUND(E152*F152,2)</f>
        <v>0</v>
      </c>
      <c r="H152" s="176"/>
      <c r="I152" s="177">
        <f>ROUND(E152*H152,2)</f>
        <v>0</v>
      </c>
      <c r="J152" s="176"/>
      <c r="K152" s="177">
        <f>ROUND(E152*J152,2)</f>
        <v>0</v>
      </c>
      <c r="L152" s="177">
        <v>21</v>
      </c>
      <c r="M152" s="177">
        <f>G152*(1+L152/100)</f>
        <v>0</v>
      </c>
      <c r="N152" s="177">
        <v>0.12</v>
      </c>
      <c r="O152" s="177">
        <f>ROUND(E152*N152,2)</f>
        <v>0.12</v>
      </c>
      <c r="P152" s="177">
        <v>0</v>
      </c>
      <c r="Q152" s="177">
        <f>ROUND(E152*P152,2)</f>
        <v>0</v>
      </c>
      <c r="R152" s="177"/>
      <c r="S152" s="177" t="s">
        <v>222</v>
      </c>
      <c r="T152" s="178" t="s">
        <v>223</v>
      </c>
      <c r="U152" s="161">
        <v>0</v>
      </c>
      <c r="V152" s="161">
        <f>ROUND(E152*U152,2)</f>
        <v>0</v>
      </c>
      <c r="W152" s="161"/>
      <c r="X152" s="161" t="s">
        <v>190</v>
      </c>
      <c r="Y152" s="151"/>
      <c r="Z152" s="151"/>
      <c r="AA152" s="151"/>
      <c r="AB152" s="151"/>
      <c r="AC152" s="151"/>
      <c r="AD152" s="151"/>
      <c r="AE152" s="151"/>
      <c r="AF152" s="151"/>
      <c r="AG152" s="151" t="s">
        <v>191</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2" t="s">
        <v>94</v>
      </c>
      <c r="D153" s="163"/>
      <c r="E153" s="164">
        <v>1</v>
      </c>
      <c r="F153" s="161"/>
      <c r="G153" s="161"/>
      <c r="H153" s="161"/>
      <c r="I153" s="161"/>
      <c r="J153" s="161"/>
      <c r="K153" s="161"/>
      <c r="L153" s="161"/>
      <c r="M153" s="161"/>
      <c r="N153" s="161"/>
      <c r="O153" s="161"/>
      <c r="P153" s="161"/>
      <c r="Q153" s="161"/>
      <c r="R153" s="161"/>
      <c r="S153" s="161"/>
      <c r="T153" s="161"/>
      <c r="U153" s="161"/>
      <c r="V153" s="161"/>
      <c r="W153" s="161"/>
      <c r="X153" s="161"/>
      <c r="Y153" s="151"/>
      <c r="Z153" s="151"/>
      <c r="AA153" s="151"/>
      <c r="AB153" s="151"/>
      <c r="AC153" s="151"/>
      <c r="AD153" s="151"/>
      <c r="AE153" s="151"/>
      <c r="AF153" s="151"/>
      <c r="AG153" s="151" t="s">
        <v>193</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2">
        <v>17</v>
      </c>
      <c r="B154" s="173" t="s">
        <v>684</v>
      </c>
      <c r="C154" s="181" t="s">
        <v>685</v>
      </c>
      <c r="D154" s="174" t="s">
        <v>274</v>
      </c>
      <c r="E154" s="175">
        <v>4</v>
      </c>
      <c r="F154" s="176"/>
      <c r="G154" s="177">
        <f>ROUND(E154*F154,2)</f>
        <v>0</v>
      </c>
      <c r="H154" s="176"/>
      <c r="I154" s="177">
        <f>ROUND(E154*H154,2)</f>
        <v>0</v>
      </c>
      <c r="J154" s="176"/>
      <c r="K154" s="177">
        <f>ROUND(E154*J154,2)</f>
        <v>0</v>
      </c>
      <c r="L154" s="177">
        <v>21</v>
      </c>
      <c r="M154" s="177">
        <f>G154*(1+L154/100)</f>
        <v>0</v>
      </c>
      <c r="N154" s="177">
        <v>1</v>
      </c>
      <c r="O154" s="177">
        <f>ROUND(E154*N154,2)</f>
        <v>4</v>
      </c>
      <c r="P154" s="177">
        <v>0</v>
      </c>
      <c r="Q154" s="177">
        <f>ROUND(E154*P154,2)</f>
        <v>0</v>
      </c>
      <c r="R154" s="177" t="s">
        <v>232</v>
      </c>
      <c r="S154" s="177" t="s">
        <v>188</v>
      </c>
      <c r="T154" s="178" t="s">
        <v>189</v>
      </c>
      <c r="U154" s="161">
        <v>0</v>
      </c>
      <c r="V154" s="161">
        <f>ROUND(E154*U154,2)</f>
        <v>0</v>
      </c>
      <c r="W154" s="161"/>
      <c r="X154" s="161" t="s">
        <v>233</v>
      </c>
      <c r="Y154" s="151"/>
      <c r="Z154" s="151"/>
      <c r="AA154" s="151"/>
      <c r="AB154" s="151"/>
      <c r="AC154" s="151"/>
      <c r="AD154" s="151"/>
      <c r="AE154" s="151"/>
      <c r="AF154" s="151"/>
      <c r="AG154" s="151" t="s">
        <v>234</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2" t="s">
        <v>112</v>
      </c>
      <c r="D155" s="163"/>
      <c r="E155" s="164">
        <v>4</v>
      </c>
      <c r="F155" s="161"/>
      <c r="G155" s="161"/>
      <c r="H155" s="161"/>
      <c r="I155" s="161"/>
      <c r="J155" s="161"/>
      <c r="K155" s="161"/>
      <c r="L155" s="161"/>
      <c r="M155" s="161"/>
      <c r="N155" s="161"/>
      <c r="O155" s="161"/>
      <c r="P155" s="161"/>
      <c r="Q155" s="161"/>
      <c r="R155" s="161"/>
      <c r="S155" s="161"/>
      <c r="T155" s="161"/>
      <c r="U155" s="161"/>
      <c r="V155" s="161"/>
      <c r="W155" s="161"/>
      <c r="X155" s="161"/>
      <c r="Y155" s="151"/>
      <c r="Z155" s="151"/>
      <c r="AA155" s="151"/>
      <c r="AB155" s="151"/>
      <c r="AC155" s="151"/>
      <c r="AD155" s="151"/>
      <c r="AE155" s="151"/>
      <c r="AF155" s="151"/>
      <c r="AG155" s="151" t="s">
        <v>193</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x14ac:dyDescent="0.2">
      <c r="A156" s="166" t="s">
        <v>183</v>
      </c>
      <c r="B156" s="167" t="s">
        <v>132</v>
      </c>
      <c r="C156" s="180" t="s">
        <v>133</v>
      </c>
      <c r="D156" s="168"/>
      <c r="E156" s="169"/>
      <c r="F156" s="170"/>
      <c r="G156" s="170">
        <f>SUMIF(AG157:AG157,"&lt;&gt;NOR",G157:G157)</f>
        <v>0</v>
      </c>
      <c r="H156" s="170"/>
      <c r="I156" s="170">
        <f>SUM(I157:I157)</f>
        <v>0</v>
      </c>
      <c r="J156" s="170"/>
      <c r="K156" s="170">
        <f>SUM(K157:K157)</f>
        <v>0</v>
      </c>
      <c r="L156" s="170"/>
      <c r="M156" s="170">
        <f>SUM(M157:M157)</f>
        <v>0</v>
      </c>
      <c r="N156" s="170"/>
      <c r="O156" s="170">
        <f>SUM(O157:O157)</f>
        <v>0</v>
      </c>
      <c r="P156" s="170"/>
      <c r="Q156" s="170">
        <f>SUM(Q157:Q157)</f>
        <v>0</v>
      </c>
      <c r="R156" s="170"/>
      <c r="S156" s="170"/>
      <c r="T156" s="171"/>
      <c r="U156" s="165"/>
      <c r="V156" s="165">
        <f>SUM(V157:V157)</f>
        <v>10.18</v>
      </c>
      <c r="W156" s="165"/>
      <c r="X156" s="165"/>
      <c r="AG156" t="s">
        <v>184</v>
      </c>
    </row>
    <row r="157" spans="1:60" outlineLevel="1" x14ac:dyDescent="0.2">
      <c r="A157" s="188">
        <v>18</v>
      </c>
      <c r="B157" s="189" t="s">
        <v>272</v>
      </c>
      <c r="C157" s="195" t="s">
        <v>273</v>
      </c>
      <c r="D157" s="190" t="s">
        <v>274</v>
      </c>
      <c r="E157" s="191">
        <v>32.852710000000002</v>
      </c>
      <c r="F157" s="192"/>
      <c r="G157" s="193">
        <f>ROUND(E157*F157,2)</f>
        <v>0</v>
      </c>
      <c r="H157" s="192"/>
      <c r="I157" s="193">
        <f>ROUND(E157*H157,2)</f>
        <v>0</v>
      </c>
      <c r="J157" s="192"/>
      <c r="K157" s="193">
        <f>ROUND(E157*J157,2)</f>
        <v>0</v>
      </c>
      <c r="L157" s="193">
        <v>21</v>
      </c>
      <c r="M157" s="193">
        <f>G157*(1+L157/100)</f>
        <v>0</v>
      </c>
      <c r="N157" s="193">
        <v>0</v>
      </c>
      <c r="O157" s="193">
        <f>ROUND(E157*N157,2)</f>
        <v>0</v>
      </c>
      <c r="P157" s="193">
        <v>0</v>
      </c>
      <c r="Q157" s="193">
        <f>ROUND(E157*P157,2)</f>
        <v>0</v>
      </c>
      <c r="R157" s="193"/>
      <c r="S157" s="193" t="s">
        <v>188</v>
      </c>
      <c r="T157" s="194" t="s">
        <v>189</v>
      </c>
      <c r="U157" s="161">
        <v>0.31</v>
      </c>
      <c r="V157" s="161">
        <f>ROUND(E157*U157,2)</f>
        <v>10.18</v>
      </c>
      <c r="W157" s="161"/>
      <c r="X157" s="161" t="s">
        <v>275</v>
      </c>
      <c r="Y157" s="151"/>
      <c r="Z157" s="151"/>
      <c r="AA157" s="151"/>
      <c r="AB157" s="151"/>
      <c r="AC157" s="151"/>
      <c r="AD157" s="151"/>
      <c r="AE157" s="151"/>
      <c r="AF157" s="151"/>
      <c r="AG157" s="151" t="s">
        <v>276</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x14ac:dyDescent="0.2">
      <c r="A158" s="166" t="s">
        <v>183</v>
      </c>
      <c r="B158" s="167" t="s">
        <v>148</v>
      </c>
      <c r="C158" s="180" t="s">
        <v>149</v>
      </c>
      <c r="D158" s="168"/>
      <c r="E158" s="169"/>
      <c r="F158" s="170"/>
      <c r="G158" s="170">
        <f>SUMIF(AG159:AG161,"&lt;&gt;NOR",G159:G161)</f>
        <v>0</v>
      </c>
      <c r="H158" s="170"/>
      <c r="I158" s="170">
        <f>SUM(I159:I161)</f>
        <v>0</v>
      </c>
      <c r="J158" s="170"/>
      <c r="K158" s="170">
        <f>SUM(K159:K161)</f>
        <v>0</v>
      </c>
      <c r="L158" s="170"/>
      <c r="M158" s="170">
        <f>SUM(M159:M161)</f>
        <v>0</v>
      </c>
      <c r="N158" s="170"/>
      <c r="O158" s="170">
        <f>SUM(O159:O161)</f>
        <v>0</v>
      </c>
      <c r="P158" s="170"/>
      <c r="Q158" s="170">
        <f>SUM(Q159:Q161)</f>
        <v>0</v>
      </c>
      <c r="R158" s="170"/>
      <c r="S158" s="170"/>
      <c r="T158" s="171"/>
      <c r="U158" s="165"/>
      <c r="V158" s="165">
        <f>SUM(V159:V161)</f>
        <v>11.71</v>
      </c>
      <c r="W158" s="165"/>
      <c r="X158" s="165"/>
      <c r="AG158" t="s">
        <v>184</v>
      </c>
    </row>
    <row r="159" spans="1:60" outlineLevel="1" x14ac:dyDescent="0.2">
      <c r="A159" s="172">
        <v>19</v>
      </c>
      <c r="B159" s="173" t="s">
        <v>686</v>
      </c>
      <c r="C159" s="181" t="s">
        <v>687</v>
      </c>
      <c r="D159" s="174" t="s">
        <v>688</v>
      </c>
      <c r="E159" s="175">
        <v>53</v>
      </c>
      <c r="F159" s="176"/>
      <c r="G159" s="177">
        <f>ROUND(E159*F159,2)</f>
        <v>0</v>
      </c>
      <c r="H159" s="176"/>
      <c r="I159" s="177">
        <f>ROUND(E159*H159,2)</f>
        <v>0</v>
      </c>
      <c r="J159" s="176"/>
      <c r="K159" s="177">
        <f>ROUND(E159*J159,2)</f>
        <v>0</v>
      </c>
      <c r="L159" s="177">
        <v>21</v>
      </c>
      <c r="M159" s="177">
        <f>G159*(1+L159/100)</f>
        <v>0</v>
      </c>
      <c r="N159" s="177">
        <v>6.0000000000000002E-5</v>
      </c>
      <c r="O159" s="177">
        <f>ROUND(E159*N159,2)</f>
        <v>0</v>
      </c>
      <c r="P159" s="177">
        <v>0</v>
      </c>
      <c r="Q159" s="177">
        <f>ROUND(E159*P159,2)</f>
        <v>0</v>
      </c>
      <c r="R159" s="177"/>
      <c r="S159" s="177" t="s">
        <v>222</v>
      </c>
      <c r="T159" s="178" t="s">
        <v>223</v>
      </c>
      <c r="U159" s="161">
        <v>0.221</v>
      </c>
      <c r="V159" s="161">
        <f>ROUND(E159*U159,2)</f>
        <v>11.71</v>
      </c>
      <c r="W159" s="161"/>
      <c r="X159" s="161" t="s">
        <v>190</v>
      </c>
      <c r="Y159" s="151"/>
      <c r="Z159" s="151"/>
      <c r="AA159" s="151"/>
      <c r="AB159" s="151"/>
      <c r="AC159" s="151"/>
      <c r="AD159" s="151"/>
      <c r="AE159" s="151"/>
      <c r="AF159" s="151"/>
      <c r="AG159" s="151" t="s">
        <v>191</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2" t="s">
        <v>689</v>
      </c>
      <c r="D160" s="163"/>
      <c r="E160" s="164">
        <v>53</v>
      </c>
      <c r="F160" s="161"/>
      <c r="G160" s="161"/>
      <c r="H160" s="161"/>
      <c r="I160" s="161"/>
      <c r="J160" s="161"/>
      <c r="K160" s="161"/>
      <c r="L160" s="161"/>
      <c r="M160" s="161"/>
      <c r="N160" s="161"/>
      <c r="O160" s="161"/>
      <c r="P160" s="161"/>
      <c r="Q160" s="161"/>
      <c r="R160" s="161"/>
      <c r="S160" s="161"/>
      <c r="T160" s="161"/>
      <c r="U160" s="161"/>
      <c r="V160" s="161"/>
      <c r="W160" s="161"/>
      <c r="X160" s="161"/>
      <c r="Y160" s="151"/>
      <c r="Z160" s="151"/>
      <c r="AA160" s="151"/>
      <c r="AB160" s="151"/>
      <c r="AC160" s="151"/>
      <c r="AD160" s="151"/>
      <c r="AE160" s="151"/>
      <c r="AF160" s="151"/>
      <c r="AG160" s="151" t="s">
        <v>193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v>20</v>
      </c>
      <c r="B161" s="159" t="s">
        <v>610</v>
      </c>
      <c r="C161" s="187" t="s">
        <v>611</v>
      </c>
      <c r="D161" s="160" t="s">
        <v>0</v>
      </c>
      <c r="E161" s="186"/>
      <c r="F161" s="162"/>
      <c r="G161" s="161">
        <f>ROUND(E161*F161,2)</f>
        <v>0</v>
      </c>
      <c r="H161" s="162"/>
      <c r="I161" s="161">
        <f>ROUND(E161*H161,2)</f>
        <v>0</v>
      </c>
      <c r="J161" s="162"/>
      <c r="K161" s="161">
        <f>ROUND(E161*J161,2)</f>
        <v>0</v>
      </c>
      <c r="L161" s="161">
        <v>21</v>
      </c>
      <c r="M161" s="161">
        <f>G161*(1+L161/100)</f>
        <v>0</v>
      </c>
      <c r="N161" s="161">
        <v>0</v>
      </c>
      <c r="O161" s="161">
        <f>ROUND(E161*N161,2)</f>
        <v>0</v>
      </c>
      <c r="P161" s="161">
        <v>0</v>
      </c>
      <c r="Q161" s="161">
        <f>ROUND(E161*P161,2)</f>
        <v>0</v>
      </c>
      <c r="R161" s="161"/>
      <c r="S161" s="161" t="s">
        <v>188</v>
      </c>
      <c r="T161" s="161" t="s">
        <v>189</v>
      </c>
      <c r="U161" s="161">
        <v>0</v>
      </c>
      <c r="V161" s="161">
        <f>ROUND(E161*U161,2)</f>
        <v>0</v>
      </c>
      <c r="W161" s="161"/>
      <c r="X161" s="161" t="s">
        <v>275</v>
      </c>
      <c r="Y161" s="151"/>
      <c r="Z161" s="151"/>
      <c r="AA161" s="151"/>
      <c r="AB161" s="151"/>
      <c r="AC161" s="151"/>
      <c r="AD161" s="151"/>
      <c r="AE161" s="151"/>
      <c r="AF161" s="151"/>
      <c r="AG161" s="151" t="s">
        <v>276</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x14ac:dyDescent="0.2">
      <c r="A162" s="3"/>
      <c r="B162" s="4"/>
      <c r="C162" s="183"/>
      <c r="D162" s="6"/>
      <c r="E162" s="3"/>
      <c r="F162" s="3"/>
      <c r="G162" s="3"/>
      <c r="H162" s="3"/>
      <c r="I162" s="3"/>
      <c r="J162" s="3"/>
      <c r="K162" s="3"/>
      <c r="L162" s="3"/>
      <c r="M162" s="3"/>
      <c r="N162" s="3"/>
      <c r="O162" s="3"/>
      <c r="P162" s="3"/>
      <c r="Q162" s="3"/>
      <c r="R162" s="3"/>
      <c r="S162" s="3"/>
      <c r="T162" s="3"/>
      <c r="U162" s="3"/>
      <c r="V162" s="3"/>
      <c r="W162" s="3"/>
      <c r="X162" s="3"/>
      <c r="AE162">
        <v>15</v>
      </c>
      <c r="AF162">
        <v>21</v>
      </c>
      <c r="AG162" t="s">
        <v>170</v>
      </c>
    </row>
    <row r="163" spans="1:60" x14ac:dyDescent="0.2">
      <c r="A163" s="154"/>
      <c r="B163" s="155" t="s">
        <v>30</v>
      </c>
      <c r="C163" s="184"/>
      <c r="D163" s="156"/>
      <c r="E163" s="157"/>
      <c r="F163" s="157"/>
      <c r="G163" s="179">
        <f>G8+G115+G143+G156+G158</f>
        <v>0</v>
      </c>
      <c r="H163" s="3"/>
      <c r="I163" s="3"/>
      <c r="J163" s="3"/>
      <c r="K163" s="3"/>
      <c r="L163" s="3"/>
      <c r="M163" s="3"/>
      <c r="N163" s="3"/>
      <c r="O163" s="3"/>
      <c r="P163" s="3"/>
      <c r="Q163" s="3"/>
      <c r="R163" s="3"/>
      <c r="S163" s="3"/>
      <c r="T163" s="3"/>
      <c r="U163" s="3"/>
      <c r="V163" s="3"/>
      <c r="W163" s="3"/>
      <c r="X163" s="3"/>
      <c r="AE163">
        <f>SUMIF(L7:L161,AE162,G7:G161)</f>
        <v>0</v>
      </c>
      <c r="AF163">
        <f>SUMIF(L7:L161,AF162,G7:G161)</f>
        <v>0</v>
      </c>
      <c r="AG163" t="s">
        <v>277</v>
      </c>
    </row>
    <row r="164" spans="1:60" x14ac:dyDescent="0.2">
      <c r="A164" s="3"/>
      <c r="B164" s="4"/>
      <c r="C164" s="183"/>
      <c r="D164" s="6"/>
      <c r="E164" s="3"/>
      <c r="F164" s="3"/>
      <c r="G164" s="3"/>
      <c r="H164" s="3"/>
      <c r="I164" s="3"/>
      <c r="J164" s="3"/>
      <c r="K164" s="3"/>
      <c r="L164" s="3"/>
      <c r="M164" s="3"/>
      <c r="N164" s="3"/>
      <c r="O164" s="3"/>
      <c r="P164" s="3"/>
      <c r="Q164" s="3"/>
      <c r="R164" s="3"/>
      <c r="S164" s="3"/>
      <c r="T164" s="3"/>
      <c r="U164" s="3"/>
      <c r="V164" s="3"/>
      <c r="W164" s="3"/>
      <c r="X164" s="3"/>
    </row>
    <row r="165" spans="1:60" x14ac:dyDescent="0.2">
      <c r="A165" s="3"/>
      <c r="B165" s="4"/>
      <c r="C165" s="183"/>
      <c r="D165" s="6"/>
      <c r="E165" s="3"/>
      <c r="F165" s="3"/>
      <c r="G165" s="3"/>
      <c r="H165" s="3"/>
      <c r="I165" s="3"/>
      <c r="J165" s="3"/>
      <c r="K165" s="3"/>
      <c r="L165" s="3"/>
      <c r="M165" s="3"/>
      <c r="N165" s="3"/>
      <c r="O165" s="3"/>
      <c r="P165" s="3"/>
      <c r="Q165" s="3"/>
      <c r="R165" s="3"/>
      <c r="S165" s="3"/>
      <c r="T165" s="3"/>
      <c r="U165" s="3"/>
      <c r="V165" s="3"/>
      <c r="W165" s="3"/>
      <c r="X165" s="3"/>
    </row>
    <row r="166" spans="1:60" x14ac:dyDescent="0.2">
      <c r="A166" s="273" t="s">
        <v>278</v>
      </c>
      <c r="B166" s="273"/>
      <c r="C166" s="274"/>
      <c r="D166" s="6"/>
      <c r="E166" s="3"/>
      <c r="F166" s="3"/>
      <c r="G166" s="3"/>
      <c r="H166" s="3"/>
      <c r="I166" s="3"/>
      <c r="J166" s="3"/>
      <c r="K166" s="3"/>
      <c r="L166" s="3"/>
      <c r="M166" s="3"/>
      <c r="N166" s="3"/>
      <c r="O166" s="3"/>
      <c r="P166" s="3"/>
      <c r="Q166" s="3"/>
      <c r="R166" s="3"/>
      <c r="S166" s="3"/>
      <c r="T166" s="3"/>
      <c r="U166" s="3"/>
      <c r="V166" s="3"/>
      <c r="W166" s="3"/>
      <c r="X166" s="3"/>
    </row>
    <row r="167" spans="1:60" x14ac:dyDescent="0.2">
      <c r="A167" s="254"/>
      <c r="B167" s="255"/>
      <c r="C167" s="256"/>
      <c r="D167" s="255"/>
      <c r="E167" s="255"/>
      <c r="F167" s="255"/>
      <c r="G167" s="257"/>
      <c r="H167" s="3"/>
      <c r="I167" s="3"/>
      <c r="J167" s="3"/>
      <c r="K167" s="3"/>
      <c r="L167" s="3"/>
      <c r="M167" s="3"/>
      <c r="N167" s="3"/>
      <c r="O167" s="3"/>
      <c r="P167" s="3"/>
      <c r="Q167" s="3"/>
      <c r="R167" s="3"/>
      <c r="S167" s="3"/>
      <c r="T167" s="3"/>
      <c r="U167" s="3"/>
      <c r="V167" s="3"/>
      <c r="W167" s="3"/>
      <c r="X167" s="3"/>
      <c r="AG167" t="s">
        <v>279</v>
      </c>
    </row>
    <row r="168" spans="1:60" x14ac:dyDescent="0.2">
      <c r="A168" s="258"/>
      <c r="B168" s="259"/>
      <c r="C168" s="260"/>
      <c r="D168" s="259"/>
      <c r="E168" s="259"/>
      <c r="F168" s="259"/>
      <c r="G168" s="261"/>
      <c r="H168" s="3"/>
      <c r="I168" s="3"/>
      <c r="J168" s="3"/>
      <c r="K168" s="3"/>
      <c r="L168" s="3"/>
      <c r="M168" s="3"/>
      <c r="N168" s="3"/>
      <c r="O168" s="3"/>
      <c r="P168" s="3"/>
      <c r="Q168" s="3"/>
      <c r="R168" s="3"/>
      <c r="S168" s="3"/>
      <c r="T168" s="3"/>
      <c r="U168" s="3"/>
      <c r="V168" s="3"/>
      <c r="W168" s="3"/>
      <c r="X168" s="3"/>
    </row>
    <row r="169" spans="1:60" x14ac:dyDescent="0.2">
      <c r="A169" s="258"/>
      <c r="B169" s="259"/>
      <c r="C169" s="260"/>
      <c r="D169" s="259"/>
      <c r="E169" s="259"/>
      <c r="F169" s="259"/>
      <c r="G169" s="261"/>
      <c r="H169" s="3"/>
      <c r="I169" s="3"/>
      <c r="J169" s="3"/>
      <c r="K169" s="3"/>
      <c r="L169" s="3"/>
      <c r="M169" s="3"/>
      <c r="N169" s="3"/>
      <c r="O169" s="3"/>
      <c r="P169" s="3"/>
      <c r="Q169" s="3"/>
      <c r="R169" s="3"/>
      <c r="S169" s="3"/>
      <c r="T169" s="3"/>
      <c r="U169" s="3"/>
      <c r="V169" s="3"/>
      <c r="W169" s="3"/>
      <c r="X169" s="3"/>
    </row>
    <row r="170" spans="1:60" x14ac:dyDescent="0.2">
      <c r="A170" s="258"/>
      <c r="B170" s="259"/>
      <c r="C170" s="260"/>
      <c r="D170" s="259"/>
      <c r="E170" s="259"/>
      <c r="F170" s="259"/>
      <c r="G170" s="261"/>
      <c r="H170" s="3"/>
      <c r="I170" s="3"/>
      <c r="J170" s="3"/>
      <c r="K170" s="3"/>
      <c r="L170" s="3"/>
      <c r="M170" s="3"/>
      <c r="N170" s="3"/>
      <c r="O170" s="3"/>
      <c r="P170" s="3"/>
      <c r="Q170" s="3"/>
      <c r="R170" s="3"/>
      <c r="S170" s="3"/>
      <c r="T170" s="3"/>
      <c r="U170" s="3"/>
      <c r="V170" s="3"/>
      <c r="W170" s="3"/>
      <c r="X170" s="3"/>
    </row>
    <row r="171" spans="1:60" x14ac:dyDescent="0.2">
      <c r="A171" s="262"/>
      <c r="B171" s="263"/>
      <c r="C171" s="264"/>
      <c r="D171" s="263"/>
      <c r="E171" s="263"/>
      <c r="F171" s="263"/>
      <c r="G171" s="265"/>
      <c r="H171" s="3"/>
      <c r="I171" s="3"/>
      <c r="J171" s="3"/>
      <c r="K171" s="3"/>
      <c r="L171" s="3"/>
      <c r="M171" s="3"/>
      <c r="N171" s="3"/>
      <c r="O171" s="3"/>
      <c r="P171" s="3"/>
      <c r="Q171" s="3"/>
      <c r="R171" s="3"/>
      <c r="S171" s="3"/>
      <c r="T171" s="3"/>
      <c r="U171" s="3"/>
      <c r="V171" s="3"/>
      <c r="W171" s="3"/>
      <c r="X171" s="3"/>
    </row>
    <row r="172" spans="1:60" x14ac:dyDescent="0.2">
      <c r="A172" s="3"/>
      <c r="B172" s="4"/>
      <c r="C172" s="183"/>
      <c r="D172" s="6"/>
      <c r="E172" s="3"/>
      <c r="F172" s="3"/>
      <c r="G172" s="3"/>
      <c r="H172" s="3"/>
      <c r="I172" s="3"/>
      <c r="J172" s="3"/>
      <c r="K172" s="3"/>
      <c r="L172" s="3"/>
      <c r="M172" s="3"/>
      <c r="N172" s="3"/>
      <c r="O172" s="3"/>
      <c r="P172" s="3"/>
      <c r="Q172" s="3"/>
      <c r="R172" s="3"/>
      <c r="S172" s="3"/>
      <c r="T172" s="3"/>
      <c r="U172" s="3"/>
      <c r="V172" s="3"/>
      <c r="W172" s="3"/>
      <c r="X172" s="3"/>
    </row>
    <row r="173" spans="1:60" x14ac:dyDescent="0.2">
      <c r="C173" s="185"/>
      <c r="D173" s="10"/>
      <c r="AG173" t="s">
        <v>280</v>
      </c>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67:G171"/>
    <mergeCell ref="A1:G1"/>
    <mergeCell ref="C2:G2"/>
    <mergeCell ref="C3:G3"/>
    <mergeCell ref="C4:G4"/>
    <mergeCell ref="A166:C16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67</v>
      </c>
      <c r="C3" s="267" t="s">
        <v>68</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SUMIF(AG9:AG24,"&lt;&gt;NOR",G9:G24)</f>
        <v>0</v>
      </c>
      <c r="H8" s="170"/>
      <c r="I8" s="170">
        <f>SUM(I9:I24)</f>
        <v>0</v>
      </c>
      <c r="J8" s="170"/>
      <c r="K8" s="170">
        <f>SUM(K9:K24)</f>
        <v>0</v>
      </c>
      <c r="L8" s="170"/>
      <c r="M8" s="170">
        <f>SUM(M9:M24)</f>
        <v>0</v>
      </c>
      <c r="N8" s="170"/>
      <c r="O8" s="170">
        <f>SUM(O9:O24)</f>
        <v>0</v>
      </c>
      <c r="P8" s="170"/>
      <c r="Q8" s="170">
        <f>SUM(Q9:Q24)</f>
        <v>0</v>
      </c>
      <c r="R8" s="170"/>
      <c r="S8" s="170"/>
      <c r="T8" s="171"/>
      <c r="U8" s="165"/>
      <c r="V8" s="165">
        <f>SUM(V9:V24)</f>
        <v>5.75</v>
      </c>
      <c r="W8" s="165"/>
      <c r="X8" s="165"/>
      <c r="AG8" t="s">
        <v>184</v>
      </c>
    </row>
    <row r="9" spans="1:60" outlineLevel="1" x14ac:dyDescent="0.2">
      <c r="A9" s="172">
        <v>1</v>
      </c>
      <c r="B9" s="173" t="s">
        <v>653</v>
      </c>
      <c r="C9" s="181" t="s">
        <v>654</v>
      </c>
      <c r="D9" s="174" t="s">
        <v>187</v>
      </c>
      <c r="E9" s="175">
        <v>1.23</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4.6550000000000002</v>
      </c>
      <c r="V9" s="161">
        <f>ROUND(E9*U9,2)</f>
        <v>5.73</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690</v>
      </c>
      <c r="D10" s="163"/>
      <c r="E10" s="164"/>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2" t="s">
        <v>691</v>
      </c>
      <c r="D11" s="163"/>
      <c r="E11" s="164">
        <v>1.1339999999999999</v>
      </c>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193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692</v>
      </c>
      <c r="D12" s="163"/>
      <c r="E12" s="164">
        <v>9.6000000000000002E-2</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2">
        <v>2</v>
      </c>
      <c r="B13" s="173" t="s">
        <v>205</v>
      </c>
      <c r="C13" s="181" t="s">
        <v>206</v>
      </c>
      <c r="D13" s="174" t="s">
        <v>187</v>
      </c>
      <c r="E13" s="175">
        <v>1.23</v>
      </c>
      <c r="F13" s="176"/>
      <c r="G13" s="177">
        <f>ROUND(E13*F13,2)</f>
        <v>0</v>
      </c>
      <c r="H13" s="176"/>
      <c r="I13" s="177">
        <f>ROUND(E13*H13,2)</f>
        <v>0</v>
      </c>
      <c r="J13" s="176"/>
      <c r="K13" s="177">
        <f>ROUND(E13*J13,2)</f>
        <v>0</v>
      </c>
      <c r="L13" s="177">
        <v>21</v>
      </c>
      <c r="M13" s="177">
        <f>G13*(1+L13/100)</f>
        <v>0</v>
      </c>
      <c r="N13" s="177">
        <v>0</v>
      </c>
      <c r="O13" s="177">
        <f>ROUND(E13*N13,2)</f>
        <v>0</v>
      </c>
      <c r="P13" s="177">
        <v>0</v>
      </c>
      <c r="Q13" s="177">
        <f>ROUND(E13*P13,2)</f>
        <v>0</v>
      </c>
      <c r="R13" s="177"/>
      <c r="S13" s="177" t="s">
        <v>188</v>
      </c>
      <c r="T13" s="178" t="s">
        <v>189</v>
      </c>
      <c r="U13" s="161">
        <v>1.0999999999999999E-2</v>
      </c>
      <c r="V13" s="161">
        <f>ROUND(E13*U13,2)</f>
        <v>0.01</v>
      </c>
      <c r="W13" s="161"/>
      <c r="X13" s="161" t="s">
        <v>190</v>
      </c>
      <c r="Y13" s="151"/>
      <c r="Z13" s="151"/>
      <c r="AA13" s="151"/>
      <c r="AB13" s="151"/>
      <c r="AC13" s="151"/>
      <c r="AD13" s="151"/>
      <c r="AE13" s="151"/>
      <c r="AF13" s="151"/>
      <c r="AG13" s="151" t="s">
        <v>191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690</v>
      </c>
      <c r="D14" s="163"/>
      <c r="E14" s="164"/>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2" t="s">
        <v>691</v>
      </c>
      <c r="D15" s="163"/>
      <c r="E15" s="164">
        <v>1.1339999999999999</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193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2" t="s">
        <v>692</v>
      </c>
      <c r="D16" s="163"/>
      <c r="E16" s="164">
        <v>9.6000000000000002E-2</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193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2">
        <v>3</v>
      </c>
      <c r="B17" s="173" t="s">
        <v>209</v>
      </c>
      <c r="C17" s="181" t="s">
        <v>210</v>
      </c>
      <c r="D17" s="174" t="s">
        <v>187</v>
      </c>
      <c r="E17" s="175">
        <v>1.23</v>
      </c>
      <c r="F17" s="176"/>
      <c r="G17" s="177">
        <f>ROUND(E17*F17,2)</f>
        <v>0</v>
      </c>
      <c r="H17" s="176"/>
      <c r="I17" s="177">
        <f>ROUND(E17*H17,2)</f>
        <v>0</v>
      </c>
      <c r="J17" s="176"/>
      <c r="K17" s="177">
        <f>ROUND(E17*J17,2)</f>
        <v>0</v>
      </c>
      <c r="L17" s="177">
        <v>21</v>
      </c>
      <c r="M17" s="177">
        <f>G17*(1+L17/100)</f>
        <v>0</v>
      </c>
      <c r="N17" s="177">
        <v>0</v>
      </c>
      <c r="O17" s="177">
        <f>ROUND(E17*N17,2)</f>
        <v>0</v>
      </c>
      <c r="P17" s="177">
        <v>0</v>
      </c>
      <c r="Q17" s="177">
        <f>ROUND(E17*P17,2)</f>
        <v>0</v>
      </c>
      <c r="R17" s="177"/>
      <c r="S17" s="177" t="s">
        <v>188</v>
      </c>
      <c r="T17" s="178" t="s">
        <v>189</v>
      </c>
      <c r="U17" s="161">
        <v>8.9999999999999993E-3</v>
      </c>
      <c r="V17" s="161">
        <f>ROUND(E17*U17,2)</f>
        <v>0.01</v>
      </c>
      <c r="W17" s="161"/>
      <c r="X17" s="161" t="s">
        <v>190</v>
      </c>
      <c r="Y17" s="151"/>
      <c r="Z17" s="151"/>
      <c r="AA17" s="151"/>
      <c r="AB17" s="151"/>
      <c r="AC17" s="151"/>
      <c r="AD17" s="151"/>
      <c r="AE17" s="151"/>
      <c r="AF17" s="151"/>
      <c r="AG17" s="151" t="s">
        <v>191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690</v>
      </c>
      <c r="D18" s="163"/>
      <c r="E18" s="164"/>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2" t="s">
        <v>691</v>
      </c>
      <c r="D19" s="163"/>
      <c r="E19" s="164">
        <v>1.1339999999999999</v>
      </c>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193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692</v>
      </c>
      <c r="D20" s="163"/>
      <c r="E20" s="164">
        <v>9.6000000000000002E-2</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2">
        <v>4</v>
      </c>
      <c r="B21" s="173" t="s">
        <v>215</v>
      </c>
      <c r="C21" s="181" t="s">
        <v>216</v>
      </c>
      <c r="D21" s="174" t="s">
        <v>187</v>
      </c>
      <c r="E21" s="175">
        <v>1.23</v>
      </c>
      <c r="F21" s="176"/>
      <c r="G21" s="177">
        <f>ROUND(E21*F21,2)</f>
        <v>0</v>
      </c>
      <c r="H21" s="176"/>
      <c r="I21" s="177">
        <f>ROUND(E21*H21,2)</f>
        <v>0</v>
      </c>
      <c r="J21" s="176"/>
      <c r="K21" s="177">
        <f>ROUND(E21*J21,2)</f>
        <v>0</v>
      </c>
      <c r="L21" s="177">
        <v>21</v>
      </c>
      <c r="M21" s="177">
        <f>G21*(1+L21/100)</f>
        <v>0</v>
      </c>
      <c r="N21" s="177">
        <v>0</v>
      </c>
      <c r="O21" s="177">
        <f>ROUND(E21*N21,2)</f>
        <v>0</v>
      </c>
      <c r="P21" s="177">
        <v>0</v>
      </c>
      <c r="Q21" s="177">
        <f>ROUND(E21*P21,2)</f>
        <v>0</v>
      </c>
      <c r="R21" s="177"/>
      <c r="S21" s="177" t="s">
        <v>188</v>
      </c>
      <c r="T21" s="178" t="s">
        <v>189</v>
      </c>
      <c r="U21" s="161">
        <v>0</v>
      </c>
      <c r="V21" s="161">
        <f>ROUND(E21*U21,2)</f>
        <v>0</v>
      </c>
      <c r="W21" s="161"/>
      <c r="X21" s="161" t="s">
        <v>190</v>
      </c>
      <c r="Y21" s="151"/>
      <c r="Z21" s="151"/>
      <c r="AA21" s="151"/>
      <c r="AB21" s="151"/>
      <c r="AC21" s="151"/>
      <c r="AD21" s="151"/>
      <c r="AE21" s="151"/>
      <c r="AF21" s="151"/>
      <c r="AG21" s="151" t="s">
        <v>191</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690</v>
      </c>
      <c r="D22" s="163"/>
      <c r="E22" s="164"/>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2" t="s">
        <v>691</v>
      </c>
      <c r="D23" s="163"/>
      <c r="E23" s="164">
        <v>1.1339999999999999</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193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2" t="s">
        <v>692</v>
      </c>
      <c r="D24" s="163"/>
      <c r="E24" s="164">
        <v>9.6000000000000002E-2</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193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x14ac:dyDescent="0.2">
      <c r="A25" s="166" t="s">
        <v>183</v>
      </c>
      <c r="B25" s="167" t="s">
        <v>108</v>
      </c>
      <c r="C25" s="180" t="s">
        <v>109</v>
      </c>
      <c r="D25" s="168"/>
      <c r="E25" s="169"/>
      <c r="F25" s="170"/>
      <c r="G25" s="170">
        <f>SUMIF(AG26:AG33,"&lt;&gt;NOR",G26:G33)</f>
        <v>0</v>
      </c>
      <c r="H25" s="170"/>
      <c r="I25" s="170">
        <f>SUM(I26:I33)</f>
        <v>0</v>
      </c>
      <c r="J25" s="170"/>
      <c r="K25" s="170">
        <f>SUM(K26:K33)</f>
        <v>0</v>
      </c>
      <c r="L25" s="170"/>
      <c r="M25" s="170">
        <f>SUM(M26:M33)</f>
        <v>0</v>
      </c>
      <c r="N25" s="170"/>
      <c r="O25" s="170">
        <f>SUM(O26:O33)</f>
        <v>3.4899999999999998</v>
      </c>
      <c r="P25" s="170"/>
      <c r="Q25" s="170">
        <f>SUM(Q26:Q33)</f>
        <v>0</v>
      </c>
      <c r="R25" s="170"/>
      <c r="S25" s="170"/>
      <c r="T25" s="171"/>
      <c r="U25" s="165"/>
      <c r="V25" s="165">
        <f>SUM(V26:V33)</f>
        <v>0.78</v>
      </c>
      <c r="W25" s="165"/>
      <c r="X25" s="165"/>
      <c r="AG25" t="s">
        <v>184</v>
      </c>
    </row>
    <row r="26" spans="1:60" outlineLevel="1" x14ac:dyDescent="0.2">
      <c r="A26" s="172">
        <v>5</v>
      </c>
      <c r="B26" s="173" t="s">
        <v>666</v>
      </c>
      <c r="C26" s="181" t="s">
        <v>667</v>
      </c>
      <c r="D26" s="174" t="s">
        <v>187</v>
      </c>
      <c r="E26" s="175">
        <v>0.17799999999999999</v>
      </c>
      <c r="F26" s="176"/>
      <c r="G26" s="177">
        <f>ROUND(E26*F26,2)</f>
        <v>0</v>
      </c>
      <c r="H26" s="176"/>
      <c r="I26" s="177">
        <f>ROUND(E26*H26,2)</f>
        <v>0</v>
      </c>
      <c r="J26" s="176"/>
      <c r="K26" s="177">
        <f>ROUND(E26*J26,2)</f>
        <v>0</v>
      </c>
      <c r="L26" s="177">
        <v>21</v>
      </c>
      <c r="M26" s="177">
        <f>G26*(1+L26/100)</f>
        <v>0</v>
      </c>
      <c r="N26" s="177">
        <v>2.16</v>
      </c>
      <c r="O26" s="177">
        <f>ROUND(E26*N26,2)</f>
        <v>0.38</v>
      </c>
      <c r="P26" s="177">
        <v>0</v>
      </c>
      <c r="Q26" s="177">
        <f>ROUND(E26*P26,2)</f>
        <v>0</v>
      </c>
      <c r="R26" s="177"/>
      <c r="S26" s="177" t="s">
        <v>188</v>
      </c>
      <c r="T26" s="178" t="s">
        <v>189</v>
      </c>
      <c r="U26" s="161">
        <v>1.085</v>
      </c>
      <c r="V26" s="161">
        <f>ROUND(E26*U26,2)</f>
        <v>0.19</v>
      </c>
      <c r="W26" s="161"/>
      <c r="X26" s="161" t="s">
        <v>190</v>
      </c>
      <c r="Y26" s="151"/>
      <c r="Z26" s="151"/>
      <c r="AA26" s="151"/>
      <c r="AB26" s="151"/>
      <c r="AC26" s="151"/>
      <c r="AD26" s="151"/>
      <c r="AE26" s="151"/>
      <c r="AF26" s="151"/>
      <c r="AG26" s="151" t="s">
        <v>191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690</v>
      </c>
      <c r="D27" s="163"/>
      <c r="E27" s="164"/>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2" t="s">
        <v>693</v>
      </c>
      <c r="D28" s="163"/>
      <c r="E28" s="164">
        <v>0.16200000000000001</v>
      </c>
      <c r="F28" s="161"/>
      <c r="G28" s="161"/>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193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694</v>
      </c>
      <c r="D29" s="163"/>
      <c r="E29" s="164">
        <v>1.6E-2</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2">
        <v>6</v>
      </c>
      <c r="B30" s="173" t="s">
        <v>670</v>
      </c>
      <c r="C30" s="181" t="s">
        <v>671</v>
      </c>
      <c r="D30" s="174" t="s">
        <v>187</v>
      </c>
      <c r="E30" s="175">
        <v>1.23</v>
      </c>
      <c r="F30" s="176"/>
      <c r="G30" s="177">
        <f>ROUND(E30*F30,2)</f>
        <v>0</v>
      </c>
      <c r="H30" s="176"/>
      <c r="I30" s="177">
        <f>ROUND(E30*H30,2)</f>
        <v>0</v>
      </c>
      <c r="J30" s="176"/>
      <c r="K30" s="177">
        <f>ROUND(E30*J30,2)</f>
        <v>0</v>
      </c>
      <c r="L30" s="177">
        <v>21</v>
      </c>
      <c r="M30" s="177">
        <f>G30*(1+L30/100)</f>
        <v>0</v>
      </c>
      <c r="N30" s="177">
        <v>2.5249999999999999</v>
      </c>
      <c r="O30" s="177">
        <f>ROUND(E30*N30,2)</f>
        <v>3.11</v>
      </c>
      <c r="P30" s="177">
        <v>0</v>
      </c>
      <c r="Q30" s="177">
        <f>ROUND(E30*P30,2)</f>
        <v>0</v>
      </c>
      <c r="R30" s="177"/>
      <c r="S30" s="177" t="s">
        <v>188</v>
      </c>
      <c r="T30" s="178" t="s">
        <v>189</v>
      </c>
      <c r="U30" s="161">
        <v>0.47699999999999998</v>
      </c>
      <c r="V30" s="161">
        <f>ROUND(E30*U30,2)</f>
        <v>0.59</v>
      </c>
      <c r="W30" s="161"/>
      <c r="X30" s="161" t="s">
        <v>190</v>
      </c>
      <c r="Y30" s="151"/>
      <c r="Z30" s="151"/>
      <c r="AA30" s="151"/>
      <c r="AB30" s="151"/>
      <c r="AC30" s="151"/>
      <c r="AD30" s="151"/>
      <c r="AE30" s="151"/>
      <c r="AF30" s="151"/>
      <c r="AG30" s="151" t="s">
        <v>191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2" t="s">
        <v>690</v>
      </c>
      <c r="D31" s="163"/>
      <c r="E31" s="164"/>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193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2" t="s">
        <v>691</v>
      </c>
      <c r="D32" s="163"/>
      <c r="E32" s="164">
        <v>1.1339999999999999</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193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2" t="s">
        <v>692</v>
      </c>
      <c r="D33" s="163"/>
      <c r="E33" s="164">
        <v>9.6000000000000002E-2</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193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5.5" x14ac:dyDescent="0.2">
      <c r="A34" s="166" t="s">
        <v>183</v>
      </c>
      <c r="B34" s="167" t="s">
        <v>130</v>
      </c>
      <c r="C34" s="180" t="s">
        <v>131</v>
      </c>
      <c r="D34" s="168"/>
      <c r="E34" s="169"/>
      <c r="F34" s="170"/>
      <c r="G34" s="170">
        <f>SUMIF(AG35:AG36,"&lt;&gt;NOR",G35:G36)</f>
        <v>0</v>
      </c>
      <c r="H34" s="170"/>
      <c r="I34" s="170">
        <f>SUM(I35:I36)</f>
        <v>0</v>
      </c>
      <c r="J34" s="170"/>
      <c r="K34" s="170">
        <f>SUM(K35:K36)</f>
        <v>0</v>
      </c>
      <c r="L34" s="170"/>
      <c r="M34" s="170">
        <f>SUM(M35:M36)</f>
        <v>0</v>
      </c>
      <c r="N34" s="170"/>
      <c r="O34" s="170">
        <f>SUM(O35:O36)</f>
        <v>0.15</v>
      </c>
      <c r="P34" s="170"/>
      <c r="Q34" s="170">
        <f>SUM(Q35:Q36)</f>
        <v>0</v>
      </c>
      <c r="R34" s="170"/>
      <c r="S34" s="170"/>
      <c r="T34" s="171"/>
      <c r="U34" s="165"/>
      <c r="V34" s="165">
        <f>SUM(V35:V36)</f>
        <v>0</v>
      </c>
      <c r="W34" s="165"/>
      <c r="X34" s="165"/>
      <c r="AG34" t="s">
        <v>184</v>
      </c>
    </row>
    <row r="35" spans="1:60" outlineLevel="1" x14ac:dyDescent="0.2">
      <c r="A35" s="172">
        <v>7</v>
      </c>
      <c r="B35" s="173" t="s">
        <v>695</v>
      </c>
      <c r="C35" s="181" t="s">
        <v>696</v>
      </c>
      <c r="D35" s="174" t="s">
        <v>221</v>
      </c>
      <c r="E35" s="175">
        <v>1</v>
      </c>
      <c r="F35" s="176"/>
      <c r="G35" s="177">
        <f>ROUND(E35*F35,2)</f>
        <v>0</v>
      </c>
      <c r="H35" s="176"/>
      <c r="I35" s="177">
        <f>ROUND(E35*H35,2)</f>
        <v>0</v>
      </c>
      <c r="J35" s="176"/>
      <c r="K35" s="177">
        <f>ROUND(E35*J35,2)</f>
        <v>0</v>
      </c>
      <c r="L35" s="177">
        <v>21</v>
      </c>
      <c r="M35" s="177">
        <f>G35*(1+L35/100)</f>
        <v>0</v>
      </c>
      <c r="N35" s="177">
        <v>0.15</v>
      </c>
      <c r="O35" s="177">
        <f>ROUND(E35*N35,2)</f>
        <v>0.15</v>
      </c>
      <c r="P35" s="177">
        <v>0</v>
      </c>
      <c r="Q35" s="177">
        <f>ROUND(E35*P35,2)</f>
        <v>0</v>
      </c>
      <c r="R35" s="177"/>
      <c r="S35" s="177" t="s">
        <v>222</v>
      </c>
      <c r="T35" s="178" t="s">
        <v>223</v>
      </c>
      <c r="U35" s="161">
        <v>0</v>
      </c>
      <c r="V35" s="161">
        <f>ROUND(E35*U35,2)</f>
        <v>0</v>
      </c>
      <c r="W35" s="161"/>
      <c r="X35" s="161" t="s">
        <v>190</v>
      </c>
      <c r="Y35" s="151"/>
      <c r="Z35" s="151"/>
      <c r="AA35" s="151"/>
      <c r="AB35" s="151"/>
      <c r="AC35" s="151"/>
      <c r="AD35" s="151"/>
      <c r="AE35" s="151"/>
      <c r="AF35" s="151"/>
      <c r="AG35" s="151" t="s">
        <v>191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2" t="s">
        <v>94</v>
      </c>
      <c r="D36" s="163"/>
      <c r="E36" s="164">
        <v>1</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193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
      <c r="A37" s="166" t="s">
        <v>183</v>
      </c>
      <c r="B37" s="167" t="s">
        <v>132</v>
      </c>
      <c r="C37" s="180" t="s">
        <v>133</v>
      </c>
      <c r="D37" s="168"/>
      <c r="E37" s="169"/>
      <c r="F37" s="170"/>
      <c r="G37" s="170">
        <f>SUMIF(AG38:AG38,"&lt;&gt;NOR",G38:G38)</f>
        <v>0</v>
      </c>
      <c r="H37" s="170"/>
      <c r="I37" s="170">
        <f>SUM(I38:I38)</f>
        <v>0</v>
      </c>
      <c r="J37" s="170"/>
      <c r="K37" s="170">
        <f>SUM(K38:K38)</f>
        <v>0</v>
      </c>
      <c r="L37" s="170"/>
      <c r="M37" s="170">
        <f>SUM(M38:M38)</f>
        <v>0</v>
      </c>
      <c r="N37" s="170"/>
      <c r="O37" s="170">
        <f>SUM(O38:O38)</f>
        <v>0</v>
      </c>
      <c r="P37" s="170"/>
      <c r="Q37" s="170">
        <f>SUM(Q38:Q38)</f>
        <v>0</v>
      </c>
      <c r="R37" s="170"/>
      <c r="S37" s="170"/>
      <c r="T37" s="171"/>
      <c r="U37" s="165"/>
      <c r="V37" s="165">
        <f>SUM(V38:V38)</f>
        <v>1.1299999999999999</v>
      </c>
      <c r="W37" s="165"/>
      <c r="X37" s="165"/>
      <c r="AG37" t="s">
        <v>184</v>
      </c>
    </row>
    <row r="38" spans="1:60" outlineLevel="1" x14ac:dyDescent="0.2">
      <c r="A38" s="188">
        <v>8</v>
      </c>
      <c r="B38" s="189" t="s">
        <v>272</v>
      </c>
      <c r="C38" s="195" t="s">
        <v>273</v>
      </c>
      <c r="D38" s="190" t="s">
        <v>274</v>
      </c>
      <c r="E38" s="191">
        <v>3.6402299999999999</v>
      </c>
      <c r="F38" s="192"/>
      <c r="G38" s="193">
        <f>ROUND(E38*F38,2)</f>
        <v>0</v>
      </c>
      <c r="H38" s="192"/>
      <c r="I38" s="193">
        <f>ROUND(E38*H38,2)</f>
        <v>0</v>
      </c>
      <c r="J38" s="192"/>
      <c r="K38" s="193">
        <f>ROUND(E38*J38,2)</f>
        <v>0</v>
      </c>
      <c r="L38" s="193">
        <v>21</v>
      </c>
      <c r="M38" s="193">
        <f>G38*(1+L38/100)</f>
        <v>0</v>
      </c>
      <c r="N38" s="193">
        <v>0</v>
      </c>
      <c r="O38" s="193">
        <f>ROUND(E38*N38,2)</f>
        <v>0</v>
      </c>
      <c r="P38" s="193">
        <v>0</v>
      </c>
      <c r="Q38" s="193">
        <f>ROUND(E38*P38,2)</f>
        <v>0</v>
      </c>
      <c r="R38" s="193"/>
      <c r="S38" s="193" t="s">
        <v>188</v>
      </c>
      <c r="T38" s="194" t="s">
        <v>189</v>
      </c>
      <c r="U38" s="161">
        <v>0.31</v>
      </c>
      <c r="V38" s="161">
        <f>ROUND(E38*U38,2)</f>
        <v>1.1299999999999999</v>
      </c>
      <c r="W38" s="161"/>
      <c r="X38" s="161" t="s">
        <v>275</v>
      </c>
      <c r="Y38" s="151"/>
      <c r="Z38" s="151"/>
      <c r="AA38" s="151"/>
      <c r="AB38" s="151"/>
      <c r="AC38" s="151"/>
      <c r="AD38" s="151"/>
      <c r="AE38" s="151"/>
      <c r="AF38" s="151"/>
      <c r="AG38" s="151" t="s">
        <v>276</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x14ac:dyDescent="0.2">
      <c r="A39" s="166" t="s">
        <v>183</v>
      </c>
      <c r="B39" s="167" t="s">
        <v>148</v>
      </c>
      <c r="C39" s="180" t="s">
        <v>149</v>
      </c>
      <c r="D39" s="168"/>
      <c r="E39" s="169"/>
      <c r="F39" s="170"/>
      <c r="G39" s="170">
        <f>SUMIF(AG40:AG42,"&lt;&gt;NOR",G40:G42)</f>
        <v>0</v>
      </c>
      <c r="H39" s="170"/>
      <c r="I39" s="170">
        <f>SUM(I40:I42)</f>
        <v>0</v>
      </c>
      <c r="J39" s="170"/>
      <c r="K39" s="170">
        <f>SUM(K40:K42)</f>
        <v>0</v>
      </c>
      <c r="L39" s="170"/>
      <c r="M39" s="170">
        <f>SUM(M40:M42)</f>
        <v>0</v>
      </c>
      <c r="N39" s="170"/>
      <c r="O39" s="170">
        <f>SUM(O40:O42)</f>
        <v>0</v>
      </c>
      <c r="P39" s="170"/>
      <c r="Q39" s="170">
        <f>SUM(Q40:Q42)</f>
        <v>0</v>
      </c>
      <c r="R39" s="170"/>
      <c r="S39" s="170"/>
      <c r="T39" s="171"/>
      <c r="U39" s="165"/>
      <c r="V39" s="165">
        <f>SUM(V40:V42)</f>
        <v>9.9499999999999993</v>
      </c>
      <c r="W39" s="165"/>
      <c r="X39" s="165"/>
      <c r="AG39" t="s">
        <v>184</v>
      </c>
    </row>
    <row r="40" spans="1:60" outlineLevel="1" x14ac:dyDescent="0.2">
      <c r="A40" s="172">
        <v>9</v>
      </c>
      <c r="B40" s="173" t="s">
        <v>686</v>
      </c>
      <c r="C40" s="181" t="s">
        <v>687</v>
      </c>
      <c r="D40" s="174" t="s">
        <v>688</v>
      </c>
      <c r="E40" s="175">
        <v>45</v>
      </c>
      <c r="F40" s="176"/>
      <c r="G40" s="177">
        <f>ROUND(E40*F40,2)</f>
        <v>0</v>
      </c>
      <c r="H40" s="176"/>
      <c r="I40" s="177">
        <f>ROUND(E40*H40,2)</f>
        <v>0</v>
      </c>
      <c r="J40" s="176"/>
      <c r="K40" s="177">
        <f>ROUND(E40*J40,2)</f>
        <v>0</v>
      </c>
      <c r="L40" s="177">
        <v>21</v>
      </c>
      <c r="M40" s="177">
        <f>G40*(1+L40/100)</f>
        <v>0</v>
      </c>
      <c r="N40" s="177">
        <v>6.0000000000000002E-5</v>
      </c>
      <c r="O40" s="177">
        <f>ROUND(E40*N40,2)</f>
        <v>0</v>
      </c>
      <c r="P40" s="177">
        <v>0</v>
      </c>
      <c r="Q40" s="177">
        <f>ROUND(E40*P40,2)</f>
        <v>0</v>
      </c>
      <c r="R40" s="177"/>
      <c r="S40" s="177" t="s">
        <v>222</v>
      </c>
      <c r="T40" s="178" t="s">
        <v>697</v>
      </c>
      <c r="U40" s="161">
        <v>0.221</v>
      </c>
      <c r="V40" s="161">
        <f>ROUND(E40*U40,2)</f>
        <v>9.9499999999999993</v>
      </c>
      <c r="W40" s="161"/>
      <c r="X40" s="161" t="s">
        <v>190</v>
      </c>
      <c r="Y40" s="151"/>
      <c r="Z40" s="151"/>
      <c r="AA40" s="151"/>
      <c r="AB40" s="151"/>
      <c r="AC40" s="151"/>
      <c r="AD40" s="151"/>
      <c r="AE40" s="151"/>
      <c r="AF40" s="151"/>
      <c r="AG40" s="151" t="s">
        <v>191</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2" t="s">
        <v>698</v>
      </c>
      <c r="D41" s="163"/>
      <c r="E41" s="164">
        <v>45</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193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v>10</v>
      </c>
      <c r="B42" s="159" t="s">
        <v>610</v>
      </c>
      <c r="C42" s="187" t="s">
        <v>611</v>
      </c>
      <c r="D42" s="160" t="s">
        <v>0</v>
      </c>
      <c r="E42" s="186"/>
      <c r="F42" s="162"/>
      <c r="G42" s="161">
        <f>ROUND(E42*F42,2)</f>
        <v>0</v>
      </c>
      <c r="H42" s="162"/>
      <c r="I42" s="161">
        <f>ROUND(E42*H42,2)</f>
        <v>0</v>
      </c>
      <c r="J42" s="162"/>
      <c r="K42" s="161">
        <f>ROUND(E42*J42,2)</f>
        <v>0</v>
      </c>
      <c r="L42" s="161">
        <v>21</v>
      </c>
      <c r="M42" s="161">
        <f>G42*(1+L42/100)</f>
        <v>0</v>
      </c>
      <c r="N42" s="161">
        <v>0</v>
      </c>
      <c r="O42" s="161">
        <f>ROUND(E42*N42,2)</f>
        <v>0</v>
      </c>
      <c r="P42" s="161">
        <v>0</v>
      </c>
      <c r="Q42" s="161">
        <f>ROUND(E42*P42,2)</f>
        <v>0</v>
      </c>
      <c r="R42" s="161"/>
      <c r="S42" s="161" t="s">
        <v>188</v>
      </c>
      <c r="T42" s="161" t="s">
        <v>189</v>
      </c>
      <c r="U42" s="161">
        <v>0</v>
      </c>
      <c r="V42" s="161">
        <f>ROUND(E42*U42,2)</f>
        <v>0</v>
      </c>
      <c r="W42" s="161"/>
      <c r="X42" s="161" t="s">
        <v>275</v>
      </c>
      <c r="Y42" s="151"/>
      <c r="Z42" s="151"/>
      <c r="AA42" s="151"/>
      <c r="AB42" s="151"/>
      <c r="AC42" s="151"/>
      <c r="AD42" s="151"/>
      <c r="AE42" s="151"/>
      <c r="AF42" s="151"/>
      <c r="AG42" s="151" t="s">
        <v>276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x14ac:dyDescent="0.2">
      <c r="A43" s="3"/>
      <c r="B43" s="4"/>
      <c r="C43" s="183"/>
      <c r="D43" s="6"/>
      <c r="E43" s="3"/>
      <c r="F43" s="3"/>
      <c r="G43" s="3"/>
      <c r="H43" s="3"/>
      <c r="I43" s="3"/>
      <c r="J43" s="3"/>
      <c r="K43" s="3"/>
      <c r="L43" s="3"/>
      <c r="M43" s="3"/>
      <c r="N43" s="3"/>
      <c r="O43" s="3"/>
      <c r="P43" s="3"/>
      <c r="Q43" s="3"/>
      <c r="R43" s="3"/>
      <c r="S43" s="3"/>
      <c r="T43" s="3"/>
      <c r="U43" s="3"/>
      <c r="V43" s="3"/>
      <c r="W43" s="3"/>
      <c r="X43" s="3"/>
      <c r="AE43">
        <v>15</v>
      </c>
      <c r="AF43">
        <v>21</v>
      </c>
      <c r="AG43" t="s">
        <v>170</v>
      </c>
    </row>
    <row r="44" spans="1:60" x14ac:dyDescent="0.2">
      <c r="A44" s="154"/>
      <c r="B44" s="155" t="s">
        <v>30</v>
      </c>
      <c r="C44" s="184"/>
      <c r="D44" s="156"/>
      <c r="E44" s="157"/>
      <c r="F44" s="157"/>
      <c r="G44" s="179">
        <f>G8+G25+G34+G37+G39</f>
        <v>0</v>
      </c>
      <c r="H44" s="3"/>
      <c r="I44" s="3"/>
      <c r="J44" s="3"/>
      <c r="K44" s="3"/>
      <c r="L44" s="3"/>
      <c r="M44" s="3"/>
      <c r="N44" s="3"/>
      <c r="O44" s="3"/>
      <c r="P44" s="3"/>
      <c r="Q44" s="3"/>
      <c r="R44" s="3"/>
      <c r="S44" s="3"/>
      <c r="T44" s="3"/>
      <c r="U44" s="3"/>
      <c r="V44" s="3"/>
      <c r="W44" s="3"/>
      <c r="X44" s="3"/>
      <c r="AE44">
        <f>SUMIF(L7:L42,AE43,G7:G42)</f>
        <v>0</v>
      </c>
      <c r="AF44">
        <f>SUMIF(L7:L42,AF43,G7:G42)</f>
        <v>0</v>
      </c>
      <c r="AG44" t="s">
        <v>277</v>
      </c>
    </row>
    <row r="45" spans="1:60" x14ac:dyDescent="0.2">
      <c r="A45" s="3"/>
      <c r="B45" s="4"/>
      <c r="C45" s="183"/>
      <c r="D45" s="6"/>
      <c r="E45" s="3"/>
      <c r="F45" s="3"/>
      <c r="G45" s="3"/>
      <c r="H45" s="3"/>
      <c r="I45" s="3"/>
      <c r="J45" s="3"/>
      <c r="K45" s="3"/>
      <c r="L45" s="3"/>
      <c r="M45" s="3"/>
      <c r="N45" s="3"/>
      <c r="O45" s="3"/>
      <c r="P45" s="3"/>
      <c r="Q45" s="3"/>
      <c r="R45" s="3"/>
      <c r="S45" s="3"/>
      <c r="T45" s="3"/>
      <c r="U45" s="3"/>
      <c r="V45" s="3"/>
      <c r="W45" s="3"/>
      <c r="X45" s="3"/>
    </row>
    <row r="46" spans="1:60" x14ac:dyDescent="0.2">
      <c r="A46" s="3"/>
      <c r="B46" s="4"/>
      <c r="C46" s="183"/>
      <c r="D46" s="6"/>
      <c r="E46" s="3"/>
      <c r="F46" s="3"/>
      <c r="G46" s="3"/>
      <c r="H46" s="3"/>
      <c r="I46" s="3"/>
      <c r="J46" s="3"/>
      <c r="K46" s="3"/>
      <c r="L46" s="3"/>
      <c r="M46" s="3"/>
      <c r="N46" s="3"/>
      <c r="O46" s="3"/>
      <c r="P46" s="3"/>
      <c r="Q46" s="3"/>
      <c r="R46" s="3"/>
      <c r="S46" s="3"/>
      <c r="T46" s="3"/>
      <c r="U46" s="3"/>
      <c r="V46" s="3"/>
      <c r="W46" s="3"/>
      <c r="X46" s="3"/>
    </row>
    <row r="47" spans="1:60" x14ac:dyDescent="0.2">
      <c r="A47" s="273" t="s">
        <v>278</v>
      </c>
      <c r="B47" s="273"/>
      <c r="C47" s="274"/>
      <c r="D47" s="6"/>
      <c r="E47" s="3"/>
      <c r="F47" s="3"/>
      <c r="G47" s="3"/>
      <c r="H47" s="3"/>
      <c r="I47" s="3"/>
      <c r="J47" s="3"/>
      <c r="K47" s="3"/>
      <c r="L47" s="3"/>
      <c r="M47" s="3"/>
      <c r="N47" s="3"/>
      <c r="O47" s="3"/>
      <c r="P47" s="3"/>
      <c r="Q47" s="3"/>
      <c r="R47" s="3"/>
      <c r="S47" s="3"/>
      <c r="T47" s="3"/>
      <c r="U47" s="3"/>
      <c r="V47" s="3"/>
      <c r="W47" s="3"/>
      <c r="X47" s="3"/>
    </row>
    <row r="48" spans="1:60" x14ac:dyDescent="0.2">
      <c r="A48" s="254"/>
      <c r="B48" s="255"/>
      <c r="C48" s="256"/>
      <c r="D48" s="255"/>
      <c r="E48" s="255"/>
      <c r="F48" s="255"/>
      <c r="G48" s="257"/>
      <c r="H48" s="3"/>
      <c r="I48" s="3"/>
      <c r="J48" s="3"/>
      <c r="K48" s="3"/>
      <c r="L48" s="3"/>
      <c r="M48" s="3"/>
      <c r="N48" s="3"/>
      <c r="O48" s="3"/>
      <c r="P48" s="3"/>
      <c r="Q48" s="3"/>
      <c r="R48" s="3"/>
      <c r="S48" s="3"/>
      <c r="T48" s="3"/>
      <c r="U48" s="3"/>
      <c r="V48" s="3"/>
      <c r="W48" s="3"/>
      <c r="X48" s="3"/>
      <c r="AG48" t="s">
        <v>279</v>
      </c>
    </row>
    <row r="49" spans="1:33" x14ac:dyDescent="0.2">
      <c r="A49" s="258"/>
      <c r="B49" s="259"/>
      <c r="C49" s="260"/>
      <c r="D49" s="259"/>
      <c r="E49" s="259"/>
      <c r="F49" s="259"/>
      <c r="G49" s="261"/>
      <c r="H49" s="3"/>
      <c r="I49" s="3"/>
      <c r="J49" s="3"/>
      <c r="K49" s="3"/>
      <c r="L49" s="3"/>
      <c r="M49" s="3"/>
      <c r="N49" s="3"/>
      <c r="O49" s="3"/>
      <c r="P49" s="3"/>
      <c r="Q49" s="3"/>
      <c r="R49" s="3"/>
      <c r="S49" s="3"/>
      <c r="T49" s="3"/>
      <c r="U49" s="3"/>
      <c r="V49" s="3"/>
      <c r="W49" s="3"/>
      <c r="X49" s="3"/>
    </row>
    <row r="50" spans="1:33" x14ac:dyDescent="0.2">
      <c r="A50" s="258"/>
      <c r="B50" s="259"/>
      <c r="C50" s="260"/>
      <c r="D50" s="259"/>
      <c r="E50" s="259"/>
      <c r="F50" s="259"/>
      <c r="G50" s="261"/>
      <c r="H50" s="3"/>
      <c r="I50" s="3"/>
      <c r="J50" s="3"/>
      <c r="K50" s="3"/>
      <c r="L50" s="3"/>
      <c r="M50" s="3"/>
      <c r="N50" s="3"/>
      <c r="O50" s="3"/>
      <c r="P50" s="3"/>
      <c r="Q50" s="3"/>
      <c r="R50" s="3"/>
      <c r="S50" s="3"/>
      <c r="T50" s="3"/>
      <c r="U50" s="3"/>
      <c r="V50" s="3"/>
      <c r="W50" s="3"/>
      <c r="X50" s="3"/>
    </row>
    <row r="51" spans="1:33" x14ac:dyDescent="0.2">
      <c r="A51" s="258"/>
      <c r="B51" s="259"/>
      <c r="C51" s="260"/>
      <c r="D51" s="259"/>
      <c r="E51" s="259"/>
      <c r="F51" s="259"/>
      <c r="G51" s="261"/>
      <c r="H51" s="3"/>
      <c r="I51" s="3"/>
      <c r="J51" s="3"/>
      <c r="K51" s="3"/>
      <c r="L51" s="3"/>
      <c r="M51" s="3"/>
      <c r="N51" s="3"/>
      <c r="O51" s="3"/>
      <c r="P51" s="3"/>
      <c r="Q51" s="3"/>
      <c r="R51" s="3"/>
      <c r="S51" s="3"/>
      <c r="T51" s="3"/>
      <c r="U51" s="3"/>
      <c r="V51" s="3"/>
      <c r="W51" s="3"/>
      <c r="X51" s="3"/>
    </row>
    <row r="52" spans="1:33" x14ac:dyDescent="0.2">
      <c r="A52" s="262"/>
      <c r="B52" s="263"/>
      <c r="C52" s="264"/>
      <c r="D52" s="263"/>
      <c r="E52" s="263"/>
      <c r="F52" s="263"/>
      <c r="G52" s="265"/>
      <c r="H52" s="3"/>
      <c r="I52" s="3"/>
      <c r="J52" s="3"/>
      <c r="K52" s="3"/>
      <c r="L52" s="3"/>
      <c r="M52" s="3"/>
      <c r="N52" s="3"/>
      <c r="O52" s="3"/>
      <c r="P52" s="3"/>
      <c r="Q52" s="3"/>
      <c r="R52" s="3"/>
      <c r="S52" s="3"/>
      <c r="T52" s="3"/>
      <c r="U52" s="3"/>
      <c r="V52" s="3"/>
      <c r="W52" s="3"/>
      <c r="X52" s="3"/>
    </row>
    <row r="53" spans="1:33" x14ac:dyDescent="0.2">
      <c r="A53" s="3"/>
      <c r="B53" s="4"/>
      <c r="C53" s="183"/>
      <c r="D53" s="6"/>
      <c r="E53" s="3"/>
      <c r="F53" s="3"/>
      <c r="G53" s="3"/>
      <c r="H53" s="3"/>
      <c r="I53" s="3"/>
      <c r="J53" s="3"/>
      <c r="K53" s="3"/>
      <c r="L53" s="3"/>
      <c r="M53" s="3"/>
      <c r="N53" s="3"/>
      <c r="O53" s="3"/>
      <c r="P53" s="3"/>
      <c r="Q53" s="3"/>
      <c r="R53" s="3"/>
      <c r="S53" s="3"/>
      <c r="T53" s="3"/>
      <c r="U53" s="3"/>
      <c r="V53" s="3"/>
      <c r="W53" s="3"/>
      <c r="X53" s="3"/>
    </row>
    <row r="54" spans="1:33" x14ac:dyDescent="0.2">
      <c r="C54" s="185"/>
      <c r="D54" s="10"/>
      <c r="AG54" t="s">
        <v>280</v>
      </c>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48:G52"/>
    <mergeCell ref="A1:G1"/>
    <mergeCell ref="C2:G2"/>
    <mergeCell ref="C3:G3"/>
    <mergeCell ref="C4:G4"/>
    <mergeCell ref="A47:C4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69</v>
      </c>
      <c r="C3" s="267" t="s">
        <v>70</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SUMIF(AG9:AG22,"&lt;&gt;NOR",G9:G22)</f>
        <v>0</v>
      </c>
      <c r="H8" s="170"/>
      <c r="I8" s="170">
        <f>SUM(I9:I22)</f>
        <v>0</v>
      </c>
      <c r="J8" s="170"/>
      <c r="K8" s="170">
        <f>SUM(K9:K22)</f>
        <v>0</v>
      </c>
      <c r="L8" s="170"/>
      <c r="M8" s="170">
        <f>SUM(M9:M22)</f>
        <v>0</v>
      </c>
      <c r="N8" s="170"/>
      <c r="O8" s="170">
        <f>SUM(O9:O22)</f>
        <v>0</v>
      </c>
      <c r="P8" s="170"/>
      <c r="Q8" s="170">
        <f>SUM(Q9:Q22)</f>
        <v>0</v>
      </c>
      <c r="R8" s="170"/>
      <c r="S8" s="170"/>
      <c r="T8" s="171"/>
      <c r="U8" s="165"/>
      <c r="V8" s="165">
        <f>SUM(V9:V22)</f>
        <v>56.85</v>
      </c>
      <c r="W8" s="165"/>
      <c r="X8" s="165"/>
      <c r="AG8" t="s">
        <v>184</v>
      </c>
    </row>
    <row r="9" spans="1:60" outlineLevel="1" x14ac:dyDescent="0.2">
      <c r="A9" s="172">
        <v>1</v>
      </c>
      <c r="B9" s="173" t="s">
        <v>281</v>
      </c>
      <c r="C9" s="181" t="s">
        <v>282</v>
      </c>
      <c r="D9" s="174" t="s">
        <v>187</v>
      </c>
      <c r="E9" s="175">
        <v>50.05</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0.31</v>
      </c>
      <c r="V9" s="161">
        <f>ROUND(E9*U9,2)</f>
        <v>15.52</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699</v>
      </c>
      <c r="D10" s="163"/>
      <c r="E10" s="164">
        <v>50.05</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2">
        <v>2</v>
      </c>
      <c r="B11" s="173" t="s">
        <v>197</v>
      </c>
      <c r="C11" s="181" t="s">
        <v>198</v>
      </c>
      <c r="D11" s="174" t="s">
        <v>187</v>
      </c>
      <c r="E11" s="175">
        <v>50.05</v>
      </c>
      <c r="F11" s="176"/>
      <c r="G11" s="177">
        <f>ROUND(E11*F11,2)</f>
        <v>0</v>
      </c>
      <c r="H11" s="176"/>
      <c r="I11" s="177">
        <f>ROUND(E11*H11,2)</f>
        <v>0</v>
      </c>
      <c r="J11" s="176"/>
      <c r="K11" s="177">
        <f>ROUND(E11*J11,2)</f>
        <v>0</v>
      </c>
      <c r="L11" s="177">
        <v>21</v>
      </c>
      <c r="M11" s="177">
        <f>G11*(1+L11/100)</f>
        <v>0</v>
      </c>
      <c r="N11" s="177">
        <v>0</v>
      </c>
      <c r="O11" s="177">
        <f>ROUND(E11*N11,2)</f>
        <v>0</v>
      </c>
      <c r="P11" s="177">
        <v>0</v>
      </c>
      <c r="Q11" s="177">
        <f>ROUND(E11*P11,2)</f>
        <v>0</v>
      </c>
      <c r="R11" s="177"/>
      <c r="S11" s="177" t="s">
        <v>188</v>
      </c>
      <c r="T11" s="178" t="s">
        <v>189</v>
      </c>
      <c r="U11" s="161">
        <v>0.1024</v>
      </c>
      <c r="V11" s="161">
        <f>ROUND(E11*U11,2)</f>
        <v>5.13</v>
      </c>
      <c r="W11" s="161"/>
      <c r="X11" s="161" t="s">
        <v>190</v>
      </c>
      <c r="Y11" s="151"/>
      <c r="Z11" s="151"/>
      <c r="AA11" s="151"/>
      <c r="AB11" s="151"/>
      <c r="AC11" s="151"/>
      <c r="AD11" s="151"/>
      <c r="AE11" s="151"/>
      <c r="AF11" s="151"/>
      <c r="AG11" s="151" t="s">
        <v>191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699</v>
      </c>
      <c r="D12" s="163"/>
      <c r="E12" s="164">
        <v>50.05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2">
        <v>3</v>
      </c>
      <c r="B13" s="173" t="s">
        <v>205</v>
      </c>
      <c r="C13" s="181" t="s">
        <v>206</v>
      </c>
      <c r="D13" s="174" t="s">
        <v>187</v>
      </c>
      <c r="E13" s="175">
        <v>50.05</v>
      </c>
      <c r="F13" s="176"/>
      <c r="G13" s="177">
        <f>ROUND(E13*F13,2)</f>
        <v>0</v>
      </c>
      <c r="H13" s="176"/>
      <c r="I13" s="177">
        <f>ROUND(E13*H13,2)</f>
        <v>0</v>
      </c>
      <c r="J13" s="176"/>
      <c r="K13" s="177">
        <f>ROUND(E13*J13,2)</f>
        <v>0</v>
      </c>
      <c r="L13" s="177">
        <v>21</v>
      </c>
      <c r="M13" s="177">
        <f>G13*(1+L13/100)</f>
        <v>0</v>
      </c>
      <c r="N13" s="177">
        <v>0</v>
      </c>
      <c r="O13" s="177">
        <f>ROUND(E13*N13,2)</f>
        <v>0</v>
      </c>
      <c r="P13" s="177">
        <v>0</v>
      </c>
      <c r="Q13" s="177">
        <f>ROUND(E13*P13,2)</f>
        <v>0</v>
      </c>
      <c r="R13" s="177"/>
      <c r="S13" s="177" t="s">
        <v>188</v>
      </c>
      <c r="T13" s="178" t="s">
        <v>189</v>
      </c>
      <c r="U13" s="161">
        <v>1.0999999999999999E-2</v>
      </c>
      <c r="V13" s="161">
        <f>ROUND(E13*U13,2)</f>
        <v>0.55000000000000004</v>
      </c>
      <c r="W13" s="161"/>
      <c r="X13" s="161" t="s">
        <v>190</v>
      </c>
      <c r="Y13" s="151"/>
      <c r="Z13" s="151"/>
      <c r="AA13" s="151"/>
      <c r="AB13" s="151"/>
      <c r="AC13" s="151"/>
      <c r="AD13" s="151"/>
      <c r="AE13" s="151"/>
      <c r="AF13" s="151"/>
      <c r="AG13" s="151" t="s">
        <v>191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699</v>
      </c>
      <c r="D14" s="163"/>
      <c r="E14" s="164">
        <v>50.05</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2">
        <v>4</v>
      </c>
      <c r="B15" s="173" t="s">
        <v>207</v>
      </c>
      <c r="C15" s="181" t="s">
        <v>208</v>
      </c>
      <c r="D15" s="174" t="s">
        <v>187</v>
      </c>
      <c r="E15" s="175">
        <v>50.05</v>
      </c>
      <c r="F15" s="176"/>
      <c r="G15" s="177">
        <f>ROUND(E15*F15,2)</f>
        <v>0</v>
      </c>
      <c r="H15" s="176"/>
      <c r="I15" s="177">
        <f>ROUND(E15*H15,2)</f>
        <v>0</v>
      </c>
      <c r="J15" s="176"/>
      <c r="K15" s="177">
        <f>ROUND(E15*J15,2)</f>
        <v>0</v>
      </c>
      <c r="L15" s="177">
        <v>21</v>
      </c>
      <c r="M15" s="177">
        <f>G15*(1+L15/100)</f>
        <v>0</v>
      </c>
      <c r="N15" s="177">
        <v>0</v>
      </c>
      <c r="O15" s="177">
        <f>ROUND(E15*N15,2)</f>
        <v>0</v>
      </c>
      <c r="P15" s="177">
        <v>0</v>
      </c>
      <c r="Q15" s="177">
        <f>ROUND(E15*P15,2)</f>
        <v>0</v>
      </c>
      <c r="R15" s="177"/>
      <c r="S15" s="177" t="s">
        <v>188</v>
      </c>
      <c r="T15" s="178" t="s">
        <v>189</v>
      </c>
      <c r="U15" s="161">
        <v>0.65200000000000002</v>
      </c>
      <c r="V15" s="161">
        <f>ROUND(E15*U15,2)</f>
        <v>32.630000000000003</v>
      </c>
      <c r="W15" s="161"/>
      <c r="X15" s="161" t="s">
        <v>190</v>
      </c>
      <c r="Y15" s="151"/>
      <c r="Z15" s="151"/>
      <c r="AA15" s="151"/>
      <c r="AB15" s="151"/>
      <c r="AC15" s="151"/>
      <c r="AD15" s="151"/>
      <c r="AE15" s="151"/>
      <c r="AF15" s="151"/>
      <c r="AG15" s="151" t="s">
        <v>191</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2" t="s">
        <v>699</v>
      </c>
      <c r="D16" s="163"/>
      <c r="E16" s="164">
        <v>50.05</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193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2">
        <v>5</v>
      </c>
      <c r="B17" s="173" t="s">
        <v>209</v>
      </c>
      <c r="C17" s="181" t="s">
        <v>210</v>
      </c>
      <c r="D17" s="174" t="s">
        <v>187</v>
      </c>
      <c r="E17" s="175">
        <v>50.05</v>
      </c>
      <c r="F17" s="176"/>
      <c r="G17" s="177">
        <f>ROUND(E17*F17,2)</f>
        <v>0</v>
      </c>
      <c r="H17" s="176"/>
      <c r="I17" s="177">
        <f>ROUND(E17*H17,2)</f>
        <v>0</v>
      </c>
      <c r="J17" s="176"/>
      <c r="K17" s="177">
        <f>ROUND(E17*J17,2)</f>
        <v>0</v>
      </c>
      <c r="L17" s="177">
        <v>21</v>
      </c>
      <c r="M17" s="177">
        <f>G17*(1+L17/100)</f>
        <v>0</v>
      </c>
      <c r="N17" s="177">
        <v>0</v>
      </c>
      <c r="O17" s="177">
        <f>ROUND(E17*N17,2)</f>
        <v>0</v>
      </c>
      <c r="P17" s="177">
        <v>0</v>
      </c>
      <c r="Q17" s="177">
        <f>ROUND(E17*P17,2)</f>
        <v>0</v>
      </c>
      <c r="R17" s="177"/>
      <c r="S17" s="177" t="s">
        <v>188</v>
      </c>
      <c r="T17" s="178" t="s">
        <v>189</v>
      </c>
      <c r="U17" s="161">
        <v>8.9999999999999993E-3</v>
      </c>
      <c r="V17" s="161">
        <f>ROUND(E17*U17,2)</f>
        <v>0.45</v>
      </c>
      <c r="W17" s="161"/>
      <c r="X17" s="161" t="s">
        <v>190</v>
      </c>
      <c r="Y17" s="151"/>
      <c r="Z17" s="151"/>
      <c r="AA17" s="151"/>
      <c r="AB17" s="151"/>
      <c r="AC17" s="151"/>
      <c r="AD17" s="151"/>
      <c r="AE17" s="151"/>
      <c r="AF17" s="151"/>
      <c r="AG17" s="151" t="s">
        <v>191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699</v>
      </c>
      <c r="D18" s="163"/>
      <c r="E18" s="164">
        <v>50.05</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2">
        <v>6</v>
      </c>
      <c r="B19" s="173" t="s">
        <v>211</v>
      </c>
      <c r="C19" s="181" t="s">
        <v>212</v>
      </c>
      <c r="D19" s="174" t="s">
        <v>213</v>
      </c>
      <c r="E19" s="175">
        <v>143</v>
      </c>
      <c r="F19" s="176"/>
      <c r="G19" s="177">
        <f>ROUND(E19*F19,2)</f>
        <v>0</v>
      </c>
      <c r="H19" s="176"/>
      <c r="I19" s="177">
        <f>ROUND(E19*H19,2)</f>
        <v>0</v>
      </c>
      <c r="J19" s="176"/>
      <c r="K19" s="177">
        <f>ROUND(E19*J19,2)</f>
        <v>0</v>
      </c>
      <c r="L19" s="177">
        <v>21</v>
      </c>
      <c r="M19" s="177">
        <f>G19*(1+L19/100)</f>
        <v>0</v>
      </c>
      <c r="N19" s="177">
        <v>0</v>
      </c>
      <c r="O19" s="177">
        <f>ROUND(E19*N19,2)</f>
        <v>0</v>
      </c>
      <c r="P19" s="177">
        <v>0</v>
      </c>
      <c r="Q19" s="177">
        <f>ROUND(E19*P19,2)</f>
        <v>0</v>
      </c>
      <c r="R19" s="177"/>
      <c r="S19" s="177" t="s">
        <v>188</v>
      </c>
      <c r="T19" s="178" t="s">
        <v>189</v>
      </c>
      <c r="U19" s="161">
        <v>1.7999999999999999E-2</v>
      </c>
      <c r="V19" s="161">
        <f>ROUND(E19*U19,2)</f>
        <v>2.57</v>
      </c>
      <c r="W19" s="161"/>
      <c r="X19" s="161" t="s">
        <v>190</v>
      </c>
      <c r="Y19" s="151"/>
      <c r="Z19" s="151"/>
      <c r="AA19" s="151"/>
      <c r="AB19" s="151"/>
      <c r="AC19" s="151"/>
      <c r="AD19" s="151"/>
      <c r="AE19" s="151"/>
      <c r="AF19" s="151"/>
      <c r="AG19" s="151" t="s">
        <v>191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700</v>
      </c>
      <c r="D20" s="163"/>
      <c r="E20" s="164">
        <v>143</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2">
        <v>7</v>
      </c>
      <c r="B21" s="173" t="s">
        <v>215</v>
      </c>
      <c r="C21" s="181" t="s">
        <v>216</v>
      </c>
      <c r="D21" s="174" t="s">
        <v>187</v>
      </c>
      <c r="E21" s="175">
        <v>50.05</v>
      </c>
      <c r="F21" s="176"/>
      <c r="G21" s="177">
        <f>ROUND(E21*F21,2)</f>
        <v>0</v>
      </c>
      <c r="H21" s="176"/>
      <c r="I21" s="177">
        <f>ROUND(E21*H21,2)</f>
        <v>0</v>
      </c>
      <c r="J21" s="176"/>
      <c r="K21" s="177">
        <f>ROUND(E21*J21,2)</f>
        <v>0</v>
      </c>
      <c r="L21" s="177">
        <v>21</v>
      </c>
      <c r="M21" s="177">
        <f>G21*(1+L21/100)</f>
        <v>0</v>
      </c>
      <c r="N21" s="177">
        <v>0</v>
      </c>
      <c r="O21" s="177">
        <f>ROUND(E21*N21,2)</f>
        <v>0</v>
      </c>
      <c r="P21" s="177">
        <v>0</v>
      </c>
      <c r="Q21" s="177">
        <f>ROUND(E21*P21,2)</f>
        <v>0</v>
      </c>
      <c r="R21" s="177"/>
      <c r="S21" s="177" t="s">
        <v>188</v>
      </c>
      <c r="T21" s="178" t="s">
        <v>189</v>
      </c>
      <c r="U21" s="161">
        <v>0</v>
      </c>
      <c r="V21" s="161">
        <f>ROUND(E21*U21,2)</f>
        <v>0</v>
      </c>
      <c r="W21" s="161"/>
      <c r="X21" s="161" t="s">
        <v>190</v>
      </c>
      <c r="Y21" s="151"/>
      <c r="Z21" s="151"/>
      <c r="AA21" s="151"/>
      <c r="AB21" s="151"/>
      <c r="AC21" s="151"/>
      <c r="AD21" s="151"/>
      <c r="AE21" s="151"/>
      <c r="AF21" s="151"/>
      <c r="AG21" s="151" t="s">
        <v>191</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699</v>
      </c>
      <c r="D22" s="163"/>
      <c r="E22" s="164">
        <v>50.05</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x14ac:dyDescent="0.2">
      <c r="A23" s="166" t="s">
        <v>183</v>
      </c>
      <c r="B23" s="167" t="s">
        <v>116</v>
      </c>
      <c r="C23" s="180" t="s">
        <v>117</v>
      </c>
      <c r="D23" s="168"/>
      <c r="E23" s="169"/>
      <c r="F23" s="170"/>
      <c r="G23" s="170">
        <f>SUMIF(AG24:AG31,"&lt;&gt;NOR",G24:G31)</f>
        <v>0</v>
      </c>
      <c r="H23" s="170"/>
      <c r="I23" s="170">
        <f>SUM(I24:I31)</f>
        <v>0</v>
      </c>
      <c r="J23" s="170"/>
      <c r="K23" s="170">
        <f>SUM(K24:K31)</f>
        <v>0</v>
      </c>
      <c r="L23" s="170"/>
      <c r="M23" s="170">
        <f>SUM(M24:M31)</f>
        <v>0</v>
      </c>
      <c r="N23" s="170"/>
      <c r="O23" s="170">
        <f>SUM(O24:O31)</f>
        <v>108.88000000000001</v>
      </c>
      <c r="P23" s="170"/>
      <c r="Q23" s="170">
        <f>SUM(Q24:Q31)</f>
        <v>0</v>
      </c>
      <c r="R23" s="170"/>
      <c r="S23" s="170"/>
      <c r="T23" s="171"/>
      <c r="U23" s="165"/>
      <c r="V23" s="165">
        <f>SUM(V24:V31)</f>
        <v>11.16</v>
      </c>
      <c r="W23" s="165"/>
      <c r="X23" s="165"/>
      <c r="AG23" t="s">
        <v>184</v>
      </c>
    </row>
    <row r="24" spans="1:60" ht="22.5" outlineLevel="1" x14ac:dyDescent="0.2">
      <c r="A24" s="172">
        <v>8</v>
      </c>
      <c r="B24" s="173" t="s">
        <v>701</v>
      </c>
      <c r="C24" s="181" t="s">
        <v>702</v>
      </c>
      <c r="D24" s="174" t="s">
        <v>213</v>
      </c>
      <c r="E24" s="175">
        <v>143</v>
      </c>
      <c r="F24" s="176"/>
      <c r="G24" s="177">
        <f>ROUND(E24*F24,2)</f>
        <v>0</v>
      </c>
      <c r="H24" s="176"/>
      <c r="I24" s="177">
        <f>ROUND(E24*H24,2)</f>
        <v>0</v>
      </c>
      <c r="J24" s="176"/>
      <c r="K24" s="177">
        <f>ROUND(E24*J24,2)</f>
        <v>0</v>
      </c>
      <c r="L24" s="177">
        <v>21</v>
      </c>
      <c r="M24" s="177">
        <f>G24*(1+L24/100)</f>
        <v>0</v>
      </c>
      <c r="N24" s="177">
        <v>0.1512</v>
      </c>
      <c r="O24" s="177">
        <f>ROUND(E24*N24,2)</f>
        <v>21.62</v>
      </c>
      <c r="P24" s="177">
        <v>0</v>
      </c>
      <c r="Q24" s="177">
        <f>ROUND(E24*P24,2)</f>
        <v>0</v>
      </c>
      <c r="R24" s="177"/>
      <c r="S24" s="177" t="s">
        <v>188</v>
      </c>
      <c r="T24" s="178" t="s">
        <v>189</v>
      </c>
      <c r="U24" s="161">
        <v>2.3E-2</v>
      </c>
      <c r="V24" s="161">
        <f>ROUND(E24*U24,2)</f>
        <v>3.29</v>
      </c>
      <c r="W24" s="161"/>
      <c r="X24" s="161" t="s">
        <v>190</v>
      </c>
      <c r="Y24" s="151"/>
      <c r="Z24" s="151"/>
      <c r="AA24" s="151"/>
      <c r="AB24" s="151"/>
      <c r="AC24" s="151"/>
      <c r="AD24" s="151"/>
      <c r="AE24" s="151"/>
      <c r="AF24" s="151"/>
      <c r="AG24" s="151" t="s">
        <v>191</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2" t="s">
        <v>700</v>
      </c>
      <c r="D25" s="163"/>
      <c r="E25" s="164">
        <v>143</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193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x14ac:dyDescent="0.2">
      <c r="A26" s="172">
        <v>9</v>
      </c>
      <c r="B26" s="173" t="s">
        <v>703</v>
      </c>
      <c r="C26" s="181" t="s">
        <v>704</v>
      </c>
      <c r="D26" s="174" t="s">
        <v>213</v>
      </c>
      <c r="E26" s="175">
        <v>143</v>
      </c>
      <c r="F26" s="176"/>
      <c r="G26" s="177">
        <f>ROUND(E26*F26,2)</f>
        <v>0</v>
      </c>
      <c r="H26" s="176"/>
      <c r="I26" s="177">
        <f>ROUND(E26*H26,2)</f>
        <v>0</v>
      </c>
      <c r="J26" s="176"/>
      <c r="K26" s="177">
        <f>ROUND(E26*J26,2)</f>
        <v>0</v>
      </c>
      <c r="L26" s="177">
        <v>21</v>
      </c>
      <c r="M26" s="177">
        <f>G26*(1+L26/100)</f>
        <v>0</v>
      </c>
      <c r="N26" s="177">
        <v>0.5292</v>
      </c>
      <c r="O26" s="177">
        <f>ROUND(E26*N26,2)</f>
        <v>75.680000000000007</v>
      </c>
      <c r="P26" s="177">
        <v>0</v>
      </c>
      <c r="Q26" s="177">
        <f>ROUND(E26*P26,2)</f>
        <v>0</v>
      </c>
      <c r="R26" s="177"/>
      <c r="S26" s="177" t="s">
        <v>188</v>
      </c>
      <c r="T26" s="178" t="s">
        <v>189</v>
      </c>
      <c r="U26" s="161">
        <v>3.2000000000000001E-2</v>
      </c>
      <c r="V26" s="161">
        <f>ROUND(E26*U26,2)</f>
        <v>4.58</v>
      </c>
      <c r="W26" s="161"/>
      <c r="X26" s="161" t="s">
        <v>190</v>
      </c>
      <c r="Y26" s="151"/>
      <c r="Z26" s="151"/>
      <c r="AA26" s="151"/>
      <c r="AB26" s="151"/>
      <c r="AC26" s="151"/>
      <c r="AD26" s="151"/>
      <c r="AE26" s="151"/>
      <c r="AF26" s="151"/>
      <c r="AG26" s="151" t="s">
        <v>191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700</v>
      </c>
      <c r="D27" s="163"/>
      <c r="E27" s="164">
        <v>143</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2">
        <v>10</v>
      </c>
      <c r="B28" s="173" t="s">
        <v>705</v>
      </c>
      <c r="C28" s="181" t="s">
        <v>706</v>
      </c>
      <c r="D28" s="174" t="s">
        <v>213</v>
      </c>
      <c r="E28" s="175">
        <v>143</v>
      </c>
      <c r="F28" s="176"/>
      <c r="G28" s="177">
        <f>ROUND(E28*F28,2)</f>
        <v>0</v>
      </c>
      <c r="H28" s="176"/>
      <c r="I28" s="177">
        <f>ROUND(E28*H28,2)</f>
        <v>0</v>
      </c>
      <c r="J28" s="176"/>
      <c r="K28" s="177">
        <f>ROUND(E28*J28,2)</f>
        <v>0</v>
      </c>
      <c r="L28" s="177">
        <v>21</v>
      </c>
      <c r="M28" s="177">
        <f>G28*(1+L28/100)</f>
        <v>0</v>
      </c>
      <c r="N28" s="177">
        <v>8.0960000000000004E-2</v>
      </c>
      <c r="O28" s="177">
        <f>ROUND(E28*N28,2)</f>
        <v>11.58</v>
      </c>
      <c r="P28" s="177">
        <v>0</v>
      </c>
      <c r="Q28" s="177">
        <f>ROUND(E28*P28,2)</f>
        <v>0</v>
      </c>
      <c r="R28" s="177"/>
      <c r="S28" s="177" t="s">
        <v>188</v>
      </c>
      <c r="T28" s="178" t="s">
        <v>189</v>
      </c>
      <c r="U28" s="161">
        <v>2.3E-2</v>
      </c>
      <c r="V28" s="161">
        <f>ROUND(E28*U28,2)</f>
        <v>3.29</v>
      </c>
      <c r="W28" s="161"/>
      <c r="X28" s="161" t="s">
        <v>190</v>
      </c>
      <c r="Y28" s="151"/>
      <c r="Z28" s="151"/>
      <c r="AA28" s="151"/>
      <c r="AB28" s="151"/>
      <c r="AC28" s="151"/>
      <c r="AD28" s="151"/>
      <c r="AE28" s="151"/>
      <c r="AF28" s="151"/>
      <c r="AG28" s="151" t="s">
        <v>191</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700</v>
      </c>
      <c r="D29" s="163"/>
      <c r="E29" s="164">
        <v>143</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2">
        <v>11</v>
      </c>
      <c r="B30" s="173" t="s">
        <v>638</v>
      </c>
      <c r="C30" s="181" t="s">
        <v>639</v>
      </c>
      <c r="D30" s="174" t="s">
        <v>251</v>
      </c>
      <c r="E30" s="175">
        <v>340</v>
      </c>
      <c r="F30" s="176"/>
      <c r="G30" s="177">
        <f>ROUND(E30*F30,2)</f>
        <v>0</v>
      </c>
      <c r="H30" s="176"/>
      <c r="I30" s="177">
        <f>ROUND(E30*H30,2)</f>
        <v>0</v>
      </c>
      <c r="J30" s="176"/>
      <c r="K30" s="177">
        <f>ROUND(E30*J30,2)</f>
        <v>0</v>
      </c>
      <c r="L30" s="177">
        <v>21</v>
      </c>
      <c r="M30" s="177">
        <f>G30*(1+L30/100)</f>
        <v>0</v>
      </c>
      <c r="N30" s="177">
        <v>0</v>
      </c>
      <c r="O30" s="177">
        <f>ROUND(E30*N30,2)</f>
        <v>0</v>
      </c>
      <c r="P30" s="177">
        <v>0</v>
      </c>
      <c r="Q30" s="177">
        <f>ROUND(E30*P30,2)</f>
        <v>0</v>
      </c>
      <c r="R30" s="177"/>
      <c r="S30" s="177" t="s">
        <v>222</v>
      </c>
      <c r="T30" s="178" t="s">
        <v>223</v>
      </c>
      <c r="U30" s="161">
        <v>0</v>
      </c>
      <c r="V30" s="161">
        <f>ROUND(E30*U30,2)</f>
        <v>0</v>
      </c>
      <c r="W30" s="161"/>
      <c r="X30" s="161" t="s">
        <v>190</v>
      </c>
      <c r="Y30" s="151"/>
      <c r="Z30" s="151"/>
      <c r="AA30" s="151"/>
      <c r="AB30" s="151"/>
      <c r="AC30" s="151"/>
      <c r="AD30" s="151"/>
      <c r="AE30" s="151"/>
      <c r="AF30" s="151"/>
      <c r="AG30" s="151" t="s">
        <v>191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2" t="s">
        <v>707</v>
      </c>
      <c r="D31" s="163"/>
      <c r="E31" s="164">
        <v>340</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193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x14ac:dyDescent="0.2">
      <c r="A32" s="166" t="s">
        <v>183</v>
      </c>
      <c r="B32" s="167" t="s">
        <v>132</v>
      </c>
      <c r="C32" s="180" t="s">
        <v>133</v>
      </c>
      <c r="D32" s="168"/>
      <c r="E32" s="169"/>
      <c r="F32" s="170"/>
      <c r="G32" s="170">
        <f>SUMIF(AG33:AG33,"&lt;&gt;NOR",G33:G33)</f>
        <v>0</v>
      </c>
      <c r="H32" s="170"/>
      <c r="I32" s="170">
        <f>SUM(I33:I33)</f>
        <v>0</v>
      </c>
      <c r="J32" s="170"/>
      <c r="K32" s="170">
        <f>SUM(K33:K33)</f>
        <v>0</v>
      </c>
      <c r="L32" s="170"/>
      <c r="M32" s="170">
        <f>SUM(M33:M33)</f>
        <v>0</v>
      </c>
      <c r="N32" s="170"/>
      <c r="O32" s="170">
        <f>SUM(O33:O33)</f>
        <v>0</v>
      </c>
      <c r="P32" s="170"/>
      <c r="Q32" s="170">
        <f>SUM(Q33:Q33)</f>
        <v>0</v>
      </c>
      <c r="R32" s="170"/>
      <c r="S32" s="170"/>
      <c r="T32" s="171"/>
      <c r="U32" s="165"/>
      <c r="V32" s="165">
        <f>SUM(V33:V33)</f>
        <v>8.17</v>
      </c>
      <c r="W32" s="165"/>
      <c r="X32" s="165"/>
      <c r="AG32" t="s">
        <v>184</v>
      </c>
    </row>
    <row r="33" spans="1:60" outlineLevel="1" x14ac:dyDescent="0.2">
      <c r="A33" s="172">
        <v>12</v>
      </c>
      <c r="B33" s="173" t="s">
        <v>708</v>
      </c>
      <c r="C33" s="181" t="s">
        <v>709</v>
      </c>
      <c r="D33" s="174" t="s">
        <v>274</v>
      </c>
      <c r="E33" s="175">
        <v>108.87448000000001</v>
      </c>
      <c r="F33" s="176"/>
      <c r="G33" s="177">
        <f>ROUND(E33*F33,2)</f>
        <v>0</v>
      </c>
      <c r="H33" s="176"/>
      <c r="I33" s="177">
        <f>ROUND(E33*H33,2)</f>
        <v>0</v>
      </c>
      <c r="J33" s="176"/>
      <c r="K33" s="177">
        <f>ROUND(E33*J33,2)</f>
        <v>0</v>
      </c>
      <c r="L33" s="177">
        <v>21</v>
      </c>
      <c r="M33" s="177">
        <f>G33*(1+L33/100)</f>
        <v>0</v>
      </c>
      <c r="N33" s="177">
        <v>0</v>
      </c>
      <c r="O33" s="177">
        <f>ROUND(E33*N33,2)</f>
        <v>0</v>
      </c>
      <c r="P33" s="177">
        <v>0</v>
      </c>
      <c r="Q33" s="177">
        <f>ROUND(E33*P33,2)</f>
        <v>0</v>
      </c>
      <c r="R33" s="177"/>
      <c r="S33" s="177" t="s">
        <v>188</v>
      </c>
      <c r="T33" s="178" t="s">
        <v>189</v>
      </c>
      <c r="U33" s="161">
        <v>7.4999999999999997E-2</v>
      </c>
      <c r="V33" s="161">
        <f>ROUND(E33*U33,2)</f>
        <v>8.17</v>
      </c>
      <c r="W33" s="161"/>
      <c r="X33" s="161" t="s">
        <v>275</v>
      </c>
      <c r="Y33" s="151"/>
      <c r="Z33" s="151"/>
      <c r="AA33" s="151"/>
      <c r="AB33" s="151"/>
      <c r="AC33" s="151"/>
      <c r="AD33" s="151"/>
      <c r="AE33" s="151"/>
      <c r="AF33" s="151"/>
      <c r="AG33" s="151" t="s">
        <v>276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x14ac:dyDescent="0.2">
      <c r="A34" s="3"/>
      <c r="B34" s="4"/>
      <c r="C34" s="183"/>
      <c r="D34" s="6"/>
      <c r="E34" s="3"/>
      <c r="F34" s="3"/>
      <c r="G34" s="3"/>
      <c r="H34" s="3"/>
      <c r="I34" s="3"/>
      <c r="J34" s="3"/>
      <c r="K34" s="3"/>
      <c r="L34" s="3"/>
      <c r="M34" s="3"/>
      <c r="N34" s="3"/>
      <c r="O34" s="3"/>
      <c r="P34" s="3"/>
      <c r="Q34" s="3"/>
      <c r="R34" s="3"/>
      <c r="S34" s="3"/>
      <c r="T34" s="3"/>
      <c r="U34" s="3"/>
      <c r="V34" s="3"/>
      <c r="W34" s="3"/>
      <c r="X34" s="3"/>
      <c r="AE34">
        <v>15</v>
      </c>
      <c r="AF34">
        <v>21</v>
      </c>
      <c r="AG34" t="s">
        <v>170</v>
      </c>
    </row>
    <row r="35" spans="1:60" x14ac:dyDescent="0.2">
      <c r="A35" s="154"/>
      <c r="B35" s="155" t="s">
        <v>30</v>
      </c>
      <c r="C35" s="184"/>
      <c r="D35" s="156"/>
      <c r="E35" s="157"/>
      <c r="F35" s="157"/>
      <c r="G35" s="179">
        <f>G8+G23+G32</f>
        <v>0</v>
      </c>
      <c r="H35" s="3"/>
      <c r="I35" s="3"/>
      <c r="J35" s="3"/>
      <c r="K35" s="3"/>
      <c r="L35" s="3"/>
      <c r="M35" s="3"/>
      <c r="N35" s="3"/>
      <c r="O35" s="3"/>
      <c r="P35" s="3"/>
      <c r="Q35" s="3"/>
      <c r="R35" s="3"/>
      <c r="S35" s="3"/>
      <c r="T35" s="3"/>
      <c r="U35" s="3"/>
      <c r="V35" s="3"/>
      <c r="W35" s="3"/>
      <c r="X35" s="3"/>
      <c r="AE35">
        <f>SUMIF(L7:L33,AE34,G7:G33)</f>
        <v>0</v>
      </c>
      <c r="AF35">
        <f>SUMIF(L7:L33,AF34,G7:G33)</f>
        <v>0</v>
      </c>
      <c r="AG35" t="s">
        <v>277</v>
      </c>
    </row>
    <row r="36" spans="1:60" x14ac:dyDescent="0.2">
      <c r="A36" s="3"/>
      <c r="B36" s="4"/>
      <c r="C36" s="183"/>
      <c r="D36" s="6"/>
      <c r="E36" s="3"/>
      <c r="F36" s="3"/>
      <c r="G36" s="3"/>
      <c r="H36" s="3"/>
      <c r="I36" s="3"/>
      <c r="J36" s="3"/>
      <c r="K36" s="3"/>
      <c r="L36" s="3"/>
      <c r="M36" s="3"/>
      <c r="N36" s="3"/>
      <c r="O36" s="3"/>
      <c r="P36" s="3"/>
      <c r="Q36" s="3"/>
      <c r="R36" s="3"/>
      <c r="S36" s="3"/>
      <c r="T36" s="3"/>
      <c r="U36" s="3"/>
      <c r="V36" s="3"/>
      <c r="W36" s="3"/>
      <c r="X36" s="3"/>
    </row>
    <row r="37" spans="1:60" x14ac:dyDescent="0.2">
      <c r="A37" s="3"/>
      <c r="B37" s="4"/>
      <c r="C37" s="183"/>
      <c r="D37" s="6"/>
      <c r="E37" s="3"/>
      <c r="F37" s="3"/>
      <c r="G37" s="3"/>
      <c r="H37" s="3"/>
      <c r="I37" s="3"/>
      <c r="J37" s="3"/>
      <c r="K37" s="3"/>
      <c r="L37" s="3"/>
      <c r="M37" s="3"/>
      <c r="N37" s="3"/>
      <c r="O37" s="3"/>
      <c r="P37" s="3"/>
      <c r="Q37" s="3"/>
      <c r="R37" s="3"/>
      <c r="S37" s="3"/>
      <c r="T37" s="3"/>
      <c r="U37" s="3"/>
      <c r="V37" s="3"/>
      <c r="W37" s="3"/>
      <c r="X37" s="3"/>
    </row>
    <row r="38" spans="1:60" x14ac:dyDescent="0.2">
      <c r="A38" s="273" t="s">
        <v>278</v>
      </c>
      <c r="B38" s="273"/>
      <c r="C38" s="274"/>
      <c r="D38" s="6"/>
      <c r="E38" s="3"/>
      <c r="F38" s="3"/>
      <c r="G38" s="3"/>
      <c r="H38" s="3"/>
      <c r="I38" s="3"/>
      <c r="J38" s="3"/>
      <c r="K38" s="3"/>
      <c r="L38" s="3"/>
      <c r="M38" s="3"/>
      <c r="N38" s="3"/>
      <c r="O38" s="3"/>
      <c r="P38" s="3"/>
      <c r="Q38" s="3"/>
      <c r="R38" s="3"/>
      <c r="S38" s="3"/>
      <c r="T38" s="3"/>
      <c r="U38" s="3"/>
      <c r="V38" s="3"/>
      <c r="W38" s="3"/>
      <c r="X38" s="3"/>
    </row>
    <row r="39" spans="1:60" x14ac:dyDescent="0.2">
      <c r="A39" s="254"/>
      <c r="B39" s="255"/>
      <c r="C39" s="256"/>
      <c r="D39" s="255"/>
      <c r="E39" s="255"/>
      <c r="F39" s="255"/>
      <c r="G39" s="257"/>
      <c r="H39" s="3"/>
      <c r="I39" s="3"/>
      <c r="J39" s="3"/>
      <c r="K39" s="3"/>
      <c r="L39" s="3"/>
      <c r="M39" s="3"/>
      <c r="N39" s="3"/>
      <c r="O39" s="3"/>
      <c r="P39" s="3"/>
      <c r="Q39" s="3"/>
      <c r="R39" s="3"/>
      <c r="S39" s="3"/>
      <c r="T39" s="3"/>
      <c r="U39" s="3"/>
      <c r="V39" s="3"/>
      <c r="W39" s="3"/>
      <c r="X39" s="3"/>
      <c r="AG39" t="s">
        <v>279</v>
      </c>
    </row>
    <row r="40" spans="1:60" x14ac:dyDescent="0.2">
      <c r="A40" s="258"/>
      <c r="B40" s="259"/>
      <c r="C40" s="260"/>
      <c r="D40" s="259"/>
      <c r="E40" s="259"/>
      <c r="F40" s="259"/>
      <c r="G40" s="261"/>
      <c r="H40" s="3"/>
      <c r="I40" s="3"/>
      <c r="J40" s="3"/>
      <c r="K40" s="3"/>
      <c r="L40" s="3"/>
      <c r="M40" s="3"/>
      <c r="N40" s="3"/>
      <c r="O40" s="3"/>
      <c r="P40" s="3"/>
      <c r="Q40" s="3"/>
      <c r="R40" s="3"/>
      <c r="S40" s="3"/>
      <c r="T40" s="3"/>
      <c r="U40" s="3"/>
      <c r="V40" s="3"/>
      <c r="W40" s="3"/>
      <c r="X40" s="3"/>
    </row>
    <row r="41" spans="1:60" x14ac:dyDescent="0.2">
      <c r="A41" s="258"/>
      <c r="B41" s="259"/>
      <c r="C41" s="260"/>
      <c r="D41" s="259"/>
      <c r="E41" s="259"/>
      <c r="F41" s="259"/>
      <c r="G41" s="261"/>
      <c r="H41" s="3"/>
      <c r="I41" s="3"/>
      <c r="J41" s="3"/>
      <c r="K41" s="3"/>
      <c r="L41" s="3"/>
      <c r="M41" s="3"/>
      <c r="N41" s="3"/>
      <c r="O41" s="3"/>
      <c r="P41" s="3"/>
      <c r="Q41" s="3"/>
      <c r="R41" s="3"/>
      <c r="S41" s="3"/>
      <c r="T41" s="3"/>
      <c r="U41" s="3"/>
      <c r="V41" s="3"/>
      <c r="W41" s="3"/>
      <c r="X41" s="3"/>
    </row>
    <row r="42" spans="1:60" x14ac:dyDescent="0.2">
      <c r="A42" s="258"/>
      <c r="B42" s="259"/>
      <c r="C42" s="260"/>
      <c r="D42" s="259"/>
      <c r="E42" s="259"/>
      <c r="F42" s="259"/>
      <c r="G42" s="261"/>
      <c r="H42" s="3"/>
      <c r="I42" s="3"/>
      <c r="J42" s="3"/>
      <c r="K42" s="3"/>
      <c r="L42" s="3"/>
      <c r="M42" s="3"/>
      <c r="N42" s="3"/>
      <c r="O42" s="3"/>
      <c r="P42" s="3"/>
      <c r="Q42" s="3"/>
      <c r="R42" s="3"/>
      <c r="S42" s="3"/>
      <c r="T42" s="3"/>
      <c r="U42" s="3"/>
      <c r="V42" s="3"/>
      <c r="W42" s="3"/>
      <c r="X42" s="3"/>
    </row>
    <row r="43" spans="1:60" x14ac:dyDescent="0.2">
      <c r="A43" s="262"/>
      <c r="B43" s="263"/>
      <c r="C43" s="264"/>
      <c r="D43" s="263"/>
      <c r="E43" s="263"/>
      <c r="F43" s="263"/>
      <c r="G43" s="265"/>
      <c r="H43" s="3"/>
      <c r="I43" s="3"/>
      <c r="J43" s="3"/>
      <c r="K43" s="3"/>
      <c r="L43" s="3"/>
      <c r="M43" s="3"/>
      <c r="N43" s="3"/>
      <c r="O43" s="3"/>
      <c r="P43" s="3"/>
      <c r="Q43" s="3"/>
      <c r="R43" s="3"/>
      <c r="S43" s="3"/>
      <c r="T43" s="3"/>
      <c r="U43" s="3"/>
      <c r="V43" s="3"/>
      <c r="W43" s="3"/>
      <c r="X43" s="3"/>
    </row>
    <row r="44" spans="1:60" x14ac:dyDescent="0.2">
      <c r="A44" s="3"/>
      <c r="B44" s="4"/>
      <c r="C44" s="183"/>
      <c r="D44" s="6"/>
      <c r="E44" s="3"/>
      <c r="F44" s="3"/>
      <c r="G44" s="3"/>
      <c r="H44" s="3"/>
      <c r="I44" s="3"/>
      <c r="J44" s="3"/>
      <c r="K44" s="3"/>
      <c r="L44" s="3"/>
      <c r="M44" s="3"/>
      <c r="N44" s="3"/>
      <c r="O44" s="3"/>
      <c r="P44" s="3"/>
      <c r="Q44" s="3"/>
      <c r="R44" s="3"/>
      <c r="S44" s="3"/>
      <c r="T44" s="3"/>
      <c r="U44" s="3"/>
      <c r="V44" s="3"/>
      <c r="W44" s="3"/>
      <c r="X44" s="3"/>
    </row>
    <row r="45" spans="1:60" x14ac:dyDescent="0.2">
      <c r="C45" s="185"/>
      <c r="D45" s="10"/>
      <c r="AG45" t="s">
        <v>280</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9:G43"/>
    <mergeCell ref="A1:G1"/>
    <mergeCell ref="C2:G2"/>
    <mergeCell ref="C3:G3"/>
    <mergeCell ref="C4:G4"/>
    <mergeCell ref="A38:C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71</v>
      </c>
      <c r="C3" s="267" t="s">
        <v>72</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SUMIF(AG9:AG35,"&lt;&gt;NOR",G9:G35)</f>
        <v>0</v>
      </c>
      <c r="H8" s="170"/>
      <c r="I8" s="170">
        <f>SUM(I9:I35)</f>
        <v>0</v>
      </c>
      <c r="J8" s="170"/>
      <c r="K8" s="170">
        <f>SUM(K9:K35)</f>
        <v>0</v>
      </c>
      <c r="L8" s="170"/>
      <c r="M8" s="170">
        <f>SUM(M9:M35)</f>
        <v>0</v>
      </c>
      <c r="N8" s="170"/>
      <c r="O8" s="170">
        <f>SUM(O9:O35)</f>
        <v>0</v>
      </c>
      <c r="P8" s="170"/>
      <c r="Q8" s="170">
        <f>SUM(Q9:Q35)</f>
        <v>0</v>
      </c>
      <c r="R8" s="170"/>
      <c r="S8" s="170"/>
      <c r="T8" s="171"/>
      <c r="U8" s="165"/>
      <c r="V8" s="165">
        <f>SUM(V9:V35)</f>
        <v>27.31</v>
      </c>
      <c r="W8" s="165"/>
      <c r="X8" s="165"/>
      <c r="AG8" t="s">
        <v>184</v>
      </c>
    </row>
    <row r="9" spans="1:60" outlineLevel="1" x14ac:dyDescent="0.2">
      <c r="A9" s="172">
        <v>1</v>
      </c>
      <c r="B9" s="173" t="s">
        <v>465</v>
      </c>
      <c r="C9" s="181" t="s">
        <v>466</v>
      </c>
      <c r="D9" s="174" t="s">
        <v>187</v>
      </c>
      <c r="E9" s="175">
        <v>6.875</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0.495</v>
      </c>
      <c r="V9" s="161">
        <f>ROUND(E9*U9,2)</f>
        <v>3.4</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710</v>
      </c>
      <c r="D10" s="163"/>
      <c r="E10" s="164">
        <v>6.875</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2">
        <v>2</v>
      </c>
      <c r="B11" s="173" t="s">
        <v>469</v>
      </c>
      <c r="C11" s="181" t="s">
        <v>470</v>
      </c>
      <c r="D11" s="174" t="s">
        <v>187</v>
      </c>
      <c r="E11" s="175">
        <v>6.875</v>
      </c>
      <c r="F11" s="176"/>
      <c r="G11" s="177">
        <f>ROUND(E11*F11,2)</f>
        <v>0</v>
      </c>
      <c r="H11" s="176"/>
      <c r="I11" s="177">
        <f>ROUND(E11*H11,2)</f>
        <v>0</v>
      </c>
      <c r="J11" s="176"/>
      <c r="K11" s="177">
        <f>ROUND(E11*J11,2)</f>
        <v>0</v>
      </c>
      <c r="L11" s="177">
        <v>21</v>
      </c>
      <c r="M11" s="177">
        <f>G11*(1+L11/100)</f>
        <v>0</v>
      </c>
      <c r="N11" s="177">
        <v>0</v>
      </c>
      <c r="O11" s="177">
        <f>ROUND(E11*N11,2)</f>
        <v>0</v>
      </c>
      <c r="P11" s="177">
        <v>0</v>
      </c>
      <c r="Q11" s="177">
        <f>ROUND(E11*P11,2)</f>
        <v>0</v>
      </c>
      <c r="R11" s="177"/>
      <c r="S11" s="177" t="s">
        <v>188</v>
      </c>
      <c r="T11" s="178" t="s">
        <v>189</v>
      </c>
      <c r="U11" s="161">
        <v>0.60029999999999994</v>
      </c>
      <c r="V11" s="161">
        <f>ROUND(E11*U11,2)</f>
        <v>4.13</v>
      </c>
      <c r="W11" s="161"/>
      <c r="X11" s="161" t="s">
        <v>190</v>
      </c>
      <c r="Y11" s="151"/>
      <c r="Z11" s="151"/>
      <c r="AA11" s="151"/>
      <c r="AB11" s="151"/>
      <c r="AC11" s="151"/>
      <c r="AD11" s="151"/>
      <c r="AE11" s="151"/>
      <c r="AF11" s="151"/>
      <c r="AG11" s="151" t="s">
        <v>191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710</v>
      </c>
      <c r="D12" s="163"/>
      <c r="E12" s="164">
        <v>6.875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2">
        <v>3</v>
      </c>
      <c r="B13" s="173" t="s">
        <v>199</v>
      </c>
      <c r="C13" s="181" t="s">
        <v>200</v>
      </c>
      <c r="D13" s="174" t="s">
        <v>187</v>
      </c>
      <c r="E13" s="175">
        <v>2.512</v>
      </c>
      <c r="F13" s="176"/>
      <c r="G13" s="177">
        <f>ROUND(E13*F13,2)</f>
        <v>0</v>
      </c>
      <c r="H13" s="176"/>
      <c r="I13" s="177">
        <f>ROUND(E13*H13,2)</f>
        <v>0</v>
      </c>
      <c r="J13" s="176"/>
      <c r="K13" s="177">
        <f>ROUND(E13*J13,2)</f>
        <v>0</v>
      </c>
      <c r="L13" s="177">
        <v>21</v>
      </c>
      <c r="M13" s="177">
        <f>G13*(1+L13/100)</f>
        <v>0</v>
      </c>
      <c r="N13" s="177">
        <v>0</v>
      </c>
      <c r="O13" s="177">
        <f>ROUND(E13*N13,2)</f>
        <v>0</v>
      </c>
      <c r="P13" s="177">
        <v>0</v>
      </c>
      <c r="Q13" s="177">
        <f>ROUND(E13*P13,2)</f>
        <v>0</v>
      </c>
      <c r="R13" s="177"/>
      <c r="S13" s="177" t="s">
        <v>188</v>
      </c>
      <c r="T13" s="178" t="s">
        <v>189</v>
      </c>
      <c r="U13" s="161">
        <v>4.6180000000000003</v>
      </c>
      <c r="V13" s="161">
        <f>ROUND(E13*U13,2)</f>
        <v>11.6</v>
      </c>
      <c r="W13" s="161"/>
      <c r="X13" s="161" t="s">
        <v>190</v>
      </c>
      <c r="Y13" s="151"/>
      <c r="Z13" s="151"/>
      <c r="AA13" s="151"/>
      <c r="AB13" s="151"/>
      <c r="AC13" s="151"/>
      <c r="AD13" s="151"/>
      <c r="AE13" s="151"/>
      <c r="AF13" s="151"/>
      <c r="AG13" s="151" t="s">
        <v>191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711</v>
      </c>
      <c r="D14" s="163"/>
      <c r="E14" s="164">
        <v>1.8055000000000001</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2" t="s">
        <v>712</v>
      </c>
      <c r="D15" s="163"/>
      <c r="E15" s="164">
        <v>0.70650000000000002</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193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2">
        <v>4</v>
      </c>
      <c r="B16" s="173" t="s">
        <v>203</v>
      </c>
      <c r="C16" s="181" t="s">
        <v>204</v>
      </c>
      <c r="D16" s="174" t="s">
        <v>187</v>
      </c>
      <c r="E16" s="175">
        <v>2.512</v>
      </c>
      <c r="F16" s="176"/>
      <c r="G16" s="177">
        <f>ROUND(E16*F16,2)</f>
        <v>0</v>
      </c>
      <c r="H16" s="176"/>
      <c r="I16" s="177">
        <f>ROUND(E16*H16,2)</f>
        <v>0</v>
      </c>
      <c r="J16" s="176"/>
      <c r="K16" s="177">
        <f>ROUND(E16*J16,2)</f>
        <v>0</v>
      </c>
      <c r="L16" s="177">
        <v>21</v>
      </c>
      <c r="M16" s="177">
        <f>G16*(1+L16/100)</f>
        <v>0</v>
      </c>
      <c r="N16" s="177">
        <v>0</v>
      </c>
      <c r="O16" s="177">
        <f>ROUND(E16*N16,2)</f>
        <v>0</v>
      </c>
      <c r="P16" s="177">
        <v>0</v>
      </c>
      <c r="Q16" s="177">
        <f>ROUND(E16*P16,2)</f>
        <v>0</v>
      </c>
      <c r="R16" s="177"/>
      <c r="S16" s="177" t="s">
        <v>188</v>
      </c>
      <c r="T16" s="178" t="s">
        <v>189</v>
      </c>
      <c r="U16" s="161">
        <v>0.747</v>
      </c>
      <c r="V16" s="161">
        <f>ROUND(E16*U16,2)</f>
        <v>1.88</v>
      </c>
      <c r="W16" s="161"/>
      <c r="X16" s="161" t="s">
        <v>190</v>
      </c>
      <c r="Y16" s="151"/>
      <c r="Z16" s="151"/>
      <c r="AA16" s="151"/>
      <c r="AB16" s="151"/>
      <c r="AC16" s="151"/>
      <c r="AD16" s="151"/>
      <c r="AE16" s="151"/>
      <c r="AF16" s="151"/>
      <c r="AG16" s="151" t="s">
        <v>191</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2" t="s">
        <v>711</v>
      </c>
      <c r="D17" s="163"/>
      <c r="E17" s="164">
        <v>1.8055000000000001</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193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712</v>
      </c>
      <c r="D18" s="163"/>
      <c r="E18" s="164">
        <v>0.70650000000000002</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2">
        <v>5</v>
      </c>
      <c r="B19" s="173" t="s">
        <v>205</v>
      </c>
      <c r="C19" s="181" t="s">
        <v>206</v>
      </c>
      <c r="D19" s="174" t="s">
        <v>187</v>
      </c>
      <c r="E19" s="175">
        <v>9.3870000000000005</v>
      </c>
      <c r="F19" s="176"/>
      <c r="G19" s="177">
        <f>ROUND(E19*F19,2)</f>
        <v>0</v>
      </c>
      <c r="H19" s="176"/>
      <c r="I19" s="177">
        <f>ROUND(E19*H19,2)</f>
        <v>0</v>
      </c>
      <c r="J19" s="176"/>
      <c r="K19" s="177">
        <f>ROUND(E19*J19,2)</f>
        <v>0</v>
      </c>
      <c r="L19" s="177">
        <v>21</v>
      </c>
      <c r="M19" s="177">
        <f>G19*(1+L19/100)</f>
        <v>0</v>
      </c>
      <c r="N19" s="177">
        <v>0</v>
      </c>
      <c r="O19" s="177">
        <f>ROUND(E19*N19,2)</f>
        <v>0</v>
      </c>
      <c r="P19" s="177">
        <v>0</v>
      </c>
      <c r="Q19" s="177">
        <f>ROUND(E19*P19,2)</f>
        <v>0</v>
      </c>
      <c r="R19" s="177"/>
      <c r="S19" s="177" t="s">
        <v>188</v>
      </c>
      <c r="T19" s="178" t="s">
        <v>189</v>
      </c>
      <c r="U19" s="161">
        <v>1.0999999999999999E-2</v>
      </c>
      <c r="V19" s="161">
        <f>ROUND(E19*U19,2)</f>
        <v>0.1</v>
      </c>
      <c r="W19" s="161"/>
      <c r="X19" s="161" t="s">
        <v>190</v>
      </c>
      <c r="Y19" s="151"/>
      <c r="Z19" s="151"/>
      <c r="AA19" s="151"/>
      <c r="AB19" s="151"/>
      <c r="AC19" s="151"/>
      <c r="AD19" s="151"/>
      <c r="AE19" s="151"/>
      <c r="AF19" s="151"/>
      <c r="AG19" s="151" t="s">
        <v>191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710</v>
      </c>
      <c r="D20" s="163"/>
      <c r="E20" s="164">
        <v>6.875</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2" t="s">
        <v>711</v>
      </c>
      <c r="D21" s="163"/>
      <c r="E21" s="164">
        <v>1.8055000000000001</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193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712</v>
      </c>
      <c r="D22" s="163"/>
      <c r="E22" s="164">
        <v>0.70650000000000002</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2">
        <v>6</v>
      </c>
      <c r="B23" s="173" t="s">
        <v>207</v>
      </c>
      <c r="C23" s="181" t="s">
        <v>208</v>
      </c>
      <c r="D23" s="174" t="s">
        <v>187</v>
      </c>
      <c r="E23" s="175">
        <v>9.3870000000000005</v>
      </c>
      <c r="F23" s="176"/>
      <c r="G23" s="177">
        <f>ROUND(E23*F23,2)</f>
        <v>0</v>
      </c>
      <c r="H23" s="176"/>
      <c r="I23" s="177">
        <f>ROUND(E23*H23,2)</f>
        <v>0</v>
      </c>
      <c r="J23" s="176"/>
      <c r="K23" s="177">
        <f>ROUND(E23*J23,2)</f>
        <v>0</v>
      </c>
      <c r="L23" s="177">
        <v>21</v>
      </c>
      <c r="M23" s="177">
        <f>G23*(1+L23/100)</f>
        <v>0</v>
      </c>
      <c r="N23" s="177">
        <v>0</v>
      </c>
      <c r="O23" s="177">
        <f>ROUND(E23*N23,2)</f>
        <v>0</v>
      </c>
      <c r="P23" s="177">
        <v>0</v>
      </c>
      <c r="Q23" s="177">
        <f>ROUND(E23*P23,2)</f>
        <v>0</v>
      </c>
      <c r="R23" s="177"/>
      <c r="S23" s="177" t="s">
        <v>188</v>
      </c>
      <c r="T23" s="178" t="s">
        <v>189</v>
      </c>
      <c r="U23" s="161">
        <v>0.65200000000000002</v>
      </c>
      <c r="V23" s="161">
        <f>ROUND(E23*U23,2)</f>
        <v>6.12</v>
      </c>
      <c r="W23" s="161"/>
      <c r="X23" s="161" t="s">
        <v>190</v>
      </c>
      <c r="Y23" s="151"/>
      <c r="Z23" s="151"/>
      <c r="AA23" s="151"/>
      <c r="AB23" s="151"/>
      <c r="AC23" s="151"/>
      <c r="AD23" s="151"/>
      <c r="AE23" s="151"/>
      <c r="AF23" s="151"/>
      <c r="AG23" s="151" t="s">
        <v>191</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2" t="s">
        <v>711</v>
      </c>
      <c r="D24" s="163"/>
      <c r="E24" s="164">
        <v>1.8055000000000001</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193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2" t="s">
        <v>712</v>
      </c>
      <c r="D25" s="163"/>
      <c r="E25" s="164">
        <v>0.70650000000000002</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193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2" t="s">
        <v>288</v>
      </c>
      <c r="D26" s="163"/>
      <c r="E26" s="164"/>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193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710</v>
      </c>
      <c r="D27" s="163"/>
      <c r="E27" s="164">
        <v>6.875</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2">
        <v>7</v>
      </c>
      <c r="B28" s="173" t="s">
        <v>209</v>
      </c>
      <c r="C28" s="181" t="s">
        <v>210</v>
      </c>
      <c r="D28" s="174" t="s">
        <v>187</v>
      </c>
      <c r="E28" s="175">
        <v>9.3870000000000005</v>
      </c>
      <c r="F28" s="176"/>
      <c r="G28" s="177">
        <f>ROUND(E28*F28,2)</f>
        <v>0</v>
      </c>
      <c r="H28" s="176"/>
      <c r="I28" s="177">
        <f>ROUND(E28*H28,2)</f>
        <v>0</v>
      </c>
      <c r="J28" s="176"/>
      <c r="K28" s="177">
        <f>ROUND(E28*J28,2)</f>
        <v>0</v>
      </c>
      <c r="L28" s="177">
        <v>21</v>
      </c>
      <c r="M28" s="177">
        <f>G28*(1+L28/100)</f>
        <v>0</v>
      </c>
      <c r="N28" s="177">
        <v>0</v>
      </c>
      <c r="O28" s="177">
        <f>ROUND(E28*N28,2)</f>
        <v>0</v>
      </c>
      <c r="P28" s="177">
        <v>0</v>
      </c>
      <c r="Q28" s="177">
        <f>ROUND(E28*P28,2)</f>
        <v>0</v>
      </c>
      <c r="R28" s="177"/>
      <c r="S28" s="177" t="s">
        <v>188</v>
      </c>
      <c r="T28" s="178" t="s">
        <v>189</v>
      </c>
      <c r="U28" s="161">
        <v>8.9999999999999993E-3</v>
      </c>
      <c r="V28" s="161">
        <f>ROUND(E28*U28,2)</f>
        <v>0.08</v>
      </c>
      <c r="W28" s="161"/>
      <c r="X28" s="161" t="s">
        <v>190</v>
      </c>
      <c r="Y28" s="151"/>
      <c r="Z28" s="151"/>
      <c r="AA28" s="151"/>
      <c r="AB28" s="151"/>
      <c r="AC28" s="151"/>
      <c r="AD28" s="151"/>
      <c r="AE28" s="151"/>
      <c r="AF28" s="151"/>
      <c r="AG28" s="151" t="s">
        <v>191</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711</v>
      </c>
      <c r="D29" s="163"/>
      <c r="E29" s="164">
        <v>1.8055000000000001</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2" t="s">
        <v>712</v>
      </c>
      <c r="D30" s="163"/>
      <c r="E30" s="164">
        <v>0.70650000000000002</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193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2" t="s">
        <v>710</v>
      </c>
      <c r="D31" s="163"/>
      <c r="E31" s="164">
        <v>6.875</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193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2">
        <v>8</v>
      </c>
      <c r="B32" s="173" t="s">
        <v>215</v>
      </c>
      <c r="C32" s="181" t="s">
        <v>216</v>
      </c>
      <c r="D32" s="174" t="s">
        <v>187</v>
      </c>
      <c r="E32" s="175">
        <v>9.3870000000000005</v>
      </c>
      <c r="F32" s="176"/>
      <c r="G32" s="177">
        <f>ROUND(E32*F32,2)</f>
        <v>0</v>
      </c>
      <c r="H32" s="176"/>
      <c r="I32" s="177">
        <f>ROUND(E32*H32,2)</f>
        <v>0</v>
      </c>
      <c r="J32" s="176"/>
      <c r="K32" s="177">
        <f>ROUND(E32*J32,2)</f>
        <v>0</v>
      </c>
      <c r="L32" s="177">
        <v>21</v>
      </c>
      <c r="M32" s="177">
        <f>G32*(1+L32/100)</f>
        <v>0</v>
      </c>
      <c r="N32" s="177">
        <v>0</v>
      </c>
      <c r="O32" s="177">
        <f>ROUND(E32*N32,2)</f>
        <v>0</v>
      </c>
      <c r="P32" s="177">
        <v>0</v>
      </c>
      <c r="Q32" s="177">
        <f>ROUND(E32*P32,2)</f>
        <v>0</v>
      </c>
      <c r="R32" s="177"/>
      <c r="S32" s="177" t="s">
        <v>188</v>
      </c>
      <c r="T32" s="178" t="s">
        <v>189</v>
      </c>
      <c r="U32" s="161">
        <v>0</v>
      </c>
      <c r="V32" s="161">
        <f>ROUND(E32*U32,2)</f>
        <v>0</v>
      </c>
      <c r="W32" s="161"/>
      <c r="X32" s="161" t="s">
        <v>190</v>
      </c>
      <c r="Y32" s="151"/>
      <c r="Z32" s="151"/>
      <c r="AA32" s="151"/>
      <c r="AB32" s="151"/>
      <c r="AC32" s="151"/>
      <c r="AD32" s="151"/>
      <c r="AE32" s="151"/>
      <c r="AF32" s="151"/>
      <c r="AG32" s="151" t="s">
        <v>191</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2" t="s">
        <v>710</v>
      </c>
      <c r="D33" s="163"/>
      <c r="E33" s="164">
        <v>6.875</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193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2" t="s">
        <v>711</v>
      </c>
      <c r="D34" s="163"/>
      <c r="E34" s="164">
        <v>1.8055000000000001</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193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2" t="s">
        <v>712</v>
      </c>
      <c r="D35" s="163"/>
      <c r="E35" s="164">
        <v>0.70650000000000002</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193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x14ac:dyDescent="0.2">
      <c r="A36" s="166" t="s">
        <v>183</v>
      </c>
      <c r="B36" s="167" t="s">
        <v>108</v>
      </c>
      <c r="C36" s="180" t="s">
        <v>109</v>
      </c>
      <c r="D36" s="168"/>
      <c r="E36" s="169"/>
      <c r="F36" s="170"/>
      <c r="G36" s="170">
        <f>SUMIF(AG37:AG39,"&lt;&gt;NOR",G37:G39)</f>
        <v>0</v>
      </c>
      <c r="H36" s="170"/>
      <c r="I36" s="170">
        <f>SUM(I37:I39)</f>
        <v>0</v>
      </c>
      <c r="J36" s="170"/>
      <c r="K36" s="170">
        <f>SUM(K37:K39)</f>
        <v>0</v>
      </c>
      <c r="L36" s="170"/>
      <c r="M36" s="170">
        <f>SUM(M37:M39)</f>
        <v>0</v>
      </c>
      <c r="N36" s="170"/>
      <c r="O36" s="170">
        <f>SUM(O37:O39)</f>
        <v>6.34</v>
      </c>
      <c r="P36" s="170"/>
      <c r="Q36" s="170">
        <f>SUM(Q37:Q39)</f>
        <v>0</v>
      </c>
      <c r="R36" s="170"/>
      <c r="S36" s="170"/>
      <c r="T36" s="171"/>
      <c r="U36" s="165"/>
      <c r="V36" s="165">
        <f>SUM(V37:V39)</f>
        <v>1.2</v>
      </c>
      <c r="W36" s="165"/>
      <c r="X36" s="165"/>
      <c r="AG36" t="s">
        <v>184</v>
      </c>
    </row>
    <row r="37" spans="1:60" outlineLevel="1" x14ac:dyDescent="0.2">
      <c r="A37" s="172">
        <v>9</v>
      </c>
      <c r="B37" s="173" t="s">
        <v>713</v>
      </c>
      <c r="C37" s="181" t="s">
        <v>714</v>
      </c>
      <c r="D37" s="174" t="s">
        <v>187</v>
      </c>
      <c r="E37" s="175">
        <v>2.512</v>
      </c>
      <c r="F37" s="176"/>
      <c r="G37" s="177">
        <f>ROUND(E37*F37,2)</f>
        <v>0</v>
      </c>
      <c r="H37" s="176"/>
      <c r="I37" s="177">
        <f>ROUND(E37*H37,2)</f>
        <v>0</v>
      </c>
      <c r="J37" s="176"/>
      <c r="K37" s="177">
        <f>ROUND(E37*J37,2)</f>
        <v>0</v>
      </c>
      <c r="L37" s="177">
        <v>21</v>
      </c>
      <c r="M37" s="177">
        <f>G37*(1+L37/100)</f>
        <v>0</v>
      </c>
      <c r="N37" s="177">
        <v>2.5249999999999999</v>
      </c>
      <c r="O37" s="177">
        <f>ROUND(E37*N37,2)</f>
        <v>6.34</v>
      </c>
      <c r="P37" s="177">
        <v>0</v>
      </c>
      <c r="Q37" s="177">
        <f>ROUND(E37*P37,2)</f>
        <v>0</v>
      </c>
      <c r="R37" s="177"/>
      <c r="S37" s="177" t="s">
        <v>188</v>
      </c>
      <c r="T37" s="178" t="s">
        <v>189</v>
      </c>
      <c r="U37" s="161">
        <v>0.47699999999999998</v>
      </c>
      <c r="V37" s="161">
        <f>ROUND(E37*U37,2)</f>
        <v>1.2</v>
      </c>
      <c r="W37" s="161"/>
      <c r="X37" s="161" t="s">
        <v>190</v>
      </c>
      <c r="Y37" s="151"/>
      <c r="Z37" s="151"/>
      <c r="AA37" s="151"/>
      <c r="AB37" s="151"/>
      <c r="AC37" s="151"/>
      <c r="AD37" s="151"/>
      <c r="AE37" s="151"/>
      <c r="AF37" s="151"/>
      <c r="AG37" s="151" t="s">
        <v>191</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2" t="s">
        <v>711</v>
      </c>
      <c r="D38" s="163"/>
      <c r="E38" s="164">
        <v>1.8055000000000001</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193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2" t="s">
        <v>712</v>
      </c>
      <c r="D39" s="163"/>
      <c r="E39" s="164">
        <v>0.70650000000000002</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193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x14ac:dyDescent="0.2">
      <c r="A40" s="166" t="s">
        <v>183</v>
      </c>
      <c r="B40" s="167" t="s">
        <v>110</v>
      </c>
      <c r="C40" s="180" t="s">
        <v>111</v>
      </c>
      <c r="D40" s="168"/>
      <c r="E40" s="169"/>
      <c r="F40" s="170"/>
      <c r="G40" s="170">
        <f>SUMIF(AG41:AG52,"&lt;&gt;NOR",G41:G52)</f>
        <v>0</v>
      </c>
      <c r="H40" s="170"/>
      <c r="I40" s="170">
        <f>SUM(I41:I52)</f>
        <v>0</v>
      </c>
      <c r="J40" s="170"/>
      <c r="K40" s="170">
        <f>SUM(K41:K52)</f>
        <v>0</v>
      </c>
      <c r="L40" s="170"/>
      <c r="M40" s="170">
        <f>SUM(M41:M52)</f>
        <v>0</v>
      </c>
      <c r="N40" s="170"/>
      <c r="O40" s="170">
        <f>SUM(O41:O52)</f>
        <v>11.2</v>
      </c>
      <c r="P40" s="170"/>
      <c r="Q40" s="170">
        <f>SUM(Q41:Q52)</f>
        <v>0</v>
      </c>
      <c r="R40" s="170"/>
      <c r="S40" s="170"/>
      <c r="T40" s="171"/>
      <c r="U40" s="165"/>
      <c r="V40" s="165">
        <f>SUM(V41:V52)</f>
        <v>93.28</v>
      </c>
      <c r="W40" s="165"/>
      <c r="X40" s="165"/>
      <c r="AG40" t="s">
        <v>184</v>
      </c>
    </row>
    <row r="41" spans="1:60" outlineLevel="1" x14ac:dyDescent="0.2">
      <c r="A41" s="172">
        <v>10</v>
      </c>
      <c r="B41" s="173" t="s">
        <v>715</v>
      </c>
      <c r="C41" s="181" t="s">
        <v>716</v>
      </c>
      <c r="D41" s="174" t="s">
        <v>445</v>
      </c>
      <c r="E41" s="175">
        <v>40</v>
      </c>
      <c r="F41" s="176"/>
      <c r="G41" s="177">
        <f>ROUND(E41*F41,2)</f>
        <v>0</v>
      </c>
      <c r="H41" s="176"/>
      <c r="I41" s="177">
        <f>ROUND(E41*H41,2)</f>
        <v>0</v>
      </c>
      <c r="J41" s="176"/>
      <c r="K41" s="177">
        <f>ROUND(E41*J41,2)</f>
        <v>0</v>
      </c>
      <c r="L41" s="177">
        <v>21</v>
      </c>
      <c r="M41" s="177">
        <f>G41*(1+L41/100)</f>
        <v>0</v>
      </c>
      <c r="N41" s="177">
        <v>0</v>
      </c>
      <c r="O41" s="177">
        <f>ROUND(E41*N41,2)</f>
        <v>0</v>
      </c>
      <c r="P41" s="177">
        <v>0</v>
      </c>
      <c r="Q41" s="177">
        <f>ROUND(E41*P41,2)</f>
        <v>0</v>
      </c>
      <c r="R41" s="177"/>
      <c r="S41" s="177" t="s">
        <v>188</v>
      </c>
      <c r="T41" s="178" t="s">
        <v>189</v>
      </c>
      <c r="U41" s="161">
        <v>1.5</v>
      </c>
      <c r="V41" s="161">
        <f>ROUND(E41*U41,2)</f>
        <v>60</v>
      </c>
      <c r="W41" s="161"/>
      <c r="X41" s="161" t="s">
        <v>190</v>
      </c>
      <c r="Y41" s="151"/>
      <c r="Z41" s="151"/>
      <c r="AA41" s="151"/>
      <c r="AB41" s="151"/>
      <c r="AC41" s="151"/>
      <c r="AD41" s="151"/>
      <c r="AE41" s="151"/>
      <c r="AF41" s="151"/>
      <c r="AG41" s="151" t="s">
        <v>191</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2" t="s">
        <v>566</v>
      </c>
      <c r="D42" s="163"/>
      <c r="E42" s="164">
        <v>40</v>
      </c>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193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2">
        <v>11</v>
      </c>
      <c r="B43" s="173" t="s">
        <v>717</v>
      </c>
      <c r="C43" s="181" t="s">
        <v>718</v>
      </c>
      <c r="D43" s="174" t="s">
        <v>330</v>
      </c>
      <c r="E43" s="175">
        <v>64</v>
      </c>
      <c r="F43" s="176"/>
      <c r="G43" s="177">
        <f>ROUND(E43*F43,2)</f>
        <v>0</v>
      </c>
      <c r="H43" s="176"/>
      <c r="I43" s="177">
        <f>ROUND(E43*H43,2)</f>
        <v>0</v>
      </c>
      <c r="J43" s="176"/>
      <c r="K43" s="177">
        <f>ROUND(E43*J43,2)</f>
        <v>0</v>
      </c>
      <c r="L43" s="177">
        <v>21</v>
      </c>
      <c r="M43" s="177">
        <f>G43*(1+L43/100)</f>
        <v>0</v>
      </c>
      <c r="N43" s="177">
        <v>0.125</v>
      </c>
      <c r="O43" s="177">
        <f>ROUND(E43*N43,2)</f>
        <v>8</v>
      </c>
      <c r="P43" s="177">
        <v>0</v>
      </c>
      <c r="Q43" s="177">
        <f>ROUND(E43*P43,2)</f>
        <v>0</v>
      </c>
      <c r="R43" s="177"/>
      <c r="S43" s="177" t="s">
        <v>188</v>
      </c>
      <c r="T43" s="178" t="s">
        <v>189</v>
      </c>
      <c r="U43" s="161">
        <v>0.52</v>
      </c>
      <c r="V43" s="161">
        <f>ROUND(E43*U43,2)</f>
        <v>33.28</v>
      </c>
      <c r="W43" s="161"/>
      <c r="X43" s="161" t="s">
        <v>190</v>
      </c>
      <c r="Y43" s="151"/>
      <c r="Z43" s="151"/>
      <c r="AA43" s="151"/>
      <c r="AB43" s="151"/>
      <c r="AC43" s="151"/>
      <c r="AD43" s="151"/>
      <c r="AE43" s="151"/>
      <c r="AF43" s="151"/>
      <c r="AG43" s="151" t="s">
        <v>191</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2" t="s">
        <v>719</v>
      </c>
      <c r="D44" s="163"/>
      <c r="E44" s="164">
        <v>64</v>
      </c>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193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172">
        <v>12</v>
      </c>
      <c r="B45" s="173" t="s">
        <v>720</v>
      </c>
      <c r="C45" s="181" t="s">
        <v>721</v>
      </c>
      <c r="D45" s="174" t="s">
        <v>330</v>
      </c>
      <c r="E45" s="175">
        <v>40</v>
      </c>
      <c r="F45" s="176"/>
      <c r="G45" s="177">
        <f>ROUND(E45*F45,2)</f>
        <v>0</v>
      </c>
      <c r="H45" s="176"/>
      <c r="I45" s="177">
        <f>ROUND(E45*H45,2)</f>
        <v>0</v>
      </c>
      <c r="J45" s="176"/>
      <c r="K45" s="177">
        <f>ROUND(E45*J45,2)</f>
        <v>0</v>
      </c>
      <c r="L45" s="177">
        <v>21</v>
      </c>
      <c r="M45" s="177">
        <f>G45*(1+L45/100)</f>
        <v>0</v>
      </c>
      <c r="N45" s="177">
        <v>6.88E-2</v>
      </c>
      <c r="O45" s="177">
        <f>ROUND(E45*N45,2)</f>
        <v>2.75</v>
      </c>
      <c r="P45" s="177">
        <v>0</v>
      </c>
      <c r="Q45" s="177">
        <f>ROUND(E45*P45,2)</f>
        <v>0</v>
      </c>
      <c r="R45" s="177"/>
      <c r="S45" s="177" t="s">
        <v>222</v>
      </c>
      <c r="T45" s="178" t="s">
        <v>722</v>
      </c>
      <c r="U45" s="161">
        <v>0</v>
      </c>
      <c r="V45" s="161">
        <f>ROUND(E45*U45,2)</f>
        <v>0</v>
      </c>
      <c r="W45" s="161"/>
      <c r="X45" s="161" t="s">
        <v>233</v>
      </c>
      <c r="Y45" s="151"/>
      <c r="Z45" s="151"/>
      <c r="AA45" s="151"/>
      <c r="AB45" s="151"/>
      <c r="AC45" s="151"/>
      <c r="AD45" s="151"/>
      <c r="AE45" s="151"/>
      <c r="AF45" s="151"/>
      <c r="AG45" s="151" t="s">
        <v>234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2" t="s">
        <v>566</v>
      </c>
      <c r="D46" s="163"/>
      <c r="E46" s="164">
        <v>40</v>
      </c>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193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2">
        <v>13</v>
      </c>
      <c r="B47" s="173" t="s">
        <v>723</v>
      </c>
      <c r="C47" s="181" t="s">
        <v>724</v>
      </c>
      <c r="D47" s="174" t="s">
        <v>330</v>
      </c>
      <c r="E47" s="175">
        <v>46</v>
      </c>
      <c r="F47" s="176"/>
      <c r="G47" s="177">
        <f>ROUND(E47*F47,2)</f>
        <v>0</v>
      </c>
      <c r="H47" s="176"/>
      <c r="I47" s="177">
        <f>ROUND(E47*H47,2)</f>
        <v>0</v>
      </c>
      <c r="J47" s="176"/>
      <c r="K47" s="177">
        <f>ROUND(E47*J47,2)</f>
        <v>0</v>
      </c>
      <c r="L47" s="177">
        <v>21</v>
      </c>
      <c r="M47" s="177">
        <f>G47*(1+L47/100)</f>
        <v>0</v>
      </c>
      <c r="N47" s="177">
        <v>6.0000000000000001E-3</v>
      </c>
      <c r="O47" s="177">
        <f>ROUND(E47*N47,2)</f>
        <v>0.28000000000000003</v>
      </c>
      <c r="P47" s="177">
        <v>0</v>
      </c>
      <c r="Q47" s="177">
        <f>ROUND(E47*P47,2)</f>
        <v>0</v>
      </c>
      <c r="R47" s="177" t="s">
        <v>232</v>
      </c>
      <c r="S47" s="177" t="s">
        <v>188</v>
      </c>
      <c r="T47" s="178" t="s">
        <v>189</v>
      </c>
      <c r="U47" s="161">
        <v>0</v>
      </c>
      <c r="V47" s="161">
        <f>ROUND(E47*U47,2)</f>
        <v>0</v>
      </c>
      <c r="W47" s="161"/>
      <c r="X47" s="161" t="s">
        <v>233</v>
      </c>
      <c r="Y47" s="151"/>
      <c r="Z47" s="151"/>
      <c r="AA47" s="151"/>
      <c r="AB47" s="151"/>
      <c r="AC47" s="151"/>
      <c r="AD47" s="151"/>
      <c r="AE47" s="151"/>
      <c r="AF47" s="151"/>
      <c r="AG47" s="151" t="s">
        <v>234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2" t="s">
        <v>114</v>
      </c>
      <c r="D48" s="163"/>
      <c r="E48" s="164">
        <v>46</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193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72">
        <v>14</v>
      </c>
      <c r="B49" s="173" t="s">
        <v>725</v>
      </c>
      <c r="C49" s="181" t="s">
        <v>726</v>
      </c>
      <c r="D49" s="174" t="s">
        <v>330</v>
      </c>
      <c r="E49" s="175">
        <v>18</v>
      </c>
      <c r="F49" s="176"/>
      <c r="G49" s="177">
        <f>ROUND(E49*F49,2)</f>
        <v>0</v>
      </c>
      <c r="H49" s="176"/>
      <c r="I49" s="177">
        <f>ROUND(E49*H49,2)</f>
        <v>0</v>
      </c>
      <c r="J49" s="176"/>
      <c r="K49" s="177">
        <f>ROUND(E49*J49,2)</f>
        <v>0</v>
      </c>
      <c r="L49" s="177">
        <v>21</v>
      </c>
      <c r="M49" s="177">
        <f>G49*(1+L49/100)</f>
        <v>0</v>
      </c>
      <c r="N49" s="177">
        <v>3.4499999999999999E-3</v>
      </c>
      <c r="O49" s="177">
        <f>ROUND(E49*N49,2)</f>
        <v>0.06</v>
      </c>
      <c r="P49" s="177">
        <v>0</v>
      </c>
      <c r="Q49" s="177">
        <f>ROUND(E49*P49,2)</f>
        <v>0</v>
      </c>
      <c r="R49" s="177" t="s">
        <v>232</v>
      </c>
      <c r="S49" s="177" t="s">
        <v>188</v>
      </c>
      <c r="T49" s="178" t="s">
        <v>189</v>
      </c>
      <c r="U49" s="161">
        <v>0</v>
      </c>
      <c r="V49" s="161">
        <f>ROUND(E49*U49,2)</f>
        <v>0</v>
      </c>
      <c r="W49" s="161"/>
      <c r="X49" s="161" t="s">
        <v>233</v>
      </c>
      <c r="Y49" s="151"/>
      <c r="Z49" s="151"/>
      <c r="AA49" s="151"/>
      <c r="AB49" s="151"/>
      <c r="AC49" s="151"/>
      <c r="AD49" s="151"/>
      <c r="AE49" s="151"/>
      <c r="AF49" s="151"/>
      <c r="AG49" s="151" t="s">
        <v>234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2" t="s">
        <v>727</v>
      </c>
      <c r="D50" s="163"/>
      <c r="E50" s="164">
        <v>18</v>
      </c>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193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2">
        <v>15</v>
      </c>
      <c r="B51" s="173" t="s">
        <v>728</v>
      </c>
      <c r="C51" s="181" t="s">
        <v>729</v>
      </c>
      <c r="D51" s="174" t="s">
        <v>330</v>
      </c>
      <c r="E51" s="175">
        <v>160</v>
      </c>
      <c r="F51" s="176"/>
      <c r="G51" s="177">
        <f>ROUND(E51*F51,2)</f>
        <v>0</v>
      </c>
      <c r="H51" s="176"/>
      <c r="I51" s="177">
        <f>ROUND(E51*H51,2)</f>
        <v>0</v>
      </c>
      <c r="J51" s="176"/>
      <c r="K51" s="177">
        <f>ROUND(E51*J51,2)</f>
        <v>0</v>
      </c>
      <c r="L51" s="177">
        <v>21</v>
      </c>
      <c r="M51" s="177">
        <f>G51*(1+L51/100)</f>
        <v>0</v>
      </c>
      <c r="N51" s="177">
        <v>6.9999999999999999E-4</v>
      </c>
      <c r="O51" s="177">
        <f>ROUND(E51*N51,2)</f>
        <v>0.11</v>
      </c>
      <c r="P51" s="177">
        <v>0</v>
      </c>
      <c r="Q51" s="177">
        <f>ROUND(E51*P51,2)</f>
        <v>0</v>
      </c>
      <c r="R51" s="177" t="s">
        <v>232</v>
      </c>
      <c r="S51" s="177" t="s">
        <v>188</v>
      </c>
      <c r="T51" s="178" t="s">
        <v>189</v>
      </c>
      <c r="U51" s="161">
        <v>0</v>
      </c>
      <c r="V51" s="161">
        <f>ROUND(E51*U51,2)</f>
        <v>0</v>
      </c>
      <c r="W51" s="161"/>
      <c r="X51" s="161" t="s">
        <v>233</v>
      </c>
      <c r="Y51" s="151"/>
      <c r="Z51" s="151"/>
      <c r="AA51" s="151"/>
      <c r="AB51" s="151"/>
      <c r="AC51" s="151"/>
      <c r="AD51" s="151"/>
      <c r="AE51" s="151"/>
      <c r="AF51" s="151"/>
      <c r="AG51" s="151" t="s">
        <v>234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2" t="s">
        <v>730</v>
      </c>
      <c r="D52" s="163"/>
      <c r="E52" s="164">
        <v>160</v>
      </c>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193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x14ac:dyDescent="0.2">
      <c r="A53" s="166" t="s">
        <v>183</v>
      </c>
      <c r="B53" s="167" t="s">
        <v>112</v>
      </c>
      <c r="C53" s="180" t="s">
        <v>113</v>
      </c>
      <c r="D53" s="168"/>
      <c r="E53" s="169"/>
      <c r="F53" s="170"/>
      <c r="G53" s="170">
        <f>SUMIF(AG54:AG55,"&lt;&gt;NOR",G54:G55)</f>
        <v>0</v>
      </c>
      <c r="H53" s="170"/>
      <c r="I53" s="170">
        <f>SUM(I54:I55)</f>
        <v>0</v>
      </c>
      <c r="J53" s="170"/>
      <c r="K53" s="170">
        <f>SUM(K54:K55)</f>
        <v>0</v>
      </c>
      <c r="L53" s="170"/>
      <c r="M53" s="170">
        <f>SUM(M54:M55)</f>
        <v>0</v>
      </c>
      <c r="N53" s="170"/>
      <c r="O53" s="170">
        <f>SUM(O54:O55)</f>
        <v>6.24</v>
      </c>
      <c r="P53" s="170"/>
      <c r="Q53" s="170">
        <f>SUM(Q54:Q55)</f>
        <v>0</v>
      </c>
      <c r="R53" s="170"/>
      <c r="S53" s="170"/>
      <c r="T53" s="171"/>
      <c r="U53" s="165"/>
      <c r="V53" s="165">
        <f>SUM(V54:V55)</f>
        <v>5.59</v>
      </c>
      <c r="W53" s="165"/>
      <c r="X53" s="165"/>
      <c r="AG53" t="s">
        <v>184</v>
      </c>
    </row>
    <row r="54" spans="1:60" outlineLevel="1" x14ac:dyDescent="0.2">
      <c r="A54" s="172">
        <v>16</v>
      </c>
      <c r="B54" s="173" t="s">
        <v>320</v>
      </c>
      <c r="C54" s="181" t="s">
        <v>321</v>
      </c>
      <c r="D54" s="174" t="s">
        <v>187</v>
      </c>
      <c r="E54" s="175">
        <v>3.3</v>
      </c>
      <c r="F54" s="176"/>
      <c r="G54" s="177">
        <f>ROUND(E54*F54,2)</f>
        <v>0</v>
      </c>
      <c r="H54" s="176"/>
      <c r="I54" s="177">
        <f>ROUND(E54*H54,2)</f>
        <v>0</v>
      </c>
      <c r="J54" s="176"/>
      <c r="K54" s="177">
        <f>ROUND(E54*J54,2)</f>
        <v>0</v>
      </c>
      <c r="L54" s="177">
        <v>21</v>
      </c>
      <c r="M54" s="177">
        <f>G54*(1+L54/100)</f>
        <v>0</v>
      </c>
      <c r="N54" s="177">
        <v>1.8907700000000001</v>
      </c>
      <c r="O54" s="177">
        <f>ROUND(E54*N54,2)</f>
        <v>6.24</v>
      </c>
      <c r="P54" s="177">
        <v>0</v>
      </c>
      <c r="Q54" s="177">
        <f>ROUND(E54*P54,2)</f>
        <v>0</v>
      </c>
      <c r="R54" s="177"/>
      <c r="S54" s="177" t="s">
        <v>188</v>
      </c>
      <c r="T54" s="178" t="s">
        <v>189</v>
      </c>
      <c r="U54" s="161">
        <v>1.6950000000000001</v>
      </c>
      <c r="V54" s="161">
        <f>ROUND(E54*U54,2)</f>
        <v>5.59</v>
      </c>
      <c r="W54" s="161"/>
      <c r="X54" s="161" t="s">
        <v>190</v>
      </c>
      <c r="Y54" s="151"/>
      <c r="Z54" s="151"/>
      <c r="AA54" s="151"/>
      <c r="AB54" s="151"/>
      <c r="AC54" s="151"/>
      <c r="AD54" s="151"/>
      <c r="AE54" s="151"/>
      <c r="AF54" s="151"/>
      <c r="AG54" s="151" t="s">
        <v>191</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2" t="s">
        <v>731</v>
      </c>
      <c r="D55" s="163"/>
      <c r="E55" s="164">
        <v>3.3</v>
      </c>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193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x14ac:dyDescent="0.2">
      <c r="A56" s="166" t="s">
        <v>183</v>
      </c>
      <c r="B56" s="167" t="s">
        <v>132</v>
      </c>
      <c r="C56" s="180" t="s">
        <v>133</v>
      </c>
      <c r="D56" s="168"/>
      <c r="E56" s="169"/>
      <c r="F56" s="170"/>
      <c r="G56" s="170">
        <f>SUMIF(AG57:AG57,"&lt;&gt;NOR",G57:G57)</f>
        <v>0</v>
      </c>
      <c r="H56" s="170"/>
      <c r="I56" s="170">
        <f>SUM(I57:I57)</f>
        <v>0</v>
      </c>
      <c r="J56" s="170"/>
      <c r="K56" s="170">
        <f>SUM(K57:K57)</f>
        <v>0</v>
      </c>
      <c r="L56" s="170"/>
      <c r="M56" s="170">
        <f>SUM(M57:M57)</f>
        <v>0</v>
      </c>
      <c r="N56" s="170"/>
      <c r="O56" s="170">
        <f>SUM(O57:O57)</f>
        <v>0</v>
      </c>
      <c r="P56" s="170"/>
      <c r="Q56" s="170">
        <f>SUM(Q57:Q57)</f>
        <v>0</v>
      </c>
      <c r="R56" s="170"/>
      <c r="S56" s="170"/>
      <c r="T56" s="171"/>
      <c r="U56" s="165"/>
      <c r="V56" s="165">
        <f>SUM(V57:V57)</f>
        <v>14.48</v>
      </c>
      <c r="W56" s="165"/>
      <c r="X56" s="165"/>
      <c r="AG56" t="s">
        <v>184</v>
      </c>
    </row>
    <row r="57" spans="1:60" outlineLevel="1" x14ac:dyDescent="0.2">
      <c r="A57" s="188">
        <v>17</v>
      </c>
      <c r="B57" s="189" t="s">
        <v>732</v>
      </c>
      <c r="C57" s="195" t="s">
        <v>733</v>
      </c>
      <c r="D57" s="190" t="s">
        <v>274</v>
      </c>
      <c r="E57" s="191">
        <v>23.78444</v>
      </c>
      <c r="F57" s="192"/>
      <c r="G57" s="193">
        <f>ROUND(E57*F57,2)</f>
        <v>0</v>
      </c>
      <c r="H57" s="192"/>
      <c r="I57" s="193">
        <f>ROUND(E57*H57,2)</f>
        <v>0</v>
      </c>
      <c r="J57" s="192"/>
      <c r="K57" s="193">
        <f>ROUND(E57*J57,2)</f>
        <v>0</v>
      </c>
      <c r="L57" s="193">
        <v>21</v>
      </c>
      <c r="M57" s="193">
        <f>G57*(1+L57/100)</f>
        <v>0</v>
      </c>
      <c r="N57" s="193">
        <v>0</v>
      </c>
      <c r="O57" s="193">
        <f>ROUND(E57*N57,2)</f>
        <v>0</v>
      </c>
      <c r="P57" s="193">
        <v>0</v>
      </c>
      <c r="Q57" s="193">
        <f>ROUND(E57*P57,2)</f>
        <v>0</v>
      </c>
      <c r="R57" s="193"/>
      <c r="S57" s="193" t="s">
        <v>188</v>
      </c>
      <c r="T57" s="194" t="s">
        <v>189</v>
      </c>
      <c r="U57" s="161">
        <v>0.60899999999999999</v>
      </c>
      <c r="V57" s="161">
        <f>ROUND(E57*U57,2)</f>
        <v>14.48</v>
      </c>
      <c r="W57" s="161"/>
      <c r="X57" s="161" t="s">
        <v>275</v>
      </c>
      <c r="Y57" s="151"/>
      <c r="Z57" s="151"/>
      <c r="AA57" s="151"/>
      <c r="AB57" s="151"/>
      <c r="AC57" s="151"/>
      <c r="AD57" s="151"/>
      <c r="AE57" s="151"/>
      <c r="AF57" s="151"/>
      <c r="AG57" s="151" t="s">
        <v>276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x14ac:dyDescent="0.2">
      <c r="A58" s="166" t="s">
        <v>183</v>
      </c>
      <c r="B58" s="167" t="s">
        <v>148</v>
      </c>
      <c r="C58" s="180" t="s">
        <v>149</v>
      </c>
      <c r="D58" s="168"/>
      <c r="E58" s="169"/>
      <c r="F58" s="170"/>
      <c r="G58" s="170">
        <f>SUMIF(AG59:AG71,"&lt;&gt;NOR",G59:G71)</f>
        <v>0</v>
      </c>
      <c r="H58" s="170"/>
      <c r="I58" s="170">
        <f>SUM(I59:I71)</f>
        <v>0</v>
      </c>
      <c r="J58" s="170"/>
      <c r="K58" s="170">
        <f>SUM(K59:K71)</f>
        <v>0</v>
      </c>
      <c r="L58" s="170"/>
      <c r="M58" s="170">
        <f>SUM(M59:M71)</f>
        <v>0</v>
      </c>
      <c r="N58" s="170"/>
      <c r="O58" s="170">
        <f>SUM(O59:O71)</f>
        <v>0.69</v>
      </c>
      <c r="P58" s="170"/>
      <c r="Q58" s="170">
        <f>SUM(Q59:Q71)</f>
        <v>0</v>
      </c>
      <c r="R58" s="170"/>
      <c r="S58" s="170"/>
      <c r="T58" s="171"/>
      <c r="U58" s="165"/>
      <c r="V58" s="165">
        <f>SUM(V59:V71)</f>
        <v>73.78</v>
      </c>
      <c r="W58" s="165"/>
      <c r="X58" s="165"/>
      <c r="AG58" t="s">
        <v>184</v>
      </c>
    </row>
    <row r="59" spans="1:60" outlineLevel="1" x14ac:dyDescent="0.2">
      <c r="A59" s="172">
        <v>18</v>
      </c>
      <c r="B59" s="173" t="s">
        <v>734</v>
      </c>
      <c r="C59" s="181" t="s">
        <v>735</v>
      </c>
      <c r="D59" s="174" t="s">
        <v>255</v>
      </c>
      <c r="E59" s="175">
        <v>110</v>
      </c>
      <c r="F59" s="176"/>
      <c r="G59" s="177">
        <f>ROUND(E59*F59,2)</f>
        <v>0</v>
      </c>
      <c r="H59" s="176"/>
      <c r="I59" s="177">
        <f>ROUND(E59*H59,2)</f>
        <v>0</v>
      </c>
      <c r="J59" s="176"/>
      <c r="K59" s="177">
        <f>ROUND(E59*J59,2)</f>
        <v>0</v>
      </c>
      <c r="L59" s="177">
        <v>21</v>
      </c>
      <c r="M59" s="177">
        <f>G59*(1+L59/100)</f>
        <v>0</v>
      </c>
      <c r="N59" s="177">
        <v>0</v>
      </c>
      <c r="O59" s="177">
        <f>ROUND(E59*N59,2)</f>
        <v>0</v>
      </c>
      <c r="P59" s="177">
        <v>0</v>
      </c>
      <c r="Q59" s="177">
        <f>ROUND(E59*P59,2)</f>
        <v>0</v>
      </c>
      <c r="R59" s="177"/>
      <c r="S59" s="177" t="s">
        <v>188</v>
      </c>
      <c r="T59" s="178" t="s">
        <v>189</v>
      </c>
      <c r="U59" s="161">
        <v>0.47</v>
      </c>
      <c r="V59" s="161">
        <f>ROUND(E59*U59,2)</f>
        <v>51.7</v>
      </c>
      <c r="W59" s="161"/>
      <c r="X59" s="161" t="s">
        <v>190</v>
      </c>
      <c r="Y59" s="151"/>
      <c r="Z59" s="151"/>
      <c r="AA59" s="151"/>
      <c r="AB59" s="151"/>
      <c r="AC59" s="151"/>
      <c r="AD59" s="151"/>
      <c r="AE59" s="151"/>
      <c r="AF59" s="151"/>
      <c r="AG59" s="151" t="s">
        <v>191</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2" t="s">
        <v>736</v>
      </c>
      <c r="D60" s="163"/>
      <c r="E60" s="164">
        <v>110</v>
      </c>
      <c r="F60" s="161"/>
      <c r="G60" s="161"/>
      <c r="H60" s="161"/>
      <c r="I60" s="161"/>
      <c r="J60" s="161"/>
      <c r="K60" s="161"/>
      <c r="L60" s="161"/>
      <c r="M60" s="161"/>
      <c r="N60" s="161"/>
      <c r="O60" s="161"/>
      <c r="P60" s="161"/>
      <c r="Q60" s="161"/>
      <c r="R60" s="161"/>
      <c r="S60" s="161"/>
      <c r="T60" s="161"/>
      <c r="U60" s="161"/>
      <c r="V60" s="161"/>
      <c r="W60" s="161"/>
      <c r="X60" s="161"/>
      <c r="Y60" s="151"/>
      <c r="Z60" s="151"/>
      <c r="AA60" s="151"/>
      <c r="AB60" s="151"/>
      <c r="AC60" s="151"/>
      <c r="AD60" s="151"/>
      <c r="AE60" s="151"/>
      <c r="AF60" s="151"/>
      <c r="AG60" s="151" t="s">
        <v>193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2">
        <v>19</v>
      </c>
      <c r="B61" s="173" t="s">
        <v>737</v>
      </c>
      <c r="C61" s="181" t="s">
        <v>738</v>
      </c>
      <c r="D61" s="174" t="s">
        <v>330</v>
      </c>
      <c r="E61" s="175">
        <v>2</v>
      </c>
      <c r="F61" s="176"/>
      <c r="G61" s="177">
        <f>ROUND(E61*F61,2)</f>
        <v>0</v>
      </c>
      <c r="H61" s="176"/>
      <c r="I61" s="177">
        <f>ROUND(E61*H61,2)</f>
        <v>0</v>
      </c>
      <c r="J61" s="176"/>
      <c r="K61" s="177">
        <f>ROUND(E61*J61,2)</f>
        <v>0</v>
      </c>
      <c r="L61" s="177">
        <v>21</v>
      </c>
      <c r="M61" s="177">
        <f>G61*(1+L61/100)</f>
        <v>0</v>
      </c>
      <c r="N61" s="177">
        <v>0</v>
      </c>
      <c r="O61" s="177">
        <f>ROUND(E61*N61,2)</f>
        <v>0</v>
      </c>
      <c r="P61" s="177">
        <v>0</v>
      </c>
      <c r="Q61" s="177">
        <f>ROUND(E61*P61,2)</f>
        <v>0</v>
      </c>
      <c r="R61" s="177"/>
      <c r="S61" s="177" t="s">
        <v>188</v>
      </c>
      <c r="T61" s="178" t="s">
        <v>189</v>
      </c>
      <c r="U61" s="161">
        <v>1.88</v>
      </c>
      <c r="V61" s="161">
        <f>ROUND(E61*U61,2)</f>
        <v>3.76</v>
      </c>
      <c r="W61" s="161"/>
      <c r="X61" s="161" t="s">
        <v>190</v>
      </c>
      <c r="Y61" s="151"/>
      <c r="Z61" s="151"/>
      <c r="AA61" s="151"/>
      <c r="AB61" s="151"/>
      <c r="AC61" s="151"/>
      <c r="AD61" s="151"/>
      <c r="AE61" s="151"/>
      <c r="AF61" s="151"/>
      <c r="AG61" s="151" t="s">
        <v>191</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2" t="s">
        <v>108</v>
      </c>
      <c r="D62" s="163"/>
      <c r="E62" s="164">
        <v>2</v>
      </c>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193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2">
        <v>20</v>
      </c>
      <c r="B63" s="173" t="s">
        <v>739</v>
      </c>
      <c r="C63" s="181" t="s">
        <v>740</v>
      </c>
      <c r="D63" s="174" t="s">
        <v>330</v>
      </c>
      <c r="E63" s="175">
        <v>2</v>
      </c>
      <c r="F63" s="176"/>
      <c r="G63" s="177">
        <f>ROUND(E63*F63,2)</f>
        <v>0</v>
      </c>
      <c r="H63" s="176"/>
      <c r="I63" s="177">
        <f>ROUND(E63*H63,2)</f>
        <v>0</v>
      </c>
      <c r="J63" s="176"/>
      <c r="K63" s="177">
        <f>ROUND(E63*J63,2)</f>
        <v>0</v>
      </c>
      <c r="L63" s="177">
        <v>21</v>
      </c>
      <c r="M63" s="177">
        <f>G63*(1+L63/100)</f>
        <v>0</v>
      </c>
      <c r="N63" s="177">
        <v>0</v>
      </c>
      <c r="O63" s="177">
        <f>ROUND(E63*N63,2)</f>
        <v>0</v>
      </c>
      <c r="P63" s="177">
        <v>0</v>
      </c>
      <c r="Q63" s="177">
        <f>ROUND(E63*P63,2)</f>
        <v>0</v>
      </c>
      <c r="R63" s="177"/>
      <c r="S63" s="177" t="s">
        <v>188</v>
      </c>
      <c r="T63" s="178" t="s">
        <v>189</v>
      </c>
      <c r="U63" s="161">
        <v>9.16</v>
      </c>
      <c r="V63" s="161">
        <f>ROUND(E63*U63,2)</f>
        <v>18.32</v>
      </c>
      <c r="W63" s="161"/>
      <c r="X63" s="161" t="s">
        <v>190</v>
      </c>
      <c r="Y63" s="151"/>
      <c r="Z63" s="151"/>
      <c r="AA63" s="151"/>
      <c r="AB63" s="151"/>
      <c r="AC63" s="151"/>
      <c r="AD63" s="151"/>
      <c r="AE63" s="151"/>
      <c r="AF63" s="151"/>
      <c r="AG63" s="151" t="s">
        <v>191</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2" t="s">
        <v>108</v>
      </c>
      <c r="D64" s="163"/>
      <c r="E64" s="164">
        <v>2</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193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2">
        <v>21</v>
      </c>
      <c r="B65" s="173" t="s">
        <v>741</v>
      </c>
      <c r="C65" s="181" t="s">
        <v>742</v>
      </c>
      <c r="D65" s="174" t="s">
        <v>330</v>
      </c>
      <c r="E65" s="175">
        <v>2</v>
      </c>
      <c r="F65" s="176"/>
      <c r="G65" s="177">
        <f>ROUND(E65*F65,2)</f>
        <v>0</v>
      </c>
      <c r="H65" s="176"/>
      <c r="I65" s="177">
        <f>ROUND(E65*H65,2)</f>
        <v>0</v>
      </c>
      <c r="J65" s="176"/>
      <c r="K65" s="177">
        <f>ROUND(E65*J65,2)</f>
        <v>0</v>
      </c>
      <c r="L65" s="177">
        <v>21</v>
      </c>
      <c r="M65" s="177">
        <f>G65*(1+L65/100)</f>
        <v>0</v>
      </c>
      <c r="N65" s="177">
        <v>0</v>
      </c>
      <c r="O65" s="177">
        <f>ROUND(E65*N65,2)</f>
        <v>0</v>
      </c>
      <c r="P65" s="177">
        <v>0</v>
      </c>
      <c r="Q65" s="177">
        <f>ROUND(E65*P65,2)</f>
        <v>0</v>
      </c>
      <c r="R65" s="177"/>
      <c r="S65" s="177" t="s">
        <v>222</v>
      </c>
      <c r="T65" s="178" t="s">
        <v>223</v>
      </c>
      <c r="U65" s="161">
        <v>0</v>
      </c>
      <c r="V65" s="161">
        <f>ROUND(E65*U65,2)</f>
        <v>0</v>
      </c>
      <c r="W65" s="161"/>
      <c r="X65" s="161" t="s">
        <v>233</v>
      </c>
      <c r="Y65" s="151"/>
      <c r="Z65" s="151"/>
      <c r="AA65" s="151"/>
      <c r="AB65" s="151"/>
      <c r="AC65" s="151"/>
      <c r="AD65" s="151"/>
      <c r="AE65" s="151"/>
      <c r="AF65" s="151"/>
      <c r="AG65" s="151" t="s">
        <v>234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2" t="s">
        <v>108</v>
      </c>
      <c r="D66" s="163"/>
      <c r="E66" s="164">
        <v>2</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193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2">
        <v>22</v>
      </c>
      <c r="B67" s="173" t="s">
        <v>743</v>
      </c>
      <c r="C67" s="181" t="s">
        <v>72</v>
      </c>
      <c r="D67" s="174" t="s">
        <v>330</v>
      </c>
      <c r="E67" s="175">
        <v>46</v>
      </c>
      <c r="F67" s="176"/>
      <c r="G67" s="177">
        <f>ROUND(E67*F67,2)</f>
        <v>0</v>
      </c>
      <c r="H67" s="176"/>
      <c r="I67" s="177">
        <f>ROUND(E67*H67,2)</f>
        <v>0</v>
      </c>
      <c r="J67" s="176"/>
      <c r="K67" s="177">
        <f>ROUND(E67*J67,2)</f>
        <v>0</v>
      </c>
      <c r="L67" s="177">
        <v>21</v>
      </c>
      <c r="M67" s="177">
        <f>G67*(1+L67/100)</f>
        <v>0</v>
      </c>
      <c r="N67" s="177">
        <v>1.3599999999999999E-2</v>
      </c>
      <c r="O67" s="177">
        <f>ROUND(E67*N67,2)</f>
        <v>0.63</v>
      </c>
      <c r="P67" s="177">
        <v>0</v>
      </c>
      <c r="Q67" s="177">
        <f>ROUND(E67*P67,2)</f>
        <v>0</v>
      </c>
      <c r="R67" s="177" t="s">
        <v>232</v>
      </c>
      <c r="S67" s="177" t="s">
        <v>188</v>
      </c>
      <c r="T67" s="178" t="s">
        <v>189</v>
      </c>
      <c r="U67" s="161">
        <v>0</v>
      </c>
      <c r="V67" s="161">
        <f>ROUND(E67*U67,2)</f>
        <v>0</v>
      </c>
      <c r="W67" s="161"/>
      <c r="X67" s="161" t="s">
        <v>233</v>
      </c>
      <c r="Y67" s="151"/>
      <c r="Z67" s="151"/>
      <c r="AA67" s="151"/>
      <c r="AB67" s="151"/>
      <c r="AC67" s="151"/>
      <c r="AD67" s="151"/>
      <c r="AE67" s="151"/>
      <c r="AF67" s="151"/>
      <c r="AG67" s="151" t="s">
        <v>234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2" t="s">
        <v>114</v>
      </c>
      <c r="D68" s="163"/>
      <c r="E68" s="164">
        <v>46</v>
      </c>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193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2">
        <v>23</v>
      </c>
      <c r="B69" s="173" t="s">
        <v>744</v>
      </c>
      <c r="C69" s="181" t="s">
        <v>745</v>
      </c>
      <c r="D69" s="174" t="s">
        <v>330</v>
      </c>
      <c r="E69" s="175">
        <v>2</v>
      </c>
      <c r="F69" s="176"/>
      <c r="G69" s="177">
        <f>ROUND(E69*F69,2)</f>
        <v>0</v>
      </c>
      <c r="H69" s="176"/>
      <c r="I69" s="177">
        <f>ROUND(E69*H69,2)</f>
        <v>0</v>
      </c>
      <c r="J69" s="176"/>
      <c r="K69" s="177">
        <f>ROUND(E69*J69,2)</f>
        <v>0</v>
      </c>
      <c r="L69" s="177">
        <v>21</v>
      </c>
      <c r="M69" s="177">
        <f>G69*(1+L69/100)</f>
        <v>0</v>
      </c>
      <c r="N69" s="177">
        <v>3.1E-2</v>
      </c>
      <c r="O69" s="177">
        <f>ROUND(E69*N69,2)</f>
        <v>0.06</v>
      </c>
      <c r="P69" s="177">
        <v>0</v>
      </c>
      <c r="Q69" s="177">
        <f>ROUND(E69*P69,2)</f>
        <v>0</v>
      </c>
      <c r="R69" s="177" t="s">
        <v>232</v>
      </c>
      <c r="S69" s="177" t="s">
        <v>188</v>
      </c>
      <c r="T69" s="178" t="s">
        <v>189</v>
      </c>
      <c r="U69" s="161">
        <v>0</v>
      </c>
      <c r="V69" s="161">
        <f>ROUND(E69*U69,2)</f>
        <v>0</v>
      </c>
      <c r="W69" s="161"/>
      <c r="X69" s="161" t="s">
        <v>233</v>
      </c>
      <c r="Y69" s="151"/>
      <c r="Z69" s="151"/>
      <c r="AA69" s="151"/>
      <c r="AB69" s="151"/>
      <c r="AC69" s="151"/>
      <c r="AD69" s="151"/>
      <c r="AE69" s="151"/>
      <c r="AF69" s="151"/>
      <c r="AG69" s="151" t="s">
        <v>234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2" t="s">
        <v>108</v>
      </c>
      <c r="D70" s="163"/>
      <c r="E70" s="164">
        <v>2</v>
      </c>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193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v>24</v>
      </c>
      <c r="B71" s="159" t="s">
        <v>610</v>
      </c>
      <c r="C71" s="187" t="s">
        <v>611</v>
      </c>
      <c r="D71" s="160" t="s">
        <v>0</v>
      </c>
      <c r="E71" s="186"/>
      <c r="F71" s="162"/>
      <c r="G71" s="161">
        <f>ROUND(E71*F71,2)</f>
        <v>0</v>
      </c>
      <c r="H71" s="162"/>
      <c r="I71" s="161">
        <f>ROUND(E71*H71,2)</f>
        <v>0</v>
      </c>
      <c r="J71" s="162"/>
      <c r="K71" s="161">
        <f>ROUND(E71*J71,2)</f>
        <v>0</v>
      </c>
      <c r="L71" s="161">
        <v>21</v>
      </c>
      <c r="M71" s="161">
        <f>G71*(1+L71/100)</f>
        <v>0</v>
      </c>
      <c r="N71" s="161">
        <v>0</v>
      </c>
      <c r="O71" s="161">
        <f>ROUND(E71*N71,2)</f>
        <v>0</v>
      </c>
      <c r="P71" s="161">
        <v>0</v>
      </c>
      <c r="Q71" s="161">
        <f>ROUND(E71*P71,2)</f>
        <v>0</v>
      </c>
      <c r="R71" s="161"/>
      <c r="S71" s="161" t="s">
        <v>188</v>
      </c>
      <c r="T71" s="161" t="s">
        <v>189</v>
      </c>
      <c r="U71" s="161">
        <v>0</v>
      </c>
      <c r="V71" s="161">
        <f>ROUND(E71*U71,2)</f>
        <v>0</v>
      </c>
      <c r="W71" s="161"/>
      <c r="X71" s="161" t="s">
        <v>275</v>
      </c>
      <c r="Y71" s="151"/>
      <c r="Z71" s="151"/>
      <c r="AA71" s="151"/>
      <c r="AB71" s="151"/>
      <c r="AC71" s="151"/>
      <c r="AD71" s="151"/>
      <c r="AE71" s="151"/>
      <c r="AF71" s="151"/>
      <c r="AG71" s="151" t="s">
        <v>276</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x14ac:dyDescent="0.2">
      <c r="A72" s="3"/>
      <c r="B72" s="4"/>
      <c r="C72" s="183"/>
      <c r="D72" s="6"/>
      <c r="E72" s="3"/>
      <c r="F72" s="3"/>
      <c r="G72" s="3"/>
      <c r="H72" s="3"/>
      <c r="I72" s="3"/>
      <c r="J72" s="3"/>
      <c r="K72" s="3"/>
      <c r="L72" s="3"/>
      <c r="M72" s="3"/>
      <c r="N72" s="3"/>
      <c r="O72" s="3"/>
      <c r="P72" s="3"/>
      <c r="Q72" s="3"/>
      <c r="R72" s="3"/>
      <c r="S72" s="3"/>
      <c r="T72" s="3"/>
      <c r="U72" s="3"/>
      <c r="V72" s="3"/>
      <c r="W72" s="3"/>
      <c r="X72" s="3"/>
      <c r="AE72">
        <v>15</v>
      </c>
      <c r="AF72">
        <v>21</v>
      </c>
      <c r="AG72" t="s">
        <v>170</v>
      </c>
    </row>
    <row r="73" spans="1:60" x14ac:dyDescent="0.2">
      <c r="A73" s="154"/>
      <c r="B73" s="155" t="s">
        <v>30</v>
      </c>
      <c r="C73" s="184"/>
      <c r="D73" s="156"/>
      <c r="E73" s="157"/>
      <c r="F73" s="157"/>
      <c r="G73" s="179">
        <f>G8+G36+G40+G53+G56+G58</f>
        <v>0</v>
      </c>
      <c r="H73" s="3"/>
      <c r="I73" s="3"/>
      <c r="J73" s="3"/>
      <c r="K73" s="3"/>
      <c r="L73" s="3"/>
      <c r="M73" s="3"/>
      <c r="N73" s="3"/>
      <c r="O73" s="3"/>
      <c r="P73" s="3"/>
      <c r="Q73" s="3"/>
      <c r="R73" s="3"/>
      <c r="S73" s="3"/>
      <c r="T73" s="3"/>
      <c r="U73" s="3"/>
      <c r="V73" s="3"/>
      <c r="W73" s="3"/>
      <c r="X73" s="3"/>
      <c r="AE73">
        <f>SUMIF(L7:L71,AE72,G7:G71)</f>
        <v>0</v>
      </c>
      <c r="AF73">
        <f>SUMIF(L7:L71,AF72,G7:G71)</f>
        <v>0</v>
      </c>
      <c r="AG73" t="s">
        <v>277</v>
      </c>
    </row>
    <row r="74" spans="1:60" x14ac:dyDescent="0.2">
      <c r="A74" s="3"/>
      <c r="B74" s="4"/>
      <c r="C74" s="183"/>
      <c r="D74" s="6"/>
      <c r="E74" s="3"/>
      <c r="F74" s="3"/>
      <c r="G74" s="3"/>
      <c r="H74" s="3"/>
      <c r="I74" s="3"/>
      <c r="J74" s="3"/>
      <c r="K74" s="3"/>
      <c r="L74" s="3"/>
      <c r="M74" s="3"/>
      <c r="N74" s="3"/>
      <c r="O74" s="3"/>
      <c r="P74" s="3"/>
      <c r="Q74" s="3"/>
      <c r="R74" s="3"/>
      <c r="S74" s="3"/>
      <c r="T74" s="3"/>
      <c r="U74" s="3"/>
      <c r="V74" s="3"/>
      <c r="W74" s="3"/>
      <c r="X74" s="3"/>
    </row>
    <row r="75" spans="1:60" x14ac:dyDescent="0.2">
      <c r="A75" s="3"/>
      <c r="B75" s="4"/>
      <c r="C75" s="183"/>
      <c r="D75" s="6"/>
      <c r="E75" s="3"/>
      <c r="F75" s="3"/>
      <c r="G75" s="3"/>
      <c r="H75" s="3"/>
      <c r="I75" s="3"/>
      <c r="J75" s="3"/>
      <c r="K75" s="3"/>
      <c r="L75" s="3"/>
      <c r="M75" s="3"/>
      <c r="N75" s="3"/>
      <c r="O75" s="3"/>
      <c r="P75" s="3"/>
      <c r="Q75" s="3"/>
      <c r="R75" s="3"/>
      <c r="S75" s="3"/>
      <c r="T75" s="3"/>
      <c r="U75" s="3"/>
      <c r="V75" s="3"/>
      <c r="W75" s="3"/>
      <c r="X75" s="3"/>
    </row>
    <row r="76" spans="1:60" x14ac:dyDescent="0.2">
      <c r="A76" s="273" t="s">
        <v>278</v>
      </c>
      <c r="B76" s="273"/>
      <c r="C76" s="274"/>
      <c r="D76" s="6"/>
      <c r="E76" s="3"/>
      <c r="F76" s="3"/>
      <c r="G76" s="3"/>
      <c r="H76" s="3"/>
      <c r="I76" s="3"/>
      <c r="J76" s="3"/>
      <c r="K76" s="3"/>
      <c r="L76" s="3"/>
      <c r="M76" s="3"/>
      <c r="N76" s="3"/>
      <c r="O76" s="3"/>
      <c r="P76" s="3"/>
      <c r="Q76" s="3"/>
      <c r="R76" s="3"/>
      <c r="S76" s="3"/>
      <c r="T76" s="3"/>
      <c r="U76" s="3"/>
      <c r="V76" s="3"/>
      <c r="W76" s="3"/>
      <c r="X76" s="3"/>
    </row>
    <row r="77" spans="1:60" x14ac:dyDescent="0.2">
      <c r="A77" s="254"/>
      <c r="B77" s="255"/>
      <c r="C77" s="256"/>
      <c r="D77" s="255"/>
      <c r="E77" s="255"/>
      <c r="F77" s="255"/>
      <c r="G77" s="257"/>
      <c r="H77" s="3"/>
      <c r="I77" s="3"/>
      <c r="J77" s="3"/>
      <c r="K77" s="3"/>
      <c r="L77" s="3"/>
      <c r="M77" s="3"/>
      <c r="N77" s="3"/>
      <c r="O77" s="3"/>
      <c r="P77" s="3"/>
      <c r="Q77" s="3"/>
      <c r="R77" s="3"/>
      <c r="S77" s="3"/>
      <c r="T77" s="3"/>
      <c r="U77" s="3"/>
      <c r="V77" s="3"/>
      <c r="W77" s="3"/>
      <c r="X77" s="3"/>
      <c r="AG77" t="s">
        <v>279</v>
      </c>
    </row>
    <row r="78" spans="1:60" x14ac:dyDescent="0.2">
      <c r="A78" s="258"/>
      <c r="B78" s="259"/>
      <c r="C78" s="260"/>
      <c r="D78" s="259"/>
      <c r="E78" s="259"/>
      <c r="F78" s="259"/>
      <c r="G78" s="261"/>
      <c r="H78" s="3"/>
      <c r="I78" s="3"/>
      <c r="J78" s="3"/>
      <c r="K78" s="3"/>
      <c r="L78" s="3"/>
      <c r="M78" s="3"/>
      <c r="N78" s="3"/>
      <c r="O78" s="3"/>
      <c r="P78" s="3"/>
      <c r="Q78" s="3"/>
      <c r="R78" s="3"/>
      <c r="S78" s="3"/>
      <c r="T78" s="3"/>
      <c r="U78" s="3"/>
      <c r="V78" s="3"/>
      <c r="W78" s="3"/>
      <c r="X78" s="3"/>
    </row>
    <row r="79" spans="1:60" x14ac:dyDescent="0.2">
      <c r="A79" s="258"/>
      <c r="B79" s="259"/>
      <c r="C79" s="260"/>
      <c r="D79" s="259"/>
      <c r="E79" s="259"/>
      <c r="F79" s="259"/>
      <c r="G79" s="261"/>
      <c r="H79" s="3"/>
      <c r="I79" s="3"/>
      <c r="J79" s="3"/>
      <c r="K79" s="3"/>
      <c r="L79" s="3"/>
      <c r="M79" s="3"/>
      <c r="N79" s="3"/>
      <c r="O79" s="3"/>
      <c r="P79" s="3"/>
      <c r="Q79" s="3"/>
      <c r="R79" s="3"/>
      <c r="S79" s="3"/>
      <c r="T79" s="3"/>
      <c r="U79" s="3"/>
      <c r="V79" s="3"/>
      <c r="W79" s="3"/>
      <c r="X79" s="3"/>
    </row>
    <row r="80" spans="1:60" x14ac:dyDescent="0.2">
      <c r="A80" s="258"/>
      <c r="B80" s="259"/>
      <c r="C80" s="260"/>
      <c r="D80" s="259"/>
      <c r="E80" s="259"/>
      <c r="F80" s="259"/>
      <c r="G80" s="261"/>
      <c r="H80" s="3"/>
      <c r="I80" s="3"/>
      <c r="J80" s="3"/>
      <c r="K80" s="3"/>
      <c r="L80" s="3"/>
      <c r="M80" s="3"/>
      <c r="N80" s="3"/>
      <c r="O80" s="3"/>
      <c r="P80" s="3"/>
      <c r="Q80" s="3"/>
      <c r="R80" s="3"/>
      <c r="S80" s="3"/>
      <c r="T80" s="3"/>
      <c r="U80" s="3"/>
      <c r="V80" s="3"/>
      <c r="W80" s="3"/>
      <c r="X80" s="3"/>
    </row>
    <row r="81" spans="1:33" x14ac:dyDescent="0.2">
      <c r="A81" s="262"/>
      <c r="B81" s="263"/>
      <c r="C81" s="264"/>
      <c r="D81" s="263"/>
      <c r="E81" s="263"/>
      <c r="F81" s="263"/>
      <c r="G81" s="265"/>
      <c r="H81" s="3"/>
      <c r="I81" s="3"/>
      <c r="J81" s="3"/>
      <c r="K81" s="3"/>
      <c r="L81" s="3"/>
      <c r="M81" s="3"/>
      <c r="N81" s="3"/>
      <c r="O81" s="3"/>
      <c r="P81" s="3"/>
      <c r="Q81" s="3"/>
      <c r="R81" s="3"/>
      <c r="S81" s="3"/>
      <c r="T81" s="3"/>
      <c r="U81" s="3"/>
      <c r="V81" s="3"/>
      <c r="W81" s="3"/>
      <c r="X81" s="3"/>
    </row>
    <row r="82" spans="1:33" x14ac:dyDescent="0.2">
      <c r="A82" s="3"/>
      <c r="B82" s="4"/>
      <c r="C82" s="183"/>
      <c r="D82" s="6"/>
      <c r="E82" s="3"/>
      <c r="F82" s="3"/>
      <c r="G82" s="3"/>
      <c r="H82" s="3"/>
      <c r="I82" s="3"/>
      <c r="J82" s="3"/>
      <c r="K82" s="3"/>
      <c r="L82" s="3"/>
      <c r="M82" s="3"/>
      <c r="N82" s="3"/>
      <c r="O82" s="3"/>
      <c r="P82" s="3"/>
      <c r="Q82" s="3"/>
      <c r="R82" s="3"/>
      <c r="S82" s="3"/>
      <c r="T82" s="3"/>
      <c r="U82" s="3"/>
      <c r="V82" s="3"/>
      <c r="W82" s="3"/>
      <c r="X82" s="3"/>
    </row>
    <row r="83" spans="1:33" x14ac:dyDescent="0.2">
      <c r="C83" s="185"/>
      <c r="D83" s="10"/>
      <c r="AG83" t="s">
        <v>280</v>
      </c>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77:G81"/>
    <mergeCell ref="A1:G1"/>
    <mergeCell ref="C2:G2"/>
    <mergeCell ref="C3:G3"/>
    <mergeCell ref="C4:G4"/>
    <mergeCell ref="A76:C7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73</v>
      </c>
      <c r="C3" s="267" t="s">
        <v>74</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SUMIF(AG9:AG22,"&lt;&gt;NOR",G9:G22)</f>
        <v>0</v>
      </c>
      <c r="H8" s="170"/>
      <c r="I8" s="170">
        <f>SUM(I9:I22)</f>
        <v>0</v>
      </c>
      <c r="J8" s="170"/>
      <c r="K8" s="170">
        <f>SUM(K9:K22)</f>
        <v>0</v>
      </c>
      <c r="L8" s="170"/>
      <c r="M8" s="170">
        <f>SUM(M9:M22)</f>
        <v>0</v>
      </c>
      <c r="N8" s="170"/>
      <c r="O8" s="170">
        <f>SUM(O9:O22)</f>
        <v>0</v>
      </c>
      <c r="P8" s="170"/>
      <c r="Q8" s="170">
        <f>SUM(Q9:Q22)</f>
        <v>0</v>
      </c>
      <c r="R8" s="170"/>
      <c r="S8" s="170"/>
      <c r="T8" s="171"/>
      <c r="U8" s="165"/>
      <c r="V8" s="165">
        <f>SUM(V9:V22)</f>
        <v>42.02</v>
      </c>
      <c r="W8" s="165"/>
      <c r="X8" s="165"/>
      <c r="AG8" t="s">
        <v>184</v>
      </c>
    </row>
    <row r="9" spans="1:60" outlineLevel="1" x14ac:dyDescent="0.2">
      <c r="A9" s="172">
        <v>1</v>
      </c>
      <c r="B9" s="173" t="s">
        <v>281</v>
      </c>
      <c r="C9" s="181" t="s">
        <v>282</v>
      </c>
      <c r="D9" s="174" t="s">
        <v>187</v>
      </c>
      <c r="E9" s="175">
        <v>37.5</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0.31</v>
      </c>
      <c r="V9" s="161">
        <f>ROUND(E9*U9,2)</f>
        <v>11.63</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746</v>
      </c>
      <c r="D10" s="163"/>
      <c r="E10" s="164">
        <v>37.5</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2">
        <v>2</v>
      </c>
      <c r="B11" s="173" t="s">
        <v>197</v>
      </c>
      <c r="C11" s="181" t="s">
        <v>198</v>
      </c>
      <c r="D11" s="174" t="s">
        <v>187</v>
      </c>
      <c r="E11" s="175">
        <v>37.5</v>
      </c>
      <c r="F11" s="176"/>
      <c r="G11" s="177">
        <f>ROUND(E11*F11,2)</f>
        <v>0</v>
      </c>
      <c r="H11" s="176"/>
      <c r="I11" s="177">
        <f>ROUND(E11*H11,2)</f>
        <v>0</v>
      </c>
      <c r="J11" s="176"/>
      <c r="K11" s="177">
        <f>ROUND(E11*J11,2)</f>
        <v>0</v>
      </c>
      <c r="L11" s="177">
        <v>21</v>
      </c>
      <c r="M11" s="177">
        <f>G11*(1+L11/100)</f>
        <v>0</v>
      </c>
      <c r="N11" s="177">
        <v>0</v>
      </c>
      <c r="O11" s="177">
        <f>ROUND(E11*N11,2)</f>
        <v>0</v>
      </c>
      <c r="P11" s="177">
        <v>0</v>
      </c>
      <c r="Q11" s="177">
        <f>ROUND(E11*P11,2)</f>
        <v>0</v>
      </c>
      <c r="R11" s="177"/>
      <c r="S11" s="177" t="s">
        <v>188</v>
      </c>
      <c r="T11" s="178" t="s">
        <v>189</v>
      </c>
      <c r="U11" s="161">
        <v>0.1024</v>
      </c>
      <c r="V11" s="161">
        <f>ROUND(E11*U11,2)</f>
        <v>3.84</v>
      </c>
      <c r="W11" s="161"/>
      <c r="X11" s="161" t="s">
        <v>190</v>
      </c>
      <c r="Y11" s="151"/>
      <c r="Z11" s="151"/>
      <c r="AA11" s="151"/>
      <c r="AB11" s="151"/>
      <c r="AC11" s="151"/>
      <c r="AD11" s="151"/>
      <c r="AE11" s="151"/>
      <c r="AF11" s="151"/>
      <c r="AG11" s="151" t="s">
        <v>191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746</v>
      </c>
      <c r="D12" s="163"/>
      <c r="E12" s="164">
        <v>37.5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2">
        <v>3</v>
      </c>
      <c r="B13" s="173" t="s">
        <v>205</v>
      </c>
      <c r="C13" s="181" t="s">
        <v>206</v>
      </c>
      <c r="D13" s="174" t="s">
        <v>187</v>
      </c>
      <c r="E13" s="175">
        <v>37.5</v>
      </c>
      <c r="F13" s="176"/>
      <c r="G13" s="177">
        <f>ROUND(E13*F13,2)</f>
        <v>0</v>
      </c>
      <c r="H13" s="176"/>
      <c r="I13" s="177">
        <f>ROUND(E13*H13,2)</f>
        <v>0</v>
      </c>
      <c r="J13" s="176"/>
      <c r="K13" s="177">
        <f>ROUND(E13*J13,2)</f>
        <v>0</v>
      </c>
      <c r="L13" s="177">
        <v>21</v>
      </c>
      <c r="M13" s="177">
        <f>G13*(1+L13/100)</f>
        <v>0</v>
      </c>
      <c r="N13" s="177">
        <v>0</v>
      </c>
      <c r="O13" s="177">
        <f>ROUND(E13*N13,2)</f>
        <v>0</v>
      </c>
      <c r="P13" s="177">
        <v>0</v>
      </c>
      <c r="Q13" s="177">
        <f>ROUND(E13*P13,2)</f>
        <v>0</v>
      </c>
      <c r="R13" s="177"/>
      <c r="S13" s="177" t="s">
        <v>188</v>
      </c>
      <c r="T13" s="178" t="s">
        <v>189</v>
      </c>
      <c r="U13" s="161">
        <v>1.0999999999999999E-2</v>
      </c>
      <c r="V13" s="161">
        <f>ROUND(E13*U13,2)</f>
        <v>0.41</v>
      </c>
      <c r="W13" s="161"/>
      <c r="X13" s="161" t="s">
        <v>190</v>
      </c>
      <c r="Y13" s="151"/>
      <c r="Z13" s="151"/>
      <c r="AA13" s="151"/>
      <c r="AB13" s="151"/>
      <c r="AC13" s="151"/>
      <c r="AD13" s="151"/>
      <c r="AE13" s="151"/>
      <c r="AF13" s="151"/>
      <c r="AG13" s="151" t="s">
        <v>191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2" t="s">
        <v>746</v>
      </c>
      <c r="D14" s="163"/>
      <c r="E14" s="164">
        <v>37.5</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193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2">
        <v>4</v>
      </c>
      <c r="B15" s="173" t="s">
        <v>207</v>
      </c>
      <c r="C15" s="181" t="s">
        <v>208</v>
      </c>
      <c r="D15" s="174" t="s">
        <v>187</v>
      </c>
      <c r="E15" s="175">
        <v>37.5</v>
      </c>
      <c r="F15" s="176"/>
      <c r="G15" s="177">
        <f>ROUND(E15*F15,2)</f>
        <v>0</v>
      </c>
      <c r="H15" s="176"/>
      <c r="I15" s="177">
        <f>ROUND(E15*H15,2)</f>
        <v>0</v>
      </c>
      <c r="J15" s="176"/>
      <c r="K15" s="177">
        <f>ROUND(E15*J15,2)</f>
        <v>0</v>
      </c>
      <c r="L15" s="177">
        <v>21</v>
      </c>
      <c r="M15" s="177">
        <f>G15*(1+L15/100)</f>
        <v>0</v>
      </c>
      <c r="N15" s="177">
        <v>0</v>
      </c>
      <c r="O15" s="177">
        <f>ROUND(E15*N15,2)</f>
        <v>0</v>
      </c>
      <c r="P15" s="177">
        <v>0</v>
      </c>
      <c r="Q15" s="177">
        <f>ROUND(E15*P15,2)</f>
        <v>0</v>
      </c>
      <c r="R15" s="177"/>
      <c r="S15" s="177" t="s">
        <v>188</v>
      </c>
      <c r="T15" s="178" t="s">
        <v>189</v>
      </c>
      <c r="U15" s="161">
        <v>0.65200000000000002</v>
      </c>
      <c r="V15" s="161">
        <f>ROUND(E15*U15,2)</f>
        <v>24.45</v>
      </c>
      <c r="W15" s="161"/>
      <c r="X15" s="161" t="s">
        <v>190</v>
      </c>
      <c r="Y15" s="151"/>
      <c r="Z15" s="151"/>
      <c r="AA15" s="151"/>
      <c r="AB15" s="151"/>
      <c r="AC15" s="151"/>
      <c r="AD15" s="151"/>
      <c r="AE15" s="151"/>
      <c r="AF15" s="151"/>
      <c r="AG15" s="151" t="s">
        <v>191</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2" t="s">
        <v>746</v>
      </c>
      <c r="D16" s="163"/>
      <c r="E16" s="164">
        <v>37.5</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193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2">
        <v>5</v>
      </c>
      <c r="B17" s="173" t="s">
        <v>209</v>
      </c>
      <c r="C17" s="181" t="s">
        <v>210</v>
      </c>
      <c r="D17" s="174" t="s">
        <v>187</v>
      </c>
      <c r="E17" s="175">
        <v>37.5</v>
      </c>
      <c r="F17" s="176"/>
      <c r="G17" s="177">
        <f>ROUND(E17*F17,2)</f>
        <v>0</v>
      </c>
      <c r="H17" s="176"/>
      <c r="I17" s="177">
        <f>ROUND(E17*H17,2)</f>
        <v>0</v>
      </c>
      <c r="J17" s="176"/>
      <c r="K17" s="177">
        <f>ROUND(E17*J17,2)</f>
        <v>0</v>
      </c>
      <c r="L17" s="177">
        <v>21</v>
      </c>
      <c r="M17" s="177">
        <f>G17*(1+L17/100)</f>
        <v>0</v>
      </c>
      <c r="N17" s="177">
        <v>0</v>
      </c>
      <c r="O17" s="177">
        <f>ROUND(E17*N17,2)</f>
        <v>0</v>
      </c>
      <c r="P17" s="177">
        <v>0</v>
      </c>
      <c r="Q17" s="177">
        <f>ROUND(E17*P17,2)</f>
        <v>0</v>
      </c>
      <c r="R17" s="177"/>
      <c r="S17" s="177" t="s">
        <v>188</v>
      </c>
      <c r="T17" s="178" t="s">
        <v>189</v>
      </c>
      <c r="U17" s="161">
        <v>8.9999999999999993E-3</v>
      </c>
      <c r="V17" s="161">
        <f>ROUND(E17*U17,2)</f>
        <v>0.34</v>
      </c>
      <c r="W17" s="161"/>
      <c r="X17" s="161" t="s">
        <v>190</v>
      </c>
      <c r="Y17" s="151"/>
      <c r="Z17" s="151"/>
      <c r="AA17" s="151"/>
      <c r="AB17" s="151"/>
      <c r="AC17" s="151"/>
      <c r="AD17" s="151"/>
      <c r="AE17" s="151"/>
      <c r="AF17" s="151"/>
      <c r="AG17" s="151" t="s">
        <v>191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746</v>
      </c>
      <c r="D18" s="163"/>
      <c r="E18" s="164">
        <v>37.5</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2">
        <v>6</v>
      </c>
      <c r="B19" s="173" t="s">
        <v>211</v>
      </c>
      <c r="C19" s="181" t="s">
        <v>212</v>
      </c>
      <c r="D19" s="174" t="s">
        <v>213</v>
      </c>
      <c r="E19" s="175">
        <v>75</v>
      </c>
      <c r="F19" s="176"/>
      <c r="G19" s="177">
        <f>ROUND(E19*F19,2)</f>
        <v>0</v>
      </c>
      <c r="H19" s="176"/>
      <c r="I19" s="177">
        <f>ROUND(E19*H19,2)</f>
        <v>0</v>
      </c>
      <c r="J19" s="176"/>
      <c r="K19" s="177">
        <f>ROUND(E19*J19,2)</f>
        <v>0</v>
      </c>
      <c r="L19" s="177">
        <v>21</v>
      </c>
      <c r="M19" s="177">
        <f>G19*(1+L19/100)</f>
        <v>0</v>
      </c>
      <c r="N19" s="177">
        <v>0</v>
      </c>
      <c r="O19" s="177">
        <f>ROUND(E19*N19,2)</f>
        <v>0</v>
      </c>
      <c r="P19" s="177">
        <v>0</v>
      </c>
      <c r="Q19" s="177">
        <f>ROUND(E19*P19,2)</f>
        <v>0</v>
      </c>
      <c r="R19" s="177"/>
      <c r="S19" s="177" t="s">
        <v>188</v>
      </c>
      <c r="T19" s="178" t="s">
        <v>189</v>
      </c>
      <c r="U19" s="161">
        <v>1.7999999999999999E-2</v>
      </c>
      <c r="V19" s="161">
        <f>ROUND(E19*U19,2)</f>
        <v>1.35</v>
      </c>
      <c r="W19" s="161"/>
      <c r="X19" s="161" t="s">
        <v>190</v>
      </c>
      <c r="Y19" s="151"/>
      <c r="Z19" s="151"/>
      <c r="AA19" s="151"/>
      <c r="AB19" s="151"/>
      <c r="AC19" s="151"/>
      <c r="AD19" s="151"/>
      <c r="AE19" s="151"/>
      <c r="AF19" s="151"/>
      <c r="AG19" s="151" t="s">
        <v>191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747</v>
      </c>
      <c r="D20" s="163"/>
      <c r="E20" s="164">
        <v>75</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2">
        <v>7</v>
      </c>
      <c r="B21" s="173" t="s">
        <v>215</v>
      </c>
      <c r="C21" s="181" t="s">
        <v>216</v>
      </c>
      <c r="D21" s="174" t="s">
        <v>187</v>
      </c>
      <c r="E21" s="175">
        <v>37.5</v>
      </c>
      <c r="F21" s="176"/>
      <c r="G21" s="177">
        <f>ROUND(E21*F21,2)</f>
        <v>0</v>
      </c>
      <c r="H21" s="176"/>
      <c r="I21" s="177">
        <f>ROUND(E21*H21,2)</f>
        <v>0</v>
      </c>
      <c r="J21" s="176"/>
      <c r="K21" s="177">
        <f>ROUND(E21*J21,2)</f>
        <v>0</v>
      </c>
      <c r="L21" s="177">
        <v>21</v>
      </c>
      <c r="M21" s="177">
        <f>G21*(1+L21/100)</f>
        <v>0</v>
      </c>
      <c r="N21" s="177">
        <v>0</v>
      </c>
      <c r="O21" s="177">
        <f>ROUND(E21*N21,2)</f>
        <v>0</v>
      </c>
      <c r="P21" s="177">
        <v>0</v>
      </c>
      <c r="Q21" s="177">
        <f>ROUND(E21*P21,2)</f>
        <v>0</v>
      </c>
      <c r="R21" s="177"/>
      <c r="S21" s="177" t="s">
        <v>188</v>
      </c>
      <c r="T21" s="178" t="s">
        <v>189</v>
      </c>
      <c r="U21" s="161">
        <v>0</v>
      </c>
      <c r="V21" s="161">
        <f>ROUND(E21*U21,2)</f>
        <v>0</v>
      </c>
      <c r="W21" s="161"/>
      <c r="X21" s="161" t="s">
        <v>190</v>
      </c>
      <c r="Y21" s="151"/>
      <c r="Z21" s="151"/>
      <c r="AA21" s="151"/>
      <c r="AB21" s="151"/>
      <c r="AC21" s="151"/>
      <c r="AD21" s="151"/>
      <c r="AE21" s="151"/>
      <c r="AF21" s="151"/>
      <c r="AG21" s="151" t="s">
        <v>191</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746</v>
      </c>
      <c r="D22" s="163"/>
      <c r="E22" s="164">
        <v>37.5</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x14ac:dyDescent="0.2">
      <c r="A23" s="166" t="s">
        <v>183</v>
      </c>
      <c r="B23" s="167" t="s">
        <v>116</v>
      </c>
      <c r="C23" s="180" t="s">
        <v>117</v>
      </c>
      <c r="D23" s="168"/>
      <c r="E23" s="169"/>
      <c r="F23" s="170"/>
      <c r="G23" s="170">
        <f>SUMIF(AG24:AG29,"&lt;&gt;NOR",G24:G29)</f>
        <v>0</v>
      </c>
      <c r="H23" s="170"/>
      <c r="I23" s="170">
        <f>SUM(I24:I29)</f>
        <v>0</v>
      </c>
      <c r="J23" s="170"/>
      <c r="K23" s="170">
        <f>SUM(K24:K29)</f>
        <v>0</v>
      </c>
      <c r="L23" s="170"/>
      <c r="M23" s="170">
        <f>SUM(M24:M29)</f>
        <v>0</v>
      </c>
      <c r="N23" s="170"/>
      <c r="O23" s="170">
        <f>SUM(O24:O29)</f>
        <v>50.09</v>
      </c>
      <c r="P23" s="170"/>
      <c r="Q23" s="170">
        <f>SUM(Q24:Q29)</f>
        <v>0</v>
      </c>
      <c r="R23" s="170"/>
      <c r="S23" s="170"/>
      <c r="T23" s="171"/>
      <c r="U23" s="165"/>
      <c r="V23" s="165">
        <f>SUM(V24:V29)</f>
        <v>5.48</v>
      </c>
      <c r="W23" s="165"/>
      <c r="X23" s="165"/>
      <c r="AG23" t="s">
        <v>184</v>
      </c>
    </row>
    <row r="24" spans="1:60" ht="22.5" outlineLevel="1" x14ac:dyDescent="0.2">
      <c r="A24" s="172">
        <v>8</v>
      </c>
      <c r="B24" s="173" t="s">
        <v>748</v>
      </c>
      <c r="C24" s="181" t="s">
        <v>749</v>
      </c>
      <c r="D24" s="174" t="s">
        <v>213</v>
      </c>
      <c r="E24" s="175">
        <v>75</v>
      </c>
      <c r="F24" s="176"/>
      <c r="G24" s="177">
        <f>ROUND(E24*F24,2)</f>
        <v>0</v>
      </c>
      <c r="H24" s="176"/>
      <c r="I24" s="177">
        <f>ROUND(E24*H24,2)</f>
        <v>0</v>
      </c>
      <c r="J24" s="176"/>
      <c r="K24" s="177">
        <f>ROUND(E24*J24,2)</f>
        <v>0</v>
      </c>
      <c r="L24" s="177">
        <v>21</v>
      </c>
      <c r="M24" s="177">
        <f>G24*(1+L24/100)</f>
        <v>0</v>
      </c>
      <c r="N24" s="177">
        <v>0.2268</v>
      </c>
      <c r="O24" s="177">
        <f>ROUND(E24*N24,2)</f>
        <v>17.010000000000002</v>
      </c>
      <c r="P24" s="177">
        <v>0</v>
      </c>
      <c r="Q24" s="177">
        <f>ROUND(E24*P24,2)</f>
        <v>0</v>
      </c>
      <c r="R24" s="177"/>
      <c r="S24" s="177" t="s">
        <v>188</v>
      </c>
      <c r="T24" s="178" t="s">
        <v>189</v>
      </c>
      <c r="U24" s="161">
        <v>2.4E-2</v>
      </c>
      <c r="V24" s="161">
        <f>ROUND(E24*U24,2)</f>
        <v>1.8</v>
      </c>
      <c r="W24" s="161"/>
      <c r="X24" s="161" t="s">
        <v>190</v>
      </c>
      <c r="Y24" s="151"/>
      <c r="Z24" s="151"/>
      <c r="AA24" s="151"/>
      <c r="AB24" s="151"/>
      <c r="AC24" s="151"/>
      <c r="AD24" s="151"/>
      <c r="AE24" s="151"/>
      <c r="AF24" s="151"/>
      <c r="AG24" s="151" t="s">
        <v>191</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2" t="s">
        <v>747</v>
      </c>
      <c r="D25" s="163"/>
      <c r="E25" s="164">
        <v>75</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193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x14ac:dyDescent="0.2">
      <c r="A26" s="172">
        <v>9</v>
      </c>
      <c r="B26" s="173" t="s">
        <v>750</v>
      </c>
      <c r="C26" s="181" t="s">
        <v>751</v>
      </c>
      <c r="D26" s="174" t="s">
        <v>213</v>
      </c>
      <c r="E26" s="175">
        <v>75</v>
      </c>
      <c r="F26" s="176"/>
      <c r="G26" s="177">
        <f>ROUND(E26*F26,2)</f>
        <v>0</v>
      </c>
      <c r="H26" s="176"/>
      <c r="I26" s="177">
        <f>ROUND(E26*H26,2)</f>
        <v>0</v>
      </c>
      <c r="J26" s="176"/>
      <c r="K26" s="177">
        <f>ROUND(E26*J26,2)</f>
        <v>0</v>
      </c>
      <c r="L26" s="177">
        <v>21</v>
      </c>
      <c r="M26" s="177">
        <f>G26*(1+L26/100)</f>
        <v>0</v>
      </c>
      <c r="N26" s="177">
        <v>0.441</v>
      </c>
      <c r="O26" s="177">
        <f>ROUND(E26*N26,2)</f>
        <v>33.08</v>
      </c>
      <c r="P26" s="177">
        <v>0</v>
      </c>
      <c r="Q26" s="177">
        <f>ROUND(E26*P26,2)</f>
        <v>0</v>
      </c>
      <c r="R26" s="177"/>
      <c r="S26" s="177" t="s">
        <v>188</v>
      </c>
      <c r="T26" s="178" t="s">
        <v>189</v>
      </c>
      <c r="U26" s="161">
        <v>2.9000000000000001E-2</v>
      </c>
      <c r="V26" s="161">
        <f>ROUND(E26*U26,2)</f>
        <v>2.1800000000000002</v>
      </c>
      <c r="W26" s="161"/>
      <c r="X26" s="161" t="s">
        <v>190</v>
      </c>
      <c r="Y26" s="151"/>
      <c r="Z26" s="151"/>
      <c r="AA26" s="151"/>
      <c r="AB26" s="151"/>
      <c r="AC26" s="151"/>
      <c r="AD26" s="151"/>
      <c r="AE26" s="151"/>
      <c r="AF26" s="151"/>
      <c r="AG26" s="151" t="s">
        <v>191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747</v>
      </c>
      <c r="D27" s="163"/>
      <c r="E27" s="164">
        <v>75</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2">
        <v>10</v>
      </c>
      <c r="B28" s="173" t="s">
        <v>752</v>
      </c>
      <c r="C28" s="181" t="s">
        <v>753</v>
      </c>
      <c r="D28" s="174" t="s">
        <v>213</v>
      </c>
      <c r="E28" s="175">
        <v>75</v>
      </c>
      <c r="F28" s="176"/>
      <c r="G28" s="177">
        <f>ROUND(E28*F28,2)</f>
        <v>0</v>
      </c>
      <c r="H28" s="176"/>
      <c r="I28" s="177">
        <f>ROUND(E28*H28,2)</f>
        <v>0</v>
      </c>
      <c r="J28" s="176"/>
      <c r="K28" s="177">
        <f>ROUND(E28*J28,2)</f>
        <v>0</v>
      </c>
      <c r="L28" s="177">
        <v>21</v>
      </c>
      <c r="M28" s="177">
        <f>G28*(1+L28/100)</f>
        <v>0</v>
      </c>
      <c r="N28" s="177">
        <v>0</v>
      </c>
      <c r="O28" s="177">
        <f>ROUND(E28*N28,2)</f>
        <v>0</v>
      </c>
      <c r="P28" s="177">
        <v>0</v>
      </c>
      <c r="Q28" s="177">
        <f>ROUND(E28*P28,2)</f>
        <v>0</v>
      </c>
      <c r="R28" s="177"/>
      <c r="S28" s="177" t="s">
        <v>222</v>
      </c>
      <c r="T28" s="178" t="s">
        <v>189</v>
      </c>
      <c r="U28" s="161">
        <v>0.02</v>
      </c>
      <c r="V28" s="161">
        <f>ROUND(E28*U28,2)</f>
        <v>1.5</v>
      </c>
      <c r="W28" s="161"/>
      <c r="X28" s="161" t="s">
        <v>190</v>
      </c>
      <c r="Y28" s="151"/>
      <c r="Z28" s="151"/>
      <c r="AA28" s="151"/>
      <c r="AB28" s="151"/>
      <c r="AC28" s="151"/>
      <c r="AD28" s="151"/>
      <c r="AE28" s="151"/>
      <c r="AF28" s="151"/>
      <c r="AG28" s="151" t="s">
        <v>191</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747</v>
      </c>
      <c r="D29" s="163"/>
      <c r="E29" s="164">
        <v>75</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x14ac:dyDescent="0.2">
      <c r="A30" s="166" t="s">
        <v>183</v>
      </c>
      <c r="B30" s="167" t="s">
        <v>132</v>
      </c>
      <c r="C30" s="180" t="s">
        <v>133</v>
      </c>
      <c r="D30" s="168"/>
      <c r="E30" s="169"/>
      <c r="F30" s="170"/>
      <c r="G30" s="170">
        <f>SUMIF(AG31:AG31,"&lt;&gt;NOR",G31:G31)</f>
        <v>0</v>
      </c>
      <c r="H30" s="170"/>
      <c r="I30" s="170">
        <f>SUM(I31:I31)</f>
        <v>0</v>
      </c>
      <c r="J30" s="170"/>
      <c r="K30" s="170">
        <f>SUM(K31:K31)</f>
        <v>0</v>
      </c>
      <c r="L30" s="170"/>
      <c r="M30" s="170">
        <f>SUM(M31:M31)</f>
        <v>0</v>
      </c>
      <c r="N30" s="170"/>
      <c r="O30" s="170">
        <f>SUM(O31:O31)</f>
        <v>0</v>
      </c>
      <c r="P30" s="170"/>
      <c r="Q30" s="170">
        <f>SUM(Q31:Q31)</f>
        <v>0</v>
      </c>
      <c r="R30" s="170"/>
      <c r="S30" s="170"/>
      <c r="T30" s="171"/>
      <c r="U30" s="165"/>
      <c r="V30" s="165">
        <f>SUM(V31:V31)</f>
        <v>3.76</v>
      </c>
      <c r="W30" s="165"/>
      <c r="X30" s="165"/>
      <c r="AG30" t="s">
        <v>184</v>
      </c>
    </row>
    <row r="31" spans="1:60" outlineLevel="1" x14ac:dyDescent="0.2">
      <c r="A31" s="172">
        <v>11</v>
      </c>
      <c r="B31" s="173" t="s">
        <v>708</v>
      </c>
      <c r="C31" s="181" t="s">
        <v>709</v>
      </c>
      <c r="D31" s="174" t="s">
        <v>274</v>
      </c>
      <c r="E31" s="175">
        <v>50.085000000000001</v>
      </c>
      <c r="F31" s="176"/>
      <c r="G31" s="177">
        <f>ROUND(E31*F31,2)</f>
        <v>0</v>
      </c>
      <c r="H31" s="176"/>
      <c r="I31" s="177">
        <f>ROUND(E31*H31,2)</f>
        <v>0</v>
      </c>
      <c r="J31" s="176"/>
      <c r="K31" s="177">
        <f>ROUND(E31*J31,2)</f>
        <v>0</v>
      </c>
      <c r="L31" s="177">
        <v>21</v>
      </c>
      <c r="M31" s="177">
        <f>G31*(1+L31/100)</f>
        <v>0</v>
      </c>
      <c r="N31" s="177">
        <v>0</v>
      </c>
      <c r="O31" s="177">
        <f>ROUND(E31*N31,2)</f>
        <v>0</v>
      </c>
      <c r="P31" s="177">
        <v>0</v>
      </c>
      <c r="Q31" s="177">
        <f>ROUND(E31*P31,2)</f>
        <v>0</v>
      </c>
      <c r="R31" s="177"/>
      <c r="S31" s="177" t="s">
        <v>188</v>
      </c>
      <c r="T31" s="178" t="s">
        <v>189</v>
      </c>
      <c r="U31" s="161">
        <v>7.4999999999999997E-2</v>
      </c>
      <c r="V31" s="161">
        <f>ROUND(E31*U31,2)</f>
        <v>3.76</v>
      </c>
      <c r="W31" s="161"/>
      <c r="X31" s="161" t="s">
        <v>275</v>
      </c>
      <c r="Y31" s="151"/>
      <c r="Z31" s="151"/>
      <c r="AA31" s="151"/>
      <c r="AB31" s="151"/>
      <c r="AC31" s="151"/>
      <c r="AD31" s="151"/>
      <c r="AE31" s="151"/>
      <c r="AF31" s="151"/>
      <c r="AG31" s="151" t="s">
        <v>276</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x14ac:dyDescent="0.2">
      <c r="A32" s="3"/>
      <c r="B32" s="4"/>
      <c r="C32" s="183"/>
      <c r="D32" s="6"/>
      <c r="E32" s="3"/>
      <c r="F32" s="3"/>
      <c r="G32" s="3"/>
      <c r="H32" s="3"/>
      <c r="I32" s="3"/>
      <c r="J32" s="3"/>
      <c r="K32" s="3"/>
      <c r="L32" s="3"/>
      <c r="M32" s="3"/>
      <c r="N32" s="3"/>
      <c r="O32" s="3"/>
      <c r="P32" s="3"/>
      <c r="Q32" s="3"/>
      <c r="R32" s="3"/>
      <c r="S32" s="3"/>
      <c r="T32" s="3"/>
      <c r="U32" s="3"/>
      <c r="V32" s="3"/>
      <c r="W32" s="3"/>
      <c r="X32" s="3"/>
      <c r="AE32">
        <v>15</v>
      </c>
      <c r="AF32">
        <v>21</v>
      </c>
      <c r="AG32" t="s">
        <v>170</v>
      </c>
    </row>
    <row r="33" spans="1:33" x14ac:dyDescent="0.2">
      <c r="A33" s="154"/>
      <c r="B33" s="155" t="s">
        <v>30</v>
      </c>
      <c r="C33" s="184"/>
      <c r="D33" s="156"/>
      <c r="E33" s="157"/>
      <c r="F33" s="157"/>
      <c r="G33" s="179">
        <f>G8+G23+G30</f>
        <v>0</v>
      </c>
      <c r="H33" s="3"/>
      <c r="I33" s="3"/>
      <c r="J33" s="3"/>
      <c r="K33" s="3"/>
      <c r="L33" s="3"/>
      <c r="M33" s="3"/>
      <c r="N33" s="3"/>
      <c r="O33" s="3"/>
      <c r="P33" s="3"/>
      <c r="Q33" s="3"/>
      <c r="R33" s="3"/>
      <c r="S33" s="3"/>
      <c r="T33" s="3"/>
      <c r="U33" s="3"/>
      <c r="V33" s="3"/>
      <c r="W33" s="3"/>
      <c r="X33" s="3"/>
      <c r="AE33">
        <f>SUMIF(L7:L31,AE32,G7:G31)</f>
        <v>0</v>
      </c>
      <c r="AF33">
        <f>SUMIF(L7:L31,AF32,G7:G31)</f>
        <v>0</v>
      </c>
      <c r="AG33" t="s">
        <v>277</v>
      </c>
    </row>
    <row r="34" spans="1:33" x14ac:dyDescent="0.2">
      <c r="A34" s="3"/>
      <c r="B34" s="4"/>
      <c r="C34" s="183"/>
      <c r="D34" s="6"/>
      <c r="E34" s="3"/>
      <c r="F34" s="3"/>
      <c r="G34" s="3"/>
      <c r="H34" s="3"/>
      <c r="I34" s="3"/>
      <c r="J34" s="3"/>
      <c r="K34" s="3"/>
      <c r="L34" s="3"/>
      <c r="M34" s="3"/>
      <c r="N34" s="3"/>
      <c r="O34" s="3"/>
      <c r="P34" s="3"/>
      <c r="Q34" s="3"/>
      <c r="R34" s="3"/>
      <c r="S34" s="3"/>
      <c r="T34" s="3"/>
      <c r="U34" s="3"/>
      <c r="V34" s="3"/>
      <c r="W34" s="3"/>
      <c r="X34" s="3"/>
    </row>
    <row r="35" spans="1:33" x14ac:dyDescent="0.2">
      <c r="A35" s="3"/>
      <c r="B35" s="4"/>
      <c r="C35" s="183"/>
      <c r="D35" s="6"/>
      <c r="E35" s="3"/>
      <c r="F35" s="3"/>
      <c r="G35" s="3"/>
      <c r="H35" s="3"/>
      <c r="I35" s="3"/>
      <c r="J35" s="3"/>
      <c r="K35" s="3"/>
      <c r="L35" s="3"/>
      <c r="M35" s="3"/>
      <c r="N35" s="3"/>
      <c r="O35" s="3"/>
      <c r="P35" s="3"/>
      <c r="Q35" s="3"/>
      <c r="R35" s="3"/>
      <c r="S35" s="3"/>
      <c r="T35" s="3"/>
      <c r="U35" s="3"/>
      <c r="V35" s="3"/>
      <c r="W35" s="3"/>
      <c r="X35" s="3"/>
    </row>
    <row r="36" spans="1:33" x14ac:dyDescent="0.2">
      <c r="A36" s="273" t="s">
        <v>278</v>
      </c>
      <c r="B36" s="273"/>
      <c r="C36" s="274"/>
      <c r="D36" s="6"/>
      <c r="E36" s="3"/>
      <c r="F36" s="3"/>
      <c r="G36" s="3"/>
      <c r="H36" s="3"/>
      <c r="I36" s="3"/>
      <c r="J36" s="3"/>
      <c r="K36" s="3"/>
      <c r="L36" s="3"/>
      <c r="M36" s="3"/>
      <c r="N36" s="3"/>
      <c r="O36" s="3"/>
      <c r="P36" s="3"/>
      <c r="Q36" s="3"/>
      <c r="R36" s="3"/>
      <c r="S36" s="3"/>
      <c r="T36" s="3"/>
      <c r="U36" s="3"/>
      <c r="V36" s="3"/>
      <c r="W36" s="3"/>
      <c r="X36" s="3"/>
    </row>
    <row r="37" spans="1:33" x14ac:dyDescent="0.2">
      <c r="A37" s="254"/>
      <c r="B37" s="255"/>
      <c r="C37" s="256"/>
      <c r="D37" s="255"/>
      <c r="E37" s="255"/>
      <c r="F37" s="255"/>
      <c r="G37" s="257"/>
      <c r="H37" s="3"/>
      <c r="I37" s="3"/>
      <c r="J37" s="3"/>
      <c r="K37" s="3"/>
      <c r="L37" s="3"/>
      <c r="M37" s="3"/>
      <c r="N37" s="3"/>
      <c r="O37" s="3"/>
      <c r="P37" s="3"/>
      <c r="Q37" s="3"/>
      <c r="R37" s="3"/>
      <c r="S37" s="3"/>
      <c r="T37" s="3"/>
      <c r="U37" s="3"/>
      <c r="V37" s="3"/>
      <c r="W37" s="3"/>
      <c r="X37" s="3"/>
      <c r="AG37" t="s">
        <v>279</v>
      </c>
    </row>
    <row r="38" spans="1:33" x14ac:dyDescent="0.2">
      <c r="A38" s="258"/>
      <c r="B38" s="259"/>
      <c r="C38" s="260"/>
      <c r="D38" s="259"/>
      <c r="E38" s="259"/>
      <c r="F38" s="259"/>
      <c r="G38" s="261"/>
      <c r="H38" s="3"/>
      <c r="I38" s="3"/>
      <c r="J38" s="3"/>
      <c r="K38" s="3"/>
      <c r="L38" s="3"/>
      <c r="M38" s="3"/>
      <c r="N38" s="3"/>
      <c r="O38" s="3"/>
      <c r="P38" s="3"/>
      <c r="Q38" s="3"/>
      <c r="R38" s="3"/>
      <c r="S38" s="3"/>
      <c r="T38" s="3"/>
      <c r="U38" s="3"/>
      <c r="V38" s="3"/>
      <c r="W38" s="3"/>
      <c r="X38" s="3"/>
    </row>
    <row r="39" spans="1:33" x14ac:dyDescent="0.2">
      <c r="A39" s="258"/>
      <c r="B39" s="259"/>
      <c r="C39" s="260"/>
      <c r="D39" s="259"/>
      <c r="E39" s="259"/>
      <c r="F39" s="259"/>
      <c r="G39" s="261"/>
      <c r="H39" s="3"/>
      <c r="I39" s="3"/>
      <c r="J39" s="3"/>
      <c r="K39" s="3"/>
      <c r="L39" s="3"/>
      <c r="M39" s="3"/>
      <c r="N39" s="3"/>
      <c r="O39" s="3"/>
      <c r="P39" s="3"/>
      <c r="Q39" s="3"/>
      <c r="R39" s="3"/>
      <c r="S39" s="3"/>
      <c r="T39" s="3"/>
      <c r="U39" s="3"/>
      <c r="V39" s="3"/>
      <c r="W39" s="3"/>
      <c r="X39" s="3"/>
    </row>
    <row r="40" spans="1:33" x14ac:dyDescent="0.2">
      <c r="A40" s="258"/>
      <c r="B40" s="259"/>
      <c r="C40" s="260"/>
      <c r="D40" s="259"/>
      <c r="E40" s="259"/>
      <c r="F40" s="259"/>
      <c r="G40" s="261"/>
      <c r="H40" s="3"/>
      <c r="I40" s="3"/>
      <c r="J40" s="3"/>
      <c r="K40" s="3"/>
      <c r="L40" s="3"/>
      <c r="M40" s="3"/>
      <c r="N40" s="3"/>
      <c r="O40" s="3"/>
      <c r="P40" s="3"/>
      <c r="Q40" s="3"/>
      <c r="R40" s="3"/>
      <c r="S40" s="3"/>
      <c r="T40" s="3"/>
      <c r="U40" s="3"/>
      <c r="V40" s="3"/>
      <c r="W40" s="3"/>
      <c r="X40" s="3"/>
    </row>
    <row r="41" spans="1:33" x14ac:dyDescent="0.2">
      <c r="A41" s="262"/>
      <c r="B41" s="263"/>
      <c r="C41" s="264"/>
      <c r="D41" s="263"/>
      <c r="E41" s="263"/>
      <c r="F41" s="263"/>
      <c r="G41" s="265"/>
      <c r="H41" s="3"/>
      <c r="I41" s="3"/>
      <c r="J41" s="3"/>
      <c r="K41" s="3"/>
      <c r="L41" s="3"/>
      <c r="M41" s="3"/>
      <c r="N41" s="3"/>
      <c r="O41" s="3"/>
      <c r="P41" s="3"/>
      <c r="Q41" s="3"/>
      <c r="R41" s="3"/>
      <c r="S41" s="3"/>
      <c r="T41" s="3"/>
      <c r="U41" s="3"/>
      <c r="V41" s="3"/>
      <c r="W41" s="3"/>
      <c r="X41" s="3"/>
    </row>
    <row r="42" spans="1:33" x14ac:dyDescent="0.2">
      <c r="A42" s="3"/>
      <c r="B42" s="4"/>
      <c r="C42" s="183"/>
      <c r="D42" s="6"/>
      <c r="E42" s="3"/>
      <c r="F42" s="3"/>
      <c r="G42" s="3"/>
      <c r="H42" s="3"/>
      <c r="I42" s="3"/>
      <c r="J42" s="3"/>
      <c r="K42" s="3"/>
      <c r="L42" s="3"/>
      <c r="M42" s="3"/>
      <c r="N42" s="3"/>
      <c r="O42" s="3"/>
      <c r="P42" s="3"/>
      <c r="Q42" s="3"/>
      <c r="R42" s="3"/>
      <c r="S42" s="3"/>
      <c r="T42" s="3"/>
      <c r="U42" s="3"/>
      <c r="V42" s="3"/>
      <c r="W42" s="3"/>
      <c r="X42" s="3"/>
    </row>
    <row r="43" spans="1:33" x14ac:dyDescent="0.2">
      <c r="C43" s="185"/>
      <c r="D43" s="10"/>
      <c r="AG43" t="s">
        <v>280</v>
      </c>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7:G41"/>
    <mergeCell ref="A1:G1"/>
    <mergeCell ref="C2:G2"/>
    <mergeCell ref="C3:G3"/>
    <mergeCell ref="C4:G4"/>
    <mergeCell ref="A36:C3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75</v>
      </c>
      <c r="C3" s="267" t="s">
        <v>76</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92</v>
      </c>
      <c r="C8" s="180" t="s">
        <v>93</v>
      </c>
      <c r="D8" s="168"/>
      <c r="E8" s="169"/>
      <c r="F8" s="170"/>
      <c r="G8" s="170">
        <f>SUMIF(AG9:AG10,"&lt;&gt;NOR",G9:G10)</f>
        <v>0</v>
      </c>
      <c r="H8" s="170"/>
      <c r="I8" s="170">
        <f>SUM(I9:I10)</f>
        <v>0</v>
      </c>
      <c r="J8" s="170"/>
      <c r="K8" s="170">
        <f>SUM(K9:K10)</f>
        <v>0</v>
      </c>
      <c r="L8" s="170"/>
      <c r="M8" s="170">
        <f>SUM(M9:M10)</f>
        <v>0</v>
      </c>
      <c r="N8" s="170"/>
      <c r="O8" s="170">
        <f>SUM(O9:O10)</f>
        <v>107.07</v>
      </c>
      <c r="P8" s="170"/>
      <c r="Q8" s="170">
        <f>SUM(Q9:Q10)</f>
        <v>0</v>
      </c>
      <c r="R8" s="170"/>
      <c r="S8" s="170"/>
      <c r="T8" s="171"/>
      <c r="U8" s="165"/>
      <c r="V8" s="165">
        <f>SUM(V9:V10)</f>
        <v>13.75</v>
      </c>
      <c r="W8" s="165"/>
      <c r="X8" s="165"/>
      <c r="AG8" t="s">
        <v>184</v>
      </c>
    </row>
    <row r="9" spans="1:60" ht="22.5" outlineLevel="1" x14ac:dyDescent="0.2">
      <c r="A9" s="172">
        <v>1</v>
      </c>
      <c r="B9" s="173" t="s">
        <v>754</v>
      </c>
      <c r="C9" s="181" t="s">
        <v>755</v>
      </c>
      <c r="D9" s="174" t="s">
        <v>213</v>
      </c>
      <c r="E9" s="175">
        <v>529</v>
      </c>
      <c r="F9" s="176"/>
      <c r="G9" s="177">
        <f>ROUND(E9*F9,2)</f>
        <v>0</v>
      </c>
      <c r="H9" s="176"/>
      <c r="I9" s="177">
        <f>ROUND(E9*H9,2)</f>
        <v>0</v>
      </c>
      <c r="J9" s="176"/>
      <c r="K9" s="177">
        <f>ROUND(E9*J9,2)</f>
        <v>0</v>
      </c>
      <c r="L9" s="177">
        <v>21</v>
      </c>
      <c r="M9" s="177">
        <f>G9*(1+L9/100)</f>
        <v>0</v>
      </c>
      <c r="N9" s="177">
        <v>0.2024</v>
      </c>
      <c r="O9" s="177">
        <f>ROUND(E9*N9,2)</f>
        <v>107.07</v>
      </c>
      <c r="P9" s="177">
        <v>0</v>
      </c>
      <c r="Q9" s="177">
        <f>ROUND(E9*P9,2)</f>
        <v>0</v>
      </c>
      <c r="R9" s="177"/>
      <c r="S9" s="177" t="s">
        <v>222</v>
      </c>
      <c r="T9" s="178" t="s">
        <v>189</v>
      </c>
      <c r="U9" s="161">
        <v>2.5999999999999999E-2</v>
      </c>
      <c r="V9" s="161">
        <f>ROUND(E9*U9,2)</f>
        <v>13.75</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756</v>
      </c>
      <c r="D10" s="163"/>
      <c r="E10" s="164">
        <v>529</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166" t="s">
        <v>183</v>
      </c>
      <c r="B11" s="167" t="s">
        <v>94</v>
      </c>
      <c r="C11" s="180" t="s">
        <v>95</v>
      </c>
      <c r="D11" s="168"/>
      <c r="E11" s="169"/>
      <c r="F11" s="170"/>
      <c r="G11" s="170">
        <f>SUMIF(AG12:AG35,"&lt;&gt;NOR",G12:G35)</f>
        <v>0</v>
      </c>
      <c r="H11" s="170"/>
      <c r="I11" s="170">
        <f>SUM(I12:I35)</f>
        <v>0</v>
      </c>
      <c r="J11" s="170"/>
      <c r="K11" s="170">
        <f>SUM(K12:K35)</f>
        <v>0</v>
      </c>
      <c r="L11" s="170"/>
      <c r="M11" s="170">
        <f>SUM(M12:M35)</f>
        <v>0</v>
      </c>
      <c r="N11" s="170"/>
      <c r="O11" s="170">
        <f>SUM(O12:O35)</f>
        <v>0.01</v>
      </c>
      <c r="P11" s="170"/>
      <c r="Q11" s="170">
        <f>SUM(Q12:Q35)</f>
        <v>0</v>
      </c>
      <c r="R11" s="170"/>
      <c r="S11" s="170"/>
      <c r="T11" s="171"/>
      <c r="U11" s="165"/>
      <c r="V11" s="165">
        <f>SUM(V12:V35)</f>
        <v>346.68000000000006</v>
      </c>
      <c r="W11" s="165"/>
      <c r="X11" s="165"/>
      <c r="AG11" t="s">
        <v>184</v>
      </c>
    </row>
    <row r="12" spans="1:60" outlineLevel="1" x14ac:dyDescent="0.2">
      <c r="A12" s="172">
        <v>2</v>
      </c>
      <c r="B12" s="173" t="s">
        <v>757</v>
      </c>
      <c r="C12" s="181" t="s">
        <v>758</v>
      </c>
      <c r="D12" s="174" t="s">
        <v>213</v>
      </c>
      <c r="E12" s="175">
        <v>529</v>
      </c>
      <c r="F12" s="176"/>
      <c r="G12" s="177">
        <f>ROUND(E12*F12,2)</f>
        <v>0</v>
      </c>
      <c r="H12" s="176"/>
      <c r="I12" s="177">
        <f>ROUND(E12*H12,2)</f>
        <v>0</v>
      </c>
      <c r="J12" s="176"/>
      <c r="K12" s="177">
        <f>ROUND(E12*J12,2)</f>
        <v>0</v>
      </c>
      <c r="L12" s="177">
        <v>21</v>
      </c>
      <c r="M12" s="177">
        <f>G12*(1+L12/100)</f>
        <v>0</v>
      </c>
      <c r="N12" s="177">
        <v>0</v>
      </c>
      <c r="O12" s="177">
        <f>ROUND(E12*N12,2)</f>
        <v>0</v>
      </c>
      <c r="P12" s="177">
        <v>0</v>
      </c>
      <c r="Q12" s="177">
        <f>ROUND(E12*P12,2)</f>
        <v>0</v>
      </c>
      <c r="R12" s="177"/>
      <c r="S12" s="177" t="s">
        <v>188</v>
      </c>
      <c r="T12" s="178" t="s">
        <v>189</v>
      </c>
      <c r="U12" s="161">
        <v>0.06</v>
      </c>
      <c r="V12" s="161">
        <f>ROUND(E12*U12,2)</f>
        <v>31.74</v>
      </c>
      <c r="W12" s="161"/>
      <c r="X12" s="161" t="s">
        <v>190</v>
      </c>
      <c r="Y12" s="151"/>
      <c r="Z12" s="151"/>
      <c r="AA12" s="151"/>
      <c r="AB12" s="151"/>
      <c r="AC12" s="151"/>
      <c r="AD12" s="151"/>
      <c r="AE12" s="151"/>
      <c r="AF12" s="151"/>
      <c r="AG12" s="151" t="s">
        <v>191</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2" t="s">
        <v>756</v>
      </c>
      <c r="D13" s="163"/>
      <c r="E13" s="164">
        <v>529</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193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2">
        <v>3</v>
      </c>
      <c r="B14" s="173" t="s">
        <v>759</v>
      </c>
      <c r="C14" s="181" t="s">
        <v>760</v>
      </c>
      <c r="D14" s="174" t="s">
        <v>213</v>
      </c>
      <c r="E14" s="175">
        <v>529</v>
      </c>
      <c r="F14" s="176"/>
      <c r="G14" s="177">
        <f>ROUND(E14*F14,2)</f>
        <v>0</v>
      </c>
      <c r="H14" s="176"/>
      <c r="I14" s="177">
        <f>ROUND(E14*H14,2)</f>
        <v>0</v>
      </c>
      <c r="J14" s="176"/>
      <c r="K14" s="177">
        <f>ROUND(E14*J14,2)</f>
        <v>0</v>
      </c>
      <c r="L14" s="177">
        <v>21</v>
      </c>
      <c r="M14" s="177">
        <f>G14*(1+L14/100)</f>
        <v>0</v>
      </c>
      <c r="N14" s="177">
        <v>0</v>
      </c>
      <c r="O14" s="177">
        <f>ROUND(E14*N14,2)</f>
        <v>0</v>
      </c>
      <c r="P14" s="177">
        <v>0</v>
      </c>
      <c r="Q14" s="177">
        <f>ROUND(E14*P14,2)</f>
        <v>0</v>
      </c>
      <c r="R14" s="177"/>
      <c r="S14" s="177" t="s">
        <v>188</v>
      </c>
      <c r="T14" s="178" t="s">
        <v>189</v>
      </c>
      <c r="U14" s="161">
        <v>1.7999999999999999E-2</v>
      </c>
      <c r="V14" s="161">
        <f>ROUND(E14*U14,2)</f>
        <v>9.52</v>
      </c>
      <c r="W14" s="161"/>
      <c r="X14" s="161" t="s">
        <v>190</v>
      </c>
      <c r="Y14" s="151"/>
      <c r="Z14" s="151"/>
      <c r="AA14" s="151"/>
      <c r="AB14" s="151"/>
      <c r="AC14" s="151"/>
      <c r="AD14" s="151"/>
      <c r="AE14" s="151"/>
      <c r="AF14" s="151"/>
      <c r="AG14" s="151" t="s">
        <v>191</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2" t="s">
        <v>756</v>
      </c>
      <c r="D15" s="163"/>
      <c r="E15" s="164">
        <v>529</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193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2">
        <v>4</v>
      </c>
      <c r="B16" s="173" t="s">
        <v>761</v>
      </c>
      <c r="C16" s="181" t="s">
        <v>762</v>
      </c>
      <c r="D16" s="174" t="s">
        <v>213</v>
      </c>
      <c r="E16" s="175">
        <v>529</v>
      </c>
      <c r="F16" s="176"/>
      <c r="G16" s="177">
        <f>ROUND(E16*F16,2)</f>
        <v>0</v>
      </c>
      <c r="H16" s="176"/>
      <c r="I16" s="177">
        <f>ROUND(E16*H16,2)</f>
        <v>0</v>
      </c>
      <c r="J16" s="176"/>
      <c r="K16" s="177">
        <f>ROUND(E16*J16,2)</f>
        <v>0</v>
      </c>
      <c r="L16" s="177">
        <v>21</v>
      </c>
      <c r="M16" s="177">
        <f>G16*(1+L16/100)</f>
        <v>0</v>
      </c>
      <c r="N16" s="177">
        <v>0</v>
      </c>
      <c r="O16" s="177">
        <f>ROUND(E16*N16,2)</f>
        <v>0</v>
      </c>
      <c r="P16" s="177">
        <v>0</v>
      </c>
      <c r="Q16" s="177">
        <f>ROUND(E16*P16,2)</f>
        <v>0</v>
      </c>
      <c r="R16" s="177"/>
      <c r="S16" s="177" t="s">
        <v>188</v>
      </c>
      <c r="T16" s="178" t="s">
        <v>189</v>
      </c>
      <c r="U16" s="161">
        <v>0.33200000000000002</v>
      </c>
      <c r="V16" s="161">
        <f>ROUND(E16*U16,2)</f>
        <v>175.63</v>
      </c>
      <c r="W16" s="161"/>
      <c r="X16" s="161" t="s">
        <v>190</v>
      </c>
      <c r="Y16" s="151"/>
      <c r="Z16" s="151"/>
      <c r="AA16" s="151"/>
      <c r="AB16" s="151"/>
      <c r="AC16" s="151"/>
      <c r="AD16" s="151"/>
      <c r="AE16" s="151"/>
      <c r="AF16" s="151"/>
      <c r="AG16" s="151" t="s">
        <v>191</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2" t="s">
        <v>756</v>
      </c>
      <c r="D17" s="163"/>
      <c r="E17" s="164">
        <v>529</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193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2">
        <v>5</v>
      </c>
      <c r="B18" s="173" t="s">
        <v>763</v>
      </c>
      <c r="C18" s="181" t="s">
        <v>764</v>
      </c>
      <c r="D18" s="174" t="s">
        <v>330</v>
      </c>
      <c r="E18" s="175">
        <v>179</v>
      </c>
      <c r="F18" s="176"/>
      <c r="G18" s="177">
        <f>ROUND(E18*F18,2)</f>
        <v>0</v>
      </c>
      <c r="H18" s="176"/>
      <c r="I18" s="177">
        <f>ROUND(E18*H18,2)</f>
        <v>0</v>
      </c>
      <c r="J18" s="176"/>
      <c r="K18" s="177">
        <f>ROUND(E18*J18,2)</f>
        <v>0</v>
      </c>
      <c r="L18" s="177">
        <v>21</v>
      </c>
      <c r="M18" s="177">
        <f>G18*(1+L18/100)</f>
        <v>0</v>
      </c>
      <c r="N18" s="177">
        <v>0</v>
      </c>
      <c r="O18" s="177">
        <f>ROUND(E18*N18,2)</f>
        <v>0</v>
      </c>
      <c r="P18" s="177">
        <v>0</v>
      </c>
      <c r="Q18" s="177">
        <f>ROUND(E18*P18,2)</f>
        <v>0</v>
      </c>
      <c r="R18" s="177"/>
      <c r="S18" s="177" t="s">
        <v>188</v>
      </c>
      <c r="T18" s="178" t="s">
        <v>189</v>
      </c>
      <c r="U18" s="161">
        <v>0.40500000000000003</v>
      </c>
      <c r="V18" s="161">
        <f>ROUND(E18*U18,2)</f>
        <v>72.5</v>
      </c>
      <c r="W18" s="161"/>
      <c r="X18" s="161" t="s">
        <v>190</v>
      </c>
      <c r="Y18" s="151"/>
      <c r="Z18" s="151"/>
      <c r="AA18" s="151"/>
      <c r="AB18" s="151"/>
      <c r="AC18" s="151"/>
      <c r="AD18" s="151"/>
      <c r="AE18" s="151"/>
      <c r="AF18" s="151"/>
      <c r="AG18" s="151" t="s">
        <v>191</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2" t="s">
        <v>108</v>
      </c>
      <c r="D19" s="163"/>
      <c r="E19" s="164">
        <v>2</v>
      </c>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193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765</v>
      </c>
      <c r="D20" s="163"/>
      <c r="E20" s="164">
        <v>148</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2" t="s">
        <v>766</v>
      </c>
      <c r="D21" s="163"/>
      <c r="E21" s="164">
        <v>29</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193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2">
        <v>6</v>
      </c>
      <c r="B22" s="173" t="s">
        <v>767</v>
      </c>
      <c r="C22" s="181" t="s">
        <v>768</v>
      </c>
      <c r="D22" s="174" t="s">
        <v>330</v>
      </c>
      <c r="E22" s="175">
        <v>59</v>
      </c>
      <c r="F22" s="176"/>
      <c r="G22" s="177">
        <f>ROUND(E22*F22,2)</f>
        <v>0</v>
      </c>
      <c r="H22" s="176"/>
      <c r="I22" s="177">
        <f>ROUND(E22*H22,2)</f>
        <v>0</v>
      </c>
      <c r="J22" s="176"/>
      <c r="K22" s="177">
        <f>ROUND(E22*J22,2)</f>
        <v>0</v>
      </c>
      <c r="L22" s="177">
        <v>21</v>
      </c>
      <c r="M22" s="177">
        <f>G22*(1+L22/100)</f>
        <v>0</v>
      </c>
      <c r="N22" s="177">
        <v>0</v>
      </c>
      <c r="O22" s="177">
        <f>ROUND(E22*N22,2)</f>
        <v>0</v>
      </c>
      <c r="P22" s="177">
        <v>0</v>
      </c>
      <c r="Q22" s="177">
        <f>ROUND(E22*P22,2)</f>
        <v>0</v>
      </c>
      <c r="R22" s="177"/>
      <c r="S22" s="177" t="s">
        <v>188</v>
      </c>
      <c r="T22" s="178" t="s">
        <v>189</v>
      </c>
      <c r="U22" s="161">
        <v>8.0000000000000002E-3</v>
      </c>
      <c r="V22" s="161">
        <f>ROUND(E22*U22,2)</f>
        <v>0.47</v>
      </c>
      <c r="W22" s="161"/>
      <c r="X22" s="161" t="s">
        <v>190</v>
      </c>
      <c r="Y22" s="151"/>
      <c r="Z22" s="151"/>
      <c r="AA22" s="151"/>
      <c r="AB22" s="151"/>
      <c r="AC22" s="151"/>
      <c r="AD22" s="151"/>
      <c r="AE22" s="151"/>
      <c r="AF22" s="151"/>
      <c r="AG22" s="151" t="s">
        <v>191</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2" t="s">
        <v>769</v>
      </c>
      <c r="D23" s="163"/>
      <c r="E23" s="164">
        <v>59</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193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2">
        <v>7</v>
      </c>
      <c r="B24" s="173" t="s">
        <v>770</v>
      </c>
      <c r="C24" s="181" t="s">
        <v>771</v>
      </c>
      <c r="D24" s="174" t="s">
        <v>330</v>
      </c>
      <c r="E24" s="175">
        <v>335</v>
      </c>
      <c r="F24" s="176"/>
      <c r="G24" s="177">
        <f>ROUND(E24*F24,2)</f>
        <v>0</v>
      </c>
      <c r="H24" s="176"/>
      <c r="I24" s="177">
        <f>ROUND(E24*H24,2)</f>
        <v>0</v>
      </c>
      <c r="J24" s="176"/>
      <c r="K24" s="177">
        <f>ROUND(E24*J24,2)</f>
        <v>0</v>
      </c>
      <c r="L24" s="177">
        <v>21</v>
      </c>
      <c r="M24" s="177">
        <f>G24*(1+L24/100)</f>
        <v>0</v>
      </c>
      <c r="N24" s="177">
        <v>0</v>
      </c>
      <c r="O24" s="177">
        <f>ROUND(E24*N24,2)</f>
        <v>0</v>
      </c>
      <c r="P24" s="177">
        <v>0</v>
      </c>
      <c r="Q24" s="177">
        <f>ROUND(E24*P24,2)</f>
        <v>0</v>
      </c>
      <c r="R24" s="177"/>
      <c r="S24" s="177" t="s">
        <v>188</v>
      </c>
      <c r="T24" s="178" t="s">
        <v>189</v>
      </c>
      <c r="U24" s="161">
        <v>1.2999999999999999E-2</v>
      </c>
      <c r="V24" s="161">
        <f>ROUND(E24*U24,2)</f>
        <v>4.3600000000000003</v>
      </c>
      <c r="W24" s="161"/>
      <c r="X24" s="161" t="s">
        <v>190</v>
      </c>
      <c r="Y24" s="151"/>
      <c r="Z24" s="151"/>
      <c r="AA24" s="151"/>
      <c r="AB24" s="151"/>
      <c r="AC24" s="151"/>
      <c r="AD24" s="151"/>
      <c r="AE24" s="151"/>
      <c r="AF24" s="151"/>
      <c r="AG24" s="151" t="s">
        <v>191</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2" t="s">
        <v>772</v>
      </c>
      <c r="D25" s="163"/>
      <c r="E25" s="164">
        <v>335</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193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2">
        <v>8</v>
      </c>
      <c r="B26" s="173" t="s">
        <v>773</v>
      </c>
      <c r="C26" s="181" t="s">
        <v>774</v>
      </c>
      <c r="D26" s="174" t="s">
        <v>330</v>
      </c>
      <c r="E26" s="175">
        <v>80</v>
      </c>
      <c r="F26" s="176"/>
      <c r="G26" s="177">
        <f>ROUND(E26*F26,2)</f>
        <v>0</v>
      </c>
      <c r="H26" s="176"/>
      <c r="I26" s="177">
        <f>ROUND(E26*H26,2)</f>
        <v>0</v>
      </c>
      <c r="J26" s="176"/>
      <c r="K26" s="177">
        <f>ROUND(E26*J26,2)</f>
        <v>0</v>
      </c>
      <c r="L26" s="177">
        <v>21</v>
      </c>
      <c r="M26" s="177">
        <f>G26*(1+L26/100)</f>
        <v>0</v>
      </c>
      <c r="N26" s="177">
        <v>0</v>
      </c>
      <c r="O26" s="177">
        <f>ROUND(E26*N26,2)</f>
        <v>0</v>
      </c>
      <c r="P26" s="177">
        <v>0</v>
      </c>
      <c r="Q26" s="177">
        <f>ROUND(E26*P26,2)</f>
        <v>0</v>
      </c>
      <c r="R26" s="177"/>
      <c r="S26" s="177" t="s">
        <v>188</v>
      </c>
      <c r="T26" s="178" t="s">
        <v>189</v>
      </c>
      <c r="U26" s="161">
        <v>1.0999999999999999E-2</v>
      </c>
      <c r="V26" s="161">
        <f>ROUND(E26*U26,2)</f>
        <v>0.88</v>
      </c>
      <c r="W26" s="161"/>
      <c r="X26" s="161" t="s">
        <v>190</v>
      </c>
      <c r="Y26" s="151"/>
      <c r="Z26" s="151"/>
      <c r="AA26" s="151"/>
      <c r="AB26" s="151"/>
      <c r="AC26" s="151"/>
      <c r="AD26" s="151"/>
      <c r="AE26" s="151"/>
      <c r="AF26" s="151"/>
      <c r="AG26" s="151" t="s">
        <v>191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775</v>
      </c>
      <c r="D27" s="163"/>
      <c r="E27" s="164">
        <v>80</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2">
        <v>9</v>
      </c>
      <c r="B28" s="173" t="s">
        <v>776</v>
      </c>
      <c r="C28" s="181" t="s">
        <v>777</v>
      </c>
      <c r="D28" s="174" t="s">
        <v>330</v>
      </c>
      <c r="E28" s="175">
        <v>148</v>
      </c>
      <c r="F28" s="176"/>
      <c r="G28" s="177">
        <f>ROUND(E28*F28,2)</f>
        <v>0</v>
      </c>
      <c r="H28" s="176"/>
      <c r="I28" s="177">
        <f>ROUND(E28*H28,2)</f>
        <v>0</v>
      </c>
      <c r="J28" s="176"/>
      <c r="K28" s="177">
        <f>ROUND(E28*J28,2)</f>
        <v>0</v>
      </c>
      <c r="L28" s="177">
        <v>21</v>
      </c>
      <c r="M28" s="177">
        <f>G28*(1+L28/100)</f>
        <v>0</v>
      </c>
      <c r="N28" s="177">
        <v>0</v>
      </c>
      <c r="O28" s="177">
        <f>ROUND(E28*N28,2)</f>
        <v>0</v>
      </c>
      <c r="P28" s="177">
        <v>0</v>
      </c>
      <c r="Q28" s="177">
        <f>ROUND(E28*P28,2)</f>
        <v>0</v>
      </c>
      <c r="R28" s="177"/>
      <c r="S28" s="177" t="s">
        <v>188</v>
      </c>
      <c r="T28" s="178" t="s">
        <v>189</v>
      </c>
      <c r="U28" s="161">
        <v>0.27400000000000002</v>
      </c>
      <c r="V28" s="161">
        <f>ROUND(E28*U28,2)</f>
        <v>40.549999999999997</v>
      </c>
      <c r="W28" s="161"/>
      <c r="X28" s="161" t="s">
        <v>190</v>
      </c>
      <c r="Y28" s="151"/>
      <c r="Z28" s="151"/>
      <c r="AA28" s="151"/>
      <c r="AB28" s="151"/>
      <c r="AC28" s="151"/>
      <c r="AD28" s="151"/>
      <c r="AE28" s="151"/>
      <c r="AF28" s="151"/>
      <c r="AG28" s="151" t="s">
        <v>191</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2" t="s">
        <v>765</v>
      </c>
      <c r="D29" s="163"/>
      <c r="E29" s="164">
        <v>148</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193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2">
        <v>10</v>
      </c>
      <c r="B30" s="173" t="s">
        <v>778</v>
      </c>
      <c r="C30" s="181" t="s">
        <v>779</v>
      </c>
      <c r="D30" s="174" t="s">
        <v>330</v>
      </c>
      <c r="E30" s="175">
        <v>2</v>
      </c>
      <c r="F30" s="176"/>
      <c r="G30" s="177">
        <f>ROUND(E30*F30,2)</f>
        <v>0</v>
      </c>
      <c r="H30" s="176"/>
      <c r="I30" s="177">
        <f>ROUND(E30*H30,2)</f>
        <v>0</v>
      </c>
      <c r="J30" s="176"/>
      <c r="K30" s="177">
        <f>ROUND(E30*J30,2)</f>
        <v>0</v>
      </c>
      <c r="L30" s="177">
        <v>21</v>
      </c>
      <c r="M30" s="177">
        <f>G30*(1+L30/100)</f>
        <v>0</v>
      </c>
      <c r="N30" s="177">
        <v>0</v>
      </c>
      <c r="O30" s="177">
        <f>ROUND(E30*N30,2)</f>
        <v>0</v>
      </c>
      <c r="P30" s="177">
        <v>0</v>
      </c>
      <c r="Q30" s="177">
        <f>ROUND(E30*P30,2)</f>
        <v>0</v>
      </c>
      <c r="R30" s="177"/>
      <c r="S30" s="177" t="s">
        <v>188</v>
      </c>
      <c r="T30" s="178" t="s">
        <v>189</v>
      </c>
      <c r="U30" s="161">
        <v>0.34200000000000003</v>
      </c>
      <c r="V30" s="161">
        <f>ROUND(E30*U30,2)</f>
        <v>0.68</v>
      </c>
      <c r="W30" s="161"/>
      <c r="X30" s="161" t="s">
        <v>190</v>
      </c>
      <c r="Y30" s="151"/>
      <c r="Z30" s="151"/>
      <c r="AA30" s="151"/>
      <c r="AB30" s="151"/>
      <c r="AC30" s="151"/>
      <c r="AD30" s="151"/>
      <c r="AE30" s="151"/>
      <c r="AF30" s="151"/>
      <c r="AG30" s="151" t="s">
        <v>191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2" t="s">
        <v>108</v>
      </c>
      <c r="D31" s="163"/>
      <c r="E31" s="164">
        <v>2</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193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2">
        <v>11</v>
      </c>
      <c r="B32" s="173" t="s">
        <v>780</v>
      </c>
      <c r="C32" s="181" t="s">
        <v>781</v>
      </c>
      <c r="D32" s="174" t="s">
        <v>330</v>
      </c>
      <c r="E32" s="175">
        <v>29</v>
      </c>
      <c r="F32" s="176"/>
      <c r="G32" s="177">
        <f>ROUND(E32*F32,2)</f>
        <v>0</v>
      </c>
      <c r="H32" s="176"/>
      <c r="I32" s="177">
        <f>ROUND(E32*H32,2)</f>
        <v>0</v>
      </c>
      <c r="J32" s="176"/>
      <c r="K32" s="177">
        <f>ROUND(E32*J32,2)</f>
        <v>0</v>
      </c>
      <c r="L32" s="177">
        <v>21</v>
      </c>
      <c r="M32" s="177">
        <f>G32*(1+L32/100)</f>
        <v>0</v>
      </c>
      <c r="N32" s="177">
        <v>0</v>
      </c>
      <c r="O32" s="177">
        <f>ROUND(E32*N32,2)</f>
        <v>0</v>
      </c>
      <c r="P32" s="177">
        <v>0</v>
      </c>
      <c r="Q32" s="177">
        <f>ROUND(E32*P32,2)</f>
        <v>0</v>
      </c>
      <c r="R32" s="177"/>
      <c r="S32" s="177" t="s">
        <v>188</v>
      </c>
      <c r="T32" s="178" t="s">
        <v>189</v>
      </c>
      <c r="U32" s="161">
        <v>0.35699999999999998</v>
      </c>
      <c r="V32" s="161">
        <f>ROUND(E32*U32,2)</f>
        <v>10.35</v>
      </c>
      <c r="W32" s="161"/>
      <c r="X32" s="161" t="s">
        <v>190</v>
      </c>
      <c r="Y32" s="151"/>
      <c r="Z32" s="151"/>
      <c r="AA32" s="151"/>
      <c r="AB32" s="151"/>
      <c r="AC32" s="151"/>
      <c r="AD32" s="151"/>
      <c r="AE32" s="151"/>
      <c r="AF32" s="151"/>
      <c r="AG32" s="151" t="s">
        <v>191</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2" t="s">
        <v>766</v>
      </c>
      <c r="D33" s="163"/>
      <c r="E33" s="164">
        <v>29</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193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2">
        <v>12</v>
      </c>
      <c r="B34" s="173" t="s">
        <v>782</v>
      </c>
      <c r="C34" s="181" t="s">
        <v>783</v>
      </c>
      <c r="D34" s="174" t="s">
        <v>688</v>
      </c>
      <c r="E34" s="175">
        <v>13.225</v>
      </c>
      <c r="F34" s="176"/>
      <c r="G34" s="177">
        <f>ROUND(E34*F34,2)</f>
        <v>0</v>
      </c>
      <c r="H34" s="176"/>
      <c r="I34" s="177">
        <f>ROUND(E34*H34,2)</f>
        <v>0</v>
      </c>
      <c r="J34" s="176"/>
      <c r="K34" s="177">
        <f>ROUND(E34*J34,2)</f>
        <v>0</v>
      </c>
      <c r="L34" s="177">
        <v>21</v>
      </c>
      <c r="M34" s="177">
        <f>G34*(1+L34/100)</f>
        <v>0</v>
      </c>
      <c r="N34" s="177">
        <v>1E-3</v>
      </c>
      <c r="O34" s="177">
        <f>ROUND(E34*N34,2)</f>
        <v>0.01</v>
      </c>
      <c r="P34" s="177">
        <v>0</v>
      </c>
      <c r="Q34" s="177">
        <f>ROUND(E34*P34,2)</f>
        <v>0</v>
      </c>
      <c r="R34" s="177" t="s">
        <v>232</v>
      </c>
      <c r="S34" s="177" t="s">
        <v>188</v>
      </c>
      <c r="T34" s="178" t="s">
        <v>189</v>
      </c>
      <c r="U34" s="161">
        <v>0</v>
      </c>
      <c r="V34" s="161">
        <f>ROUND(E34*U34,2)</f>
        <v>0</v>
      </c>
      <c r="W34" s="161"/>
      <c r="X34" s="161" t="s">
        <v>233</v>
      </c>
      <c r="Y34" s="151"/>
      <c r="Z34" s="151"/>
      <c r="AA34" s="151"/>
      <c r="AB34" s="151"/>
      <c r="AC34" s="151"/>
      <c r="AD34" s="151"/>
      <c r="AE34" s="151"/>
      <c r="AF34" s="151"/>
      <c r="AG34" s="151" t="s">
        <v>234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2" t="s">
        <v>784</v>
      </c>
      <c r="D35" s="163"/>
      <c r="E35" s="164">
        <v>13.225</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193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x14ac:dyDescent="0.2">
      <c r="A36" s="166" t="s">
        <v>183</v>
      </c>
      <c r="B36" s="167" t="s">
        <v>96</v>
      </c>
      <c r="C36" s="180" t="s">
        <v>97</v>
      </c>
      <c r="D36" s="168"/>
      <c r="E36" s="169"/>
      <c r="F36" s="170"/>
      <c r="G36" s="170">
        <f>SUMIF(AG37:AG40,"&lt;&gt;NOR",G37:G40)</f>
        <v>0</v>
      </c>
      <c r="H36" s="170"/>
      <c r="I36" s="170">
        <f>SUM(I37:I40)</f>
        <v>0</v>
      </c>
      <c r="J36" s="170"/>
      <c r="K36" s="170">
        <f>SUM(K37:K40)</f>
        <v>0</v>
      </c>
      <c r="L36" s="170"/>
      <c r="M36" s="170">
        <f>SUM(M37:M40)</f>
        <v>0</v>
      </c>
      <c r="N36" s="170"/>
      <c r="O36" s="170">
        <f>SUM(O37:O40)</f>
        <v>0</v>
      </c>
      <c r="P36" s="170"/>
      <c r="Q36" s="170">
        <f>SUM(Q37:Q40)</f>
        <v>0</v>
      </c>
      <c r="R36" s="170"/>
      <c r="S36" s="170"/>
      <c r="T36" s="171"/>
      <c r="U36" s="165"/>
      <c r="V36" s="165">
        <f>SUM(V37:V40)</f>
        <v>0</v>
      </c>
      <c r="W36" s="165"/>
      <c r="X36" s="165"/>
      <c r="AG36" t="s">
        <v>184</v>
      </c>
    </row>
    <row r="37" spans="1:60" outlineLevel="1" x14ac:dyDescent="0.2">
      <c r="A37" s="172">
        <v>13</v>
      </c>
      <c r="B37" s="173" t="s">
        <v>785</v>
      </c>
      <c r="C37" s="181" t="s">
        <v>786</v>
      </c>
      <c r="D37" s="174" t="s">
        <v>221</v>
      </c>
      <c r="E37" s="175">
        <v>1</v>
      </c>
      <c r="F37" s="176"/>
      <c r="G37" s="177">
        <f>ROUND(E37*F37,2)</f>
        <v>0</v>
      </c>
      <c r="H37" s="176"/>
      <c r="I37" s="177">
        <f>ROUND(E37*H37,2)</f>
        <v>0</v>
      </c>
      <c r="J37" s="176"/>
      <c r="K37" s="177">
        <f>ROUND(E37*J37,2)</f>
        <v>0</v>
      </c>
      <c r="L37" s="177">
        <v>21</v>
      </c>
      <c r="M37" s="177">
        <f>G37*(1+L37/100)</f>
        <v>0</v>
      </c>
      <c r="N37" s="177">
        <v>0</v>
      </c>
      <c r="O37" s="177">
        <f>ROUND(E37*N37,2)</f>
        <v>0</v>
      </c>
      <c r="P37" s="177">
        <v>0</v>
      </c>
      <c r="Q37" s="177">
        <f>ROUND(E37*P37,2)</f>
        <v>0</v>
      </c>
      <c r="R37" s="177"/>
      <c r="S37" s="177" t="s">
        <v>222</v>
      </c>
      <c r="T37" s="178" t="s">
        <v>223</v>
      </c>
      <c r="U37" s="161">
        <v>0</v>
      </c>
      <c r="V37" s="161">
        <f>ROUND(E37*U37,2)</f>
        <v>0</v>
      </c>
      <c r="W37" s="161"/>
      <c r="X37" s="161" t="s">
        <v>190</v>
      </c>
      <c r="Y37" s="151"/>
      <c r="Z37" s="151"/>
      <c r="AA37" s="151"/>
      <c r="AB37" s="151"/>
      <c r="AC37" s="151"/>
      <c r="AD37" s="151"/>
      <c r="AE37" s="151"/>
      <c r="AF37" s="151"/>
      <c r="AG37" s="151" t="s">
        <v>191</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2" t="s">
        <v>94</v>
      </c>
      <c r="D38" s="163"/>
      <c r="E38" s="164">
        <v>1</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193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72">
        <v>14</v>
      </c>
      <c r="B39" s="173" t="s">
        <v>787</v>
      </c>
      <c r="C39" s="181" t="s">
        <v>788</v>
      </c>
      <c r="D39" s="174" t="s">
        <v>221</v>
      </c>
      <c r="E39" s="175">
        <v>1</v>
      </c>
      <c r="F39" s="176"/>
      <c r="G39" s="177">
        <f>ROUND(E39*F39,2)</f>
        <v>0</v>
      </c>
      <c r="H39" s="176"/>
      <c r="I39" s="177">
        <f>ROUND(E39*H39,2)</f>
        <v>0</v>
      </c>
      <c r="J39" s="176"/>
      <c r="K39" s="177">
        <f>ROUND(E39*J39,2)</f>
        <v>0</v>
      </c>
      <c r="L39" s="177">
        <v>21</v>
      </c>
      <c r="M39" s="177">
        <f>G39*(1+L39/100)</f>
        <v>0</v>
      </c>
      <c r="N39" s="177">
        <v>0</v>
      </c>
      <c r="O39" s="177">
        <f>ROUND(E39*N39,2)</f>
        <v>0</v>
      </c>
      <c r="P39" s="177">
        <v>0</v>
      </c>
      <c r="Q39" s="177">
        <f>ROUND(E39*P39,2)</f>
        <v>0</v>
      </c>
      <c r="R39" s="177"/>
      <c r="S39" s="177" t="s">
        <v>222</v>
      </c>
      <c r="T39" s="178" t="s">
        <v>223</v>
      </c>
      <c r="U39" s="161">
        <v>0</v>
      </c>
      <c r="V39" s="161">
        <f>ROUND(E39*U39,2)</f>
        <v>0</v>
      </c>
      <c r="W39" s="161"/>
      <c r="X39" s="161" t="s">
        <v>190</v>
      </c>
      <c r="Y39" s="151"/>
      <c r="Z39" s="151"/>
      <c r="AA39" s="151"/>
      <c r="AB39" s="151"/>
      <c r="AC39" s="151"/>
      <c r="AD39" s="151"/>
      <c r="AE39" s="151"/>
      <c r="AF39" s="151"/>
      <c r="AG39" s="151" t="s">
        <v>191</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2" t="s">
        <v>94</v>
      </c>
      <c r="D40" s="163"/>
      <c r="E40" s="164">
        <v>1</v>
      </c>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193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x14ac:dyDescent="0.2">
      <c r="A41" s="166" t="s">
        <v>183</v>
      </c>
      <c r="B41" s="167" t="s">
        <v>98</v>
      </c>
      <c r="C41" s="180" t="s">
        <v>99</v>
      </c>
      <c r="D41" s="168"/>
      <c r="E41" s="169"/>
      <c r="F41" s="170"/>
      <c r="G41" s="170">
        <f>SUMIF(AG42:AG81,"&lt;&gt;NOR",G42:G81)</f>
        <v>0</v>
      </c>
      <c r="H41" s="170"/>
      <c r="I41" s="170">
        <f>SUM(I42:I81)</f>
        <v>0</v>
      </c>
      <c r="J41" s="170"/>
      <c r="K41" s="170">
        <f>SUM(K42:K81)</f>
        <v>0</v>
      </c>
      <c r="L41" s="170"/>
      <c r="M41" s="170">
        <f>SUM(M42:M81)</f>
        <v>0</v>
      </c>
      <c r="N41" s="170"/>
      <c r="O41" s="170">
        <f>SUM(O42:O81)</f>
        <v>0</v>
      </c>
      <c r="P41" s="170"/>
      <c r="Q41" s="170">
        <f>SUM(Q42:Q81)</f>
        <v>0</v>
      </c>
      <c r="R41" s="170"/>
      <c r="S41" s="170"/>
      <c r="T41" s="171"/>
      <c r="U41" s="165"/>
      <c r="V41" s="165">
        <f>SUM(V42:V81)</f>
        <v>0</v>
      </c>
      <c r="W41" s="165"/>
      <c r="X41" s="165"/>
      <c r="AG41" t="s">
        <v>184</v>
      </c>
    </row>
    <row r="42" spans="1:60" ht="22.5" outlineLevel="1" x14ac:dyDescent="0.2">
      <c r="A42" s="172">
        <v>15</v>
      </c>
      <c r="B42" s="173" t="s">
        <v>789</v>
      </c>
      <c r="C42" s="181" t="s">
        <v>790</v>
      </c>
      <c r="D42" s="174" t="s">
        <v>221</v>
      </c>
      <c r="E42" s="175">
        <v>1</v>
      </c>
      <c r="F42" s="176"/>
      <c r="G42" s="177">
        <f>ROUND(E42*F42,2)</f>
        <v>0</v>
      </c>
      <c r="H42" s="176"/>
      <c r="I42" s="177">
        <f>ROUND(E42*H42,2)</f>
        <v>0</v>
      </c>
      <c r="J42" s="176"/>
      <c r="K42" s="177">
        <f>ROUND(E42*J42,2)</f>
        <v>0</v>
      </c>
      <c r="L42" s="177">
        <v>21</v>
      </c>
      <c r="M42" s="177">
        <f>G42*(1+L42/100)</f>
        <v>0</v>
      </c>
      <c r="N42" s="177">
        <v>0</v>
      </c>
      <c r="O42" s="177">
        <f>ROUND(E42*N42,2)</f>
        <v>0</v>
      </c>
      <c r="P42" s="177">
        <v>0</v>
      </c>
      <c r="Q42" s="177">
        <f>ROUND(E42*P42,2)</f>
        <v>0</v>
      </c>
      <c r="R42" s="177"/>
      <c r="S42" s="177" t="s">
        <v>222</v>
      </c>
      <c r="T42" s="178" t="s">
        <v>223</v>
      </c>
      <c r="U42" s="161">
        <v>0</v>
      </c>
      <c r="V42" s="161">
        <f>ROUND(E42*U42,2)</f>
        <v>0</v>
      </c>
      <c r="W42" s="161"/>
      <c r="X42" s="161" t="s">
        <v>190</v>
      </c>
      <c r="Y42" s="151"/>
      <c r="Z42" s="151"/>
      <c r="AA42" s="151"/>
      <c r="AB42" s="151"/>
      <c r="AC42" s="151"/>
      <c r="AD42" s="151"/>
      <c r="AE42" s="151"/>
      <c r="AF42" s="151"/>
      <c r="AG42" s="151" t="s">
        <v>191</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2" t="s">
        <v>94</v>
      </c>
      <c r="D43" s="163"/>
      <c r="E43" s="164">
        <v>1</v>
      </c>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193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2">
        <v>16</v>
      </c>
      <c r="B44" s="173" t="s">
        <v>791</v>
      </c>
      <c r="C44" s="181" t="s">
        <v>792</v>
      </c>
      <c r="D44" s="174" t="s">
        <v>221</v>
      </c>
      <c r="E44" s="175">
        <v>1</v>
      </c>
      <c r="F44" s="176"/>
      <c r="G44" s="177">
        <f>ROUND(E44*F44,2)</f>
        <v>0</v>
      </c>
      <c r="H44" s="176"/>
      <c r="I44" s="177">
        <f>ROUND(E44*H44,2)</f>
        <v>0</v>
      </c>
      <c r="J44" s="176"/>
      <c r="K44" s="177">
        <f>ROUND(E44*J44,2)</f>
        <v>0</v>
      </c>
      <c r="L44" s="177">
        <v>21</v>
      </c>
      <c r="M44" s="177">
        <f>G44*(1+L44/100)</f>
        <v>0</v>
      </c>
      <c r="N44" s="177">
        <v>0</v>
      </c>
      <c r="O44" s="177">
        <f>ROUND(E44*N44,2)</f>
        <v>0</v>
      </c>
      <c r="P44" s="177">
        <v>0</v>
      </c>
      <c r="Q44" s="177">
        <f>ROUND(E44*P44,2)</f>
        <v>0</v>
      </c>
      <c r="R44" s="177"/>
      <c r="S44" s="177" t="s">
        <v>222</v>
      </c>
      <c r="T44" s="178" t="s">
        <v>223</v>
      </c>
      <c r="U44" s="161">
        <v>0</v>
      </c>
      <c r="V44" s="161">
        <f>ROUND(E44*U44,2)</f>
        <v>0</v>
      </c>
      <c r="W44" s="161"/>
      <c r="X44" s="161" t="s">
        <v>190</v>
      </c>
      <c r="Y44" s="151"/>
      <c r="Z44" s="151"/>
      <c r="AA44" s="151"/>
      <c r="AB44" s="151"/>
      <c r="AC44" s="151"/>
      <c r="AD44" s="151"/>
      <c r="AE44" s="151"/>
      <c r="AF44" s="151"/>
      <c r="AG44" s="151" t="s">
        <v>191</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2" t="s">
        <v>94</v>
      </c>
      <c r="D45" s="163"/>
      <c r="E45" s="164">
        <v>1</v>
      </c>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193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2">
        <v>17</v>
      </c>
      <c r="B46" s="173" t="s">
        <v>793</v>
      </c>
      <c r="C46" s="181" t="s">
        <v>794</v>
      </c>
      <c r="D46" s="174" t="s">
        <v>221</v>
      </c>
      <c r="E46" s="175">
        <v>15</v>
      </c>
      <c r="F46" s="176"/>
      <c r="G46" s="177">
        <f>ROUND(E46*F46,2)</f>
        <v>0</v>
      </c>
      <c r="H46" s="176"/>
      <c r="I46" s="177">
        <f>ROUND(E46*H46,2)</f>
        <v>0</v>
      </c>
      <c r="J46" s="176"/>
      <c r="K46" s="177">
        <f>ROUND(E46*J46,2)</f>
        <v>0</v>
      </c>
      <c r="L46" s="177">
        <v>21</v>
      </c>
      <c r="M46" s="177">
        <f>G46*(1+L46/100)</f>
        <v>0</v>
      </c>
      <c r="N46" s="177">
        <v>0</v>
      </c>
      <c r="O46" s="177">
        <f>ROUND(E46*N46,2)</f>
        <v>0</v>
      </c>
      <c r="P46" s="177">
        <v>0</v>
      </c>
      <c r="Q46" s="177">
        <f>ROUND(E46*P46,2)</f>
        <v>0</v>
      </c>
      <c r="R46" s="177"/>
      <c r="S46" s="177" t="s">
        <v>222</v>
      </c>
      <c r="T46" s="178" t="s">
        <v>223</v>
      </c>
      <c r="U46" s="161">
        <v>0</v>
      </c>
      <c r="V46" s="161">
        <f>ROUND(E46*U46,2)</f>
        <v>0</v>
      </c>
      <c r="W46" s="161"/>
      <c r="X46" s="161" t="s">
        <v>190</v>
      </c>
      <c r="Y46" s="151"/>
      <c r="Z46" s="151"/>
      <c r="AA46" s="151"/>
      <c r="AB46" s="151"/>
      <c r="AC46" s="151"/>
      <c r="AD46" s="151"/>
      <c r="AE46" s="151"/>
      <c r="AF46" s="151"/>
      <c r="AG46" s="151" t="s">
        <v>191</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2" t="s">
        <v>795</v>
      </c>
      <c r="D47" s="163"/>
      <c r="E47" s="164">
        <v>15</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193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2">
        <v>18</v>
      </c>
      <c r="B48" s="173" t="s">
        <v>796</v>
      </c>
      <c r="C48" s="181" t="s">
        <v>797</v>
      </c>
      <c r="D48" s="174" t="s">
        <v>221</v>
      </c>
      <c r="E48" s="175">
        <v>34</v>
      </c>
      <c r="F48" s="176"/>
      <c r="G48" s="177">
        <f>ROUND(E48*F48,2)</f>
        <v>0</v>
      </c>
      <c r="H48" s="176"/>
      <c r="I48" s="177">
        <f>ROUND(E48*H48,2)</f>
        <v>0</v>
      </c>
      <c r="J48" s="176"/>
      <c r="K48" s="177">
        <f>ROUND(E48*J48,2)</f>
        <v>0</v>
      </c>
      <c r="L48" s="177">
        <v>21</v>
      </c>
      <c r="M48" s="177">
        <f>G48*(1+L48/100)</f>
        <v>0</v>
      </c>
      <c r="N48" s="177">
        <v>0</v>
      </c>
      <c r="O48" s="177">
        <f>ROUND(E48*N48,2)</f>
        <v>0</v>
      </c>
      <c r="P48" s="177">
        <v>0</v>
      </c>
      <c r="Q48" s="177">
        <f>ROUND(E48*P48,2)</f>
        <v>0</v>
      </c>
      <c r="R48" s="177"/>
      <c r="S48" s="177" t="s">
        <v>222</v>
      </c>
      <c r="T48" s="178" t="s">
        <v>223</v>
      </c>
      <c r="U48" s="161">
        <v>0</v>
      </c>
      <c r="V48" s="161">
        <f>ROUND(E48*U48,2)</f>
        <v>0</v>
      </c>
      <c r="W48" s="161"/>
      <c r="X48" s="161" t="s">
        <v>190</v>
      </c>
      <c r="Y48" s="151"/>
      <c r="Z48" s="151"/>
      <c r="AA48" s="151"/>
      <c r="AB48" s="151"/>
      <c r="AC48" s="151"/>
      <c r="AD48" s="151"/>
      <c r="AE48" s="151"/>
      <c r="AF48" s="151"/>
      <c r="AG48" s="151" t="s">
        <v>191</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2" t="s">
        <v>798</v>
      </c>
      <c r="D49" s="163"/>
      <c r="E49" s="164">
        <v>34</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193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72">
        <v>19</v>
      </c>
      <c r="B50" s="173" t="s">
        <v>799</v>
      </c>
      <c r="C50" s="181" t="s">
        <v>800</v>
      </c>
      <c r="D50" s="174" t="s">
        <v>221</v>
      </c>
      <c r="E50" s="175">
        <v>1</v>
      </c>
      <c r="F50" s="176"/>
      <c r="G50" s="177">
        <f>ROUND(E50*F50,2)</f>
        <v>0</v>
      </c>
      <c r="H50" s="176"/>
      <c r="I50" s="177">
        <f>ROUND(E50*H50,2)</f>
        <v>0</v>
      </c>
      <c r="J50" s="176"/>
      <c r="K50" s="177">
        <f>ROUND(E50*J50,2)</f>
        <v>0</v>
      </c>
      <c r="L50" s="177">
        <v>21</v>
      </c>
      <c r="M50" s="177">
        <f>G50*(1+L50/100)</f>
        <v>0</v>
      </c>
      <c r="N50" s="177">
        <v>0</v>
      </c>
      <c r="O50" s="177">
        <f>ROUND(E50*N50,2)</f>
        <v>0</v>
      </c>
      <c r="P50" s="177">
        <v>0</v>
      </c>
      <c r="Q50" s="177">
        <f>ROUND(E50*P50,2)</f>
        <v>0</v>
      </c>
      <c r="R50" s="177"/>
      <c r="S50" s="177" t="s">
        <v>222</v>
      </c>
      <c r="T50" s="178" t="s">
        <v>223</v>
      </c>
      <c r="U50" s="161">
        <v>0</v>
      </c>
      <c r="V50" s="161">
        <f>ROUND(E50*U50,2)</f>
        <v>0</v>
      </c>
      <c r="W50" s="161"/>
      <c r="X50" s="161" t="s">
        <v>190</v>
      </c>
      <c r="Y50" s="151"/>
      <c r="Z50" s="151"/>
      <c r="AA50" s="151"/>
      <c r="AB50" s="151"/>
      <c r="AC50" s="151"/>
      <c r="AD50" s="151"/>
      <c r="AE50" s="151"/>
      <c r="AF50" s="151"/>
      <c r="AG50" s="151" t="s">
        <v>191</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2" t="s">
        <v>94</v>
      </c>
      <c r="D51" s="163"/>
      <c r="E51" s="164">
        <v>1</v>
      </c>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193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2">
        <v>20</v>
      </c>
      <c r="B52" s="173" t="s">
        <v>801</v>
      </c>
      <c r="C52" s="181" t="s">
        <v>802</v>
      </c>
      <c r="D52" s="174" t="s">
        <v>221</v>
      </c>
      <c r="E52" s="175">
        <v>30</v>
      </c>
      <c r="F52" s="176"/>
      <c r="G52" s="177">
        <f>ROUND(E52*F52,2)</f>
        <v>0</v>
      </c>
      <c r="H52" s="176"/>
      <c r="I52" s="177">
        <f>ROUND(E52*H52,2)</f>
        <v>0</v>
      </c>
      <c r="J52" s="176"/>
      <c r="K52" s="177">
        <f>ROUND(E52*J52,2)</f>
        <v>0</v>
      </c>
      <c r="L52" s="177">
        <v>21</v>
      </c>
      <c r="M52" s="177">
        <f>G52*(1+L52/100)</f>
        <v>0</v>
      </c>
      <c r="N52" s="177">
        <v>0</v>
      </c>
      <c r="O52" s="177">
        <f>ROUND(E52*N52,2)</f>
        <v>0</v>
      </c>
      <c r="P52" s="177">
        <v>0</v>
      </c>
      <c r="Q52" s="177">
        <f>ROUND(E52*P52,2)</f>
        <v>0</v>
      </c>
      <c r="R52" s="177"/>
      <c r="S52" s="177" t="s">
        <v>222</v>
      </c>
      <c r="T52" s="178" t="s">
        <v>223</v>
      </c>
      <c r="U52" s="161">
        <v>0</v>
      </c>
      <c r="V52" s="161">
        <f>ROUND(E52*U52,2)</f>
        <v>0</v>
      </c>
      <c r="W52" s="161"/>
      <c r="X52" s="161" t="s">
        <v>190</v>
      </c>
      <c r="Y52" s="151"/>
      <c r="Z52" s="151"/>
      <c r="AA52" s="151"/>
      <c r="AB52" s="151"/>
      <c r="AC52" s="151"/>
      <c r="AD52" s="151"/>
      <c r="AE52" s="151"/>
      <c r="AF52" s="151"/>
      <c r="AG52" s="151" t="s">
        <v>191</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2" t="s">
        <v>226</v>
      </c>
      <c r="D53" s="163"/>
      <c r="E53" s="164">
        <v>30</v>
      </c>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193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2">
        <v>21</v>
      </c>
      <c r="B54" s="173" t="s">
        <v>803</v>
      </c>
      <c r="C54" s="181" t="s">
        <v>804</v>
      </c>
      <c r="D54" s="174" t="s">
        <v>221</v>
      </c>
      <c r="E54" s="175">
        <v>38</v>
      </c>
      <c r="F54" s="176"/>
      <c r="G54" s="177">
        <f>ROUND(E54*F54,2)</f>
        <v>0</v>
      </c>
      <c r="H54" s="176"/>
      <c r="I54" s="177">
        <f>ROUND(E54*H54,2)</f>
        <v>0</v>
      </c>
      <c r="J54" s="176"/>
      <c r="K54" s="177">
        <f>ROUND(E54*J54,2)</f>
        <v>0</v>
      </c>
      <c r="L54" s="177">
        <v>21</v>
      </c>
      <c r="M54" s="177">
        <f>G54*(1+L54/100)</f>
        <v>0</v>
      </c>
      <c r="N54" s="177">
        <v>0</v>
      </c>
      <c r="O54" s="177">
        <f>ROUND(E54*N54,2)</f>
        <v>0</v>
      </c>
      <c r="P54" s="177">
        <v>0</v>
      </c>
      <c r="Q54" s="177">
        <f>ROUND(E54*P54,2)</f>
        <v>0</v>
      </c>
      <c r="R54" s="177"/>
      <c r="S54" s="177" t="s">
        <v>222</v>
      </c>
      <c r="T54" s="178" t="s">
        <v>223</v>
      </c>
      <c r="U54" s="161">
        <v>0</v>
      </c>
      <c r="V54" s="161">
        <f>ROUND(E54*U54,2)</f>
        <v>0</v>
      </c>
      <c r="W54" s="161"/>
      <c r="X54" s="161" t="s">
        <v>190</v>
      </c>
      <c r="Y54" s="151"/>
      <c r="Z54" s="151"/>
      <c r="AA54" s="151"/>
      <c r="AB54" s="151"/>
      <c r="AC54" s="151"/>
      <c r="AD54" s="151"/>
      <c r="AE54" s="151"/>
      <c r="AF54" s="151"/>
      <c r="AG54" s="151" t="s">
        <v>191</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2" t="s">
        <v>805</v>
      </c>
      <c r="D55" s="163"/>
      <c r="E55" s="164">
        <v>38</v>
      </c>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193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72">
        <v>22</v>
      </c>
      <c r="B56" s="173" t="s">
        <v>806</v>
      </c>
      <c r="C56" s="181" t="s">
        <v>807</v>
      </c>
      <c r="D56" s="174" t="s">
        <v>221</v>
      </c>
      <c r="E56" s="175">
        <v>1</v>
      </c>
      <c r="F56" s="176"/>
      <c r="G56" s="177">
        <f>ROUND(E56*F56,2)</f>
        <v>0</v>
      </c>
      <c r="H56" s="176"/>
      <c r="I56" s="177">
        <f>ROUND(E56*H56,2)</f>
        <v>0</v>
      </c>
      <c r="J56" s="176"/>
      <c r="K56" s="177">
        <f>ROUND(E56*J56,2)</f>
        <v>0</v>
      </c>
      <c r="L56" s="177">
        <v>21</v>
      </c>
      <c r="M56" s="177">
        <f>G56*(1+L56/100)</f>
        <v>0</v>
      </c>
      <c r="N56" s="177">
        <v>0</v>
      </c>
      <c r="O56" s="177">
        <f>ROUND(E56*N56,2)</f>
        <v>0</v>
      </c>
      <c r="P56" s="177">
        <v>0</v>
      </c>
      <c r="Q56" s="177">
        <f>ROUND(E56*P56,2)</f>
        <v>0</v>
      </c>
      <c r="R56" s="177"/>
      <c r="S56" s="177" t="s">
        <v>222</v>
      </c>
      <c r="T56" s="178" t="s">
        <v>223</v>
      </c>
      <c r="U56" s="161">
        <v>0</v>
      </c>
      <c r="V56" s="161">
        <f>ROUND(E56*U56,2)</f>
        <v>0</v>
      </c>
      <c r="W56" s="161"/>
      <c r="X56" s="161" t="s">
        <v>190</v>
      </c>
      <c r="Y56" s="151"/>
      <c r="Z56" s="151"/>
      <c r="AA56" s="151"/>
      <c r="AB56" s="151"/>
      <c r="AC56" s="151"/>
      <c r="AD56" s="151"/>
      <c r="AE56" s="151"/>
      <c r="AF56" s="151"/>
      <c r="AG56" s="151" t="s">
        <v>191</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2" t="s">
        <v>94</v>
      </c>
      <c r="D57" s="163"/>
      <c r="E57" s="164">
        <v>1</v>
      </c>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193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2">
        <v>23</v>
      </c>
      <c r="B58" s="173" t="s">
        <v>808</v>
      </c>
      <c r="C58" s="181" t="s">
        <v>809</v>
      </c>
      <c r="D58" s="174" t="s">
        <v>221</v>
      </c>
      <c r="E58" s="175">
        <v>1</v>
      </c>
      <c r="F58" s="176"/>
      <c r="G58" s="177">
        <f>ROUND(E58*F58,2)</f>
        <v>0</v>
      </c>
      <c r="H58" s="176"/>
      <c r="I58" s="177">
        <f>ROUND(E58*H58,2)</f>
        <v>0</v>
      </c>
      <c r="J58" s="176"/>
      <c r="K58" s="177">
        <f>ROUND(E58*J58,2)</f>
        <v>0</v>
      </c>
      <c r="L58" s="177">
        <v>21</v>
      </c>
      <c r="M58" s="177">
        <f>G58*(1+L58/100)</f>
        <v>0</v>
      </c>
      <c r="N58" s="177">
        <v>0</v>
      </c>
      <c r="O58" s="177">
        <f>ROUND(E58*N58,2)</f>
        <v>0</v>
      </c>
      <c r="P58" s="177">
        <v>0</v>
      </c>
      <c r="Q58" s="177">
        <f>ROUND(E58*P58,2)</f>
        <v>0</v>
      </c>
      <c r="R58" s="177"/>
      <c r="S58" s="177" t="s">
        <v>222</v>
      </c>
      <c r="T58" s="178" t="s">
        <v>223</v>
      </c>
      <c r="U58" s="161">
        <v>0</v>
      </c>
      <c r="V58" s="161">
        <f>ROUND(E58*U58,2)</f>
        <v>0</v>
      </c>
      <c r="W58" s="161"/>
      <c r="X58" s="161" t="s">
        <v>190</v>
      </c>
      <c r="Y58" s="151"/>
      <c r="Z58" s="151"/>
      <c r="AA58" s="151"/>
      <c r="AB58" s="151"/>
      <c r="AC58" s="151"/>
      <c r="AD58" s="151"/>
      <c r="AE58" s="151"/>
      <c r="AF58" s="151"/>
      <c r="AG58" s="151" t="s">
        <v>191</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2" t="s">
        <v>94</v>
      </c>
      <c r="D59" s="163"/>
      <c r="E59" s="164">
        <v>1</v>
      </c>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193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72">
        <v>24</v>
      </c>
      <c r="B60" s="173" t="s">
        <v>810</v>
      </c>
      <c r="C60" s="181" t="s">
        <v>811</v>
      </c>
      <c r="D60" s="174" t="s">
        <v>221</v>
      </c>
      <c r="E60" s="175">
        <v>3</v>
      </c>
      <c r="F60" s="176"/>
      <c r="G60" s="177">
        <f>ROUND(E60*F60,2)</f>
        <v>0</v>
      </c>
      <c r="H60" s="176"/>
      <c r="I60" s="177">
        <f>ROUND(E60*H60,2)</f>
        <v>0</v>
      </c>
      <c r="J60" s="176"/>
      <c r="K60" s="177">
        <f>ROUND(E60*J60,2)</f>
        <v>0</v>
      </c>
      <c r="L60" s="177">
        <v>21</v>
      </c>
      <c r="M60" s="177">
        <f>G60*(1+L60/100)</f>
        <v>0</v>
      </c>
      <c r="N60" s="177">
        <v>0</v>
      </c>
      <c r="O60" s="177">
        <f>ROUND(E60*N60,2)</f>
        <v>0</v>
      </c>
      <c r="P60" s="177">
        <v>0</v>
      </c>
      <c r="Q60" s="177">
        <f>ROUND(E60*P60,2)</f>
        <v>0</v>
      </c>
      <c r="R60" s="177"/>
      <c r="S60" s="177" t="s">
        <v>222</v>
      </c>
      <c r="T60" s="178" t="s">
        <v>223</v>
      </c>
      <c r="U60" s="161">
        <v>0</v>
      </c>
      <c r="V60" s="161">
        <f>ROUND(E60*U60,2)</f>
        <v>0</v>
      </c>
      <c r="W60" s="161"/>
      <c r="X60" s="161" t="s">
        <v>190</v>
      </c>
      <c r="Y60" s="151"/>
      <c r="Z60" s="151"/>
      <c r="AA60" s="151"/>
      <c r="AB60" s="151"/>
      <c r="AC60" s="151"/>
      <c r="AD60" s="151"/>
      <c r="AE60" s="151"/>
      <c r="AF60" s="151"/>
      <c r="AG60" s="151" t="s">
        <v>191</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2" t="s">
        <v>110</v>
      </c>
      <c r="D61" s="163"/>
      <c r="E61" s="164">
        <v>3</v>
      </c>
      <c r="F61" s="161"/>
      <c r="G61" s="161"/>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193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72">
        <v>25</v>
      </c>
      <c r="B62" s="173" t="s">
        <v>812</v>
      </c>
      <c r="C62" s="181" t="s">
        <v>813</v>
      </c>
      <c r="D62" s="174" t="s">
        <v>221</v>
      </c>
      <c r="E62" s="175">
        <v>2</v>
      </c>
      <c r="F62" s="176"/>
      <c r="G62" s="177">
        <f>ROUND(E62*F62,2)</f>
        <v>0</v>
      </c>
      <c r="H62" s="176"/>
      <c r="I62" s="177">
        <f>ROUND(E62*H62,2)</f>
        <v>0</v>
      </c>
      <c r="J62" s="176"/>
      <c r="K62" s="177">
        <f>ROUND(E62*J62,2)</f>
        <v>0</v>
      </c>
      <c r="L62" s="177">
        <v>21</v>
      </c>
      <c r="M62" s="177">
        <f>G62*(1+L62/100)</f>
        <v>0</v>
      </c>
      <c r="N62" s="177">
        <v>0</v>
      </c>
      <c r="O62" s="177">
        <f>ROUND(E62*N62,2)</f>
        <v>0</v>
      </c>
      <c r="P62" s="177">
        <v>0</v>
      </c>
      <c r="Q62" s="177">
        <f>ROUND(E62*P62,2)</f>
        <v>0</v>
      </c>
      <c r="R62" s="177"/>
      <c r="S62" s="177" t="s">
        <v>222</v>
      </c>
      <c r="T62" s="178" t="s">
        <v>223</v>
      </c>
      <c r="U62" s="161">
        <v>0</v>
      </c>
      <c r="V62" s="161">
        <f>ROUND(E62*U62,2)</f>
        <v>0</v>
      </c>
      <c r="W62" s="161"/>
      <c r="X62" s="161" t="s">
        <v>190</v>
      </c>
      <c r="Y62" s="151"/>
      <c r="Z62" s="151"/>
      <c r="AA62" s="151"/>
      <c r="AB62" s="151"/>
      <c r="AC62" s="151"/>
      <c r="AD62" s="151"/>
      <c r="AE62" s="151"/>
      <c r="AF62" s="151"/>
      <c r="AG62" s="151" t="s">
        <v>191</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2" t="s">
        <v>108</v>
      </c>
      <c r="D63" s="163"/>
      <c r="E63" s="164">
        <v>2</v>
      </c>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193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2">
        <v>26</v>
      </c>
      <c r="B64" s="173" t="s">
        <v>814</v>
      </c>
      <c r="C64" s="181" t="s">
        <v>815</v>
      </c>
      <c r="D64" s="174" t="s">
        <v>221</v>
      </c>
      <c r="E64" s="175">
        <v>2</v>
      </c>
      <c r="F64" s="176"/>
      <c r="G64" s="177">
        <f>ROUND(E64*F64,2)</f>
        <v>0</v>
      </c>
      <c r="H64" s="176"/>
      <c r="I64" s="177">
        <f>ROUND(E64*H64,2)</f>
        <v>0</v>
      </c>
      <c r="J64" s="176"/>
      <c r="K64" s="177">
        <f>ROUND(E64*J64,2)</f>
        <v>0</v>
      </c>
      <c r="L64" s="177">
        <v>21</v>
      </c>
      <c r="M64" s="177">
        <f>G64*(1+L64/100)</f>
        <v>0</v>
      </c>
      <c r="N64" s="177">
        <v>0</v>
      </c>
      <c r="O64" s="177">
        <f>ROUND(E64*N64,2)</f>
        <v>0</v>
      </c>
      <c r="P64" s="177">
        <v>0</v>
      </c>
      <c r="Q64" s="177">
        <f>ROUND(E64*P64,2)</f>
        <v>0</v>
      </c>
      <c r="R64" s="177"/>
      <c r="S64" s="177" t="s">
        <v>222</v>
      </c>
      <c r="T64" s="178" t="s">
        <v>223</v>
      </c>
      <c r="U64" s="161">
        <v>0</v>
      </c>
      <c r="V64" s="161">
        <f>ROUND(E64*U64,2)</f>
        <v>0</v>
      </c>
      <c r="W64" s="161"/>
      <c r="X64" s="161" t="s">
        <v>190</v>
      </c>
      <c r="Y64" s="151"/>
      <c r="Z64" s="151"/>
      <c r="AA64" s="151"/>
      <c r="AB64" s="151"/>
      <c r="AC64" s="151"/>
      <c r="AD64" s="151"/>
      <c r="AE64" s="151"/>
      <c r="AF64" s="151"/>
      <c r="AG64" s="151" t="s">
        <v>191</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2" t="s">
        <v>108</v>
      </c>
      <c r="D65" s="163"/>
      <c r="E65" s="164">
        <v>2</v>
      </c>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193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2">
        <v>27</v>
      </c>
      <c r="B66" s="173" t="s">
        <v>816</v>
      </c>
      <c r="C66" s="181" t="s">
        <v>817</v>
      </c>
      <c r="D66" s="174" t="s">
        <v>221</v>
      </c>
      <c r="E66" s="175">
        <v>1</v>
      </c>
      <c r="F66" s="176"/>
      <c r="G66" s="177">
        <f>ROUND(E66*F66,2)</f>
        <v>0</v>
      </c>
      <c r="H66" s="176"/>
      <c r="I66" s="177">
        <f>ROUND(E66*H66,2)</f>
        <v>0</v>
      </c>
      <c r="J66" s="176"/>
      <c r="K66" s="177">
        <f>ROUND(E66*J66,2)</f>
        <v>0</v>
      </c>
      <c r="L66" s="177">
        <v>21</v>
      </c>
      <c r="M66" s="177">
        <f>G66*(1+L66/100)</f>
        <v>0</v>
      </c>
      <c r="N66" s="177">
        <v>0</v>
      </c>
      <c r="O66" s="177">
        <f>ROUND(E66*N66,2)</f>
        <v>0</v>
      </c>
      <c r="P66" s="177">
        <v>0</v>
      </c>
      <c r="Q66" s="177">
        <f>ROUND(E66*P66,2)</f>
        <v>0</v>
      </c>
      <c r="R66" s="177"/>
      <c r="S66" s="177" t="s">
        <v>222</v>
      </c>
      <c r="T66" s="178" t="s">
        <v>223</v>
      </c>
      <c r="U66" s="161">
        <v>0</v>
      </c>
      <c r="V66" s="161">
        <f>ROUND(E66*U66,2)</f>
        <v>0</v>
      </c>
      <c r="W66" s="161"/>
      <c r="X66" s="161" t="s">
        <v>190</v>
      </c>
      <c r="Y66" s="151"/>
      <c r="Z66" s="151"/>
      <c r="AA66" s="151"/>
      <c r="AB66" s="151"/>
      <c r="AC66" s="151"/>
      <c r="AD66" s="151"/>
      <c r="AE66" s="151"/>
      <c r="AF66" s="151"/>
      <c r="AG66" s="151" t="s">
        <v>191</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2" t="s">
        <v>94</v>
      </c>
      <c r="D67" s="163"/>
      <c r="E67" s="164">
        <v>1</v>
      </c>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193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72">
        <v>28</v>
      </c>
      <c r="B68" s="173" t="s">
        <v>818</v>
      </c>
      <c r="C68" s="181" t="s">
        <v>819</v>
      </c>
      <c r="D68" s="174" t="s">
        <v>221</v>
      </c>
      <c r="E68" s="175">
        <v>2</v>
      </c>
      <c r="F68" s="176"/>
      <c r="G68" s="177">
        <f>ROUND(E68*F68,2)</f>
        <v>0</v>
      </c>
      <c r="H68" s="176"/>
      <c r="I68" s="177">
        <f>ROUND(E68*H68,2)</f>
        <v>0</v>
      </c>
      <c r="J68" s="176"/>
      <c r="K68" s="177">
        <f>ROUND(E68*J68,2)</f>
        <v>0</v>
      </c>
      <c r="L68" s="177">
        <v>21</v>
      </c>
      <c r="M68" s="177">
        <f>G68*(1+L68/100)</f>
        <v>0</v>
      </c>
      <c r="N68" s="177">
        <v>0</v>
      </c>
      <c r="O68" s="177">
        <f>ROUND(E68*N68,2)</f>
        <v>0</v>
      </c>
      <c r="P68" s="177">
        <v>0</v>
      </c>
      <c r="Q68" s="177">
        <f>ROUND(E68*P68,2)</f>
        <v>0</v>
      </c>
      <c r="R68" s="177"/>
      <c r="S68" s="177" t="s">
        <v>222</v>
      </c>
      <c r="T68" s="178" t="s">
        <v>223</v>
      </c>
      <c r="U68" s="161">
        <v>0</v>
      </c>
      <c r="V68" s="161">
        <f>ROUND(E68*U68,2)</f>
        <v>0</v>
      </c>
      <c r="W68" s="161"/>
      <c r="X68" s="161" t="s">
        <v>190</v>
      </c>
      <c r="Y68" s="151"/>
      <c r="Z68" s="151"/>
      <c r="AA68" s="151"/>
      <c r="AB68" s="151"/>
      <c r="AC68" s="151"/>
      <c r="AD68" s="151"/>
      <c r="AE68" s="151"/>
      <c r="AF68" s="151"/>
      <c r="AG68" s="151" t="s">
        <v>191</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2" t="s">
        <v>108</v>
      </c>
      <c r="D69" s="163"/>
      <c r="E69" s="164">
        <v>2</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193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72">
        <v>29</v>
      </c>
      <c r="B70" s="173" t="s">
        <v>820</v>
      </c>
      <c r="C70" s="181" t="s">
        <v>821</v>
      </c>
      <c r="D70" s="174" t="s">
        <v>221</v>
      </c>
      <c r="E70" s="175">
        <v>4</v>
      </c>
      <c r="F70" s="176"/>
      <c r="G70" s="177">
        <f>ROUND(E70*F70,2)</f>
        <v>0</v>
      </c>
      <c r="H70" s="176"/>
      <c r="I70" s="177">
        <f>ROUND(E70*H70,2)</f>
        <v>0</v>
      </c>
      <c r="J70" s="176"/>
      <c r="K70" s="177">
        <f>ROUND(E70*J70,2)</f>
        <v>0</v>
      </c>
      <c r="L70" s="177">
        <v>21</v>
      </c>
      <c r="M70" s="177">
        <f>G70*(1+L70/100)</f>
        <v>0</v>
      </c>
      <c r="N70" s="177">
        <v>0</v>
      </c>
      <c r="O70" s="177">
        <f>ROUND(E70*N70,2)</f>
        <v>0</v>
      </c>
      <c r="P70" s="177">
        <v>0</v>
      </c>
      <c r="Q70" s="177">
        <f>ROUND(E70*P70,2)</f>
        <v>0</v>
      </c>
      <c r="R70" s="177"/>
      <c r="S70" s="177" t="s">
        <v>222</v>
      </c>
      <c r="T70" s="178" t="s">
        <v>223</v>
      </c>
      <c r="U70" s="161">
        <v>0</v>
      </c>
      <c r="V70" s="161">
        <f>ROUND(E70*U70,2)</f>
        <v>0</v>
      </c>
      <c r="W70" s="161"/>
      <c r="X70" s="161" t="s">
        <v>190</v>
      </c>
      <c r="Y70" s="151"/>
      <c r="Z70" s="151"/>
      <c r="AA70" s="151"/>
      <c r="AB70" s="151"/>
      <c r="AC70" s="151"/>
      <c r="AD70" s="151"/>
      <c r="AE70" s="151"/>
      <c r="AF70" s="151"/>
      <c r="AG70" s="151" t="s">
        <v>191</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2" t="s">
        <v>112</v>
      </c>
      <c r="D71" s="163"/>
      <c r="E71" s="164">
        <v>4</v>
      </c>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193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2">
        <v>30</v>
      </c>
      <c r="B72" s="173" t="s">
        <v>822</v>
      </c>
      <c r="C72" s="181" t="s">
        <v>823</v>
      </c>
      <c r="D72" s="174" t="s">
        <v>221</v>
      </c>
      <c r="E72" s="175">
        <v>7</v>
      </c>
      <c r="F72" s="176"/>
      <c r="G72" s="177">
        <f>ROUND(E72*F72,2)</f>
        <v>0</v>
      </c>
      <c r="H72" s="176"/>
      <c r="I72" s="177">
        <f>ROUND(E72*H72,2)</f>
        <v>0</v>
      </c>
      <c r="J72" s="176"/>
      <c r="K72" s="177">
        <f>ROUND(E72*J72,2)</f>
        <v>0</v>
      </c>
      <c r="L72" s="177">
        <v>21</v>
      </c>
      <c r="M72" s="177">
        <f>G72*(1+L72/100)</f>
        <v>0</v>
      </c>
      <c r="N72" s="177">
        <v>0</v>
      </c>
      <c r="O72" s="177">
        <f>ROUND(E72*N72,2)</f>
        <v>0</v>
      </c>
      <c r="P72" s="177">
        <v>0</v>
      </c>
      <c r="Q72" s="177">
        <f>ROUND(E72*P72,2)</f>
        <v>0</v>
      </c>
      <c r="R72" s="177"/>
      <c r="S72" s="177" t="s">
        <v>222</v>
      </c>
      <c r="T72" s="178" t="s">
        <v>223</v>
      </c>
      <c r="U72" s="161">
        <v>0</v>
      </c>
      <c r="V72" s="161">
        <f>ROUND(E72*U72,2)</f>
        <v>0</v>
      </c>
      <c r="W72" s="161"/>
      <c r="X72" s="161" t="s">
        <v>190</v>
      </c>
      <c r="Y72" s="151"/>
      <c r="Z72" s="151"/>
      <c r="AA72" s="151"/>
      <c r="AB72" s="151"/>
      <c r="AC72" s="151"/>
      <c r="AD72" s="151"/>
      <c r="AE72" s="151"/>
      <c r="AF72" s="151"/>
      <c r="AG72" s="151" t="s">
        <v>191</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2" t="s">
        <v>824</v>
      </c>
      <c r="D73" s="163"/>
      <c r="E73" s="164">
        <v>7</v>
      </c>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193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72">
        <v>31</v>
      </c>
      <c r="B74" s="173" t="s">
        <v>825</v>
      </c>
      <c r="C74" s="181" t="s">
        <v>826</v>
      </c>
      <c r="D74" s="174" t="s">
        <v>221</v>
      </c>
      <c r="E74" s="175">
        <v>1</v>
      </c>
      <c r="F74" s="176"/>
      <c r="G74" s="177">
        <f>ROUND(E74*F74,2)</f>
        <v>0</v>
      </c>
      <c r="H74" s="176"/>
      <c r="I74" s="177">
        <f>ROUND(E74*H74,2)</f>
        <v>0</v>
      </c>
      <c r="J74" s="176"/>
      <c r="K74" s="177">
        <f>ROUND(E74*J74,2)</f>
        <v>0</v>
      </c>
      <c r="L74" s="177">
        <v>21</v>
      </c>
      <c r="M74" s="177">
        <f>G74*(1+L74/100)</f>
        <v>0</v>
      </c>
      <c r="N74" s="177">
        <v>0</v>
      </c>
      <c r="O74" s="177">
        <f>ROUND(E74*N74,2)</f>
        <v>0</v>
      </c>
      <c r="P74" s="177">
        <v>0</v>
      </c>
      <c r="Q74" s="177">
        <f>ROUND(E74*P74,2)</f>
        <v>0</v>
      </c>
      <c r="R74" s="177"/>
      <c r="S74" s="177" t="s">
        <v>222</v>
      </c>
      <c r="T74" s="178" t="s">
        <v>223</v>
      </c>
      <c r="U74" s="161">
        <v>0</v>
      </c>
      <c r="V74" s="161">
        <f>ROUND(E74*U74,2)</f>
        <v>0</v>
      </c>
      <c r="W74" s="161"/>
      <c r="X74" s="161" t="s">
        <v>190</v>
      </c>
      <c r="Y74" s="151"/>
      <c r="Z74" s="151"/>
      <c r="AA74" s="151"/>
      <c r="AB74" s="151"/>
      <c r="AC74" s="151"/>
      <c r="AD74" s="151"/>
      <c r="AE74" s="151"/>
      <c r="AF74" s="151"/>
      <c r="AG74" s="151" t="s">
        <v>191</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2" t="s">
        <v>94</v>
      </c>
      <c r="D75" s="163"/>
      <c r="E75" s="164">
        <v>1</v>
      </c>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193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72">
        <v>32</v>
      </c>
      <c r="B76" s="173" t="s">
        <v>827</v>
      </c>
      <c r="C76" s="181" t="s">
        <v>828</v>
      </c>
      <c r="D76" s="174" t="s">
        <v>221</v>
      </c>
      <c r="E76" s="175">
        <v>2</v>
      </c>
      <c r="F76" s="176"/>
      <c r="G76" s="177">
        <f>ROUND(E76*F76,2)</f>
        <v>0</v>
      </c>
      <c r="H76" s="176"/>
      <c r="I76" s="177">
        <f>ROUND(E76*H76,2)</f>
        <v>0</v>
      </c>
      <c r="J76" s="176"/>
      <c r="K76" s="177">
        <f>ROUND(E76*J76,2)</f>
        <v>0</v>
      </c>
      <c r="L76" s="177">
        <v>21</v>
      </c>
      <c r="M76" s="177">
        <f>G76*(1+L76/100)</f>
        <v>0</v>
      </c>
      <c r="N76" s="177">
        <v>0</v>
      </c>
      <c r="O76" s="177">
        <f>ROUND(E76*N76,2)</f>
        <v>0</v>
      </c>
      <c r="P76" s="177">
        <v>0</v>
      </c>
      <c r="Q76" s="177">
        <f>ROUND(E76*P76,2)</f>
        <v>0</v>
      </c>
      <c r="R76" s="177"/>
      <c r="S76" s="177" t="s">
        <v>222</v>
      </c>
      <c r="T76" s="178" t="s">
        <v>697</v>
      </c>
      <c r="U76" s="161">
        <v>0</v>
      </c>
      <c r="V76" s="161">
        <f>ROUND(E76*U76,2)</f>
        <v>0</v>
      </c>
      <c r="W76" s="161"/>
      <c r="X76" s="161" t="s">
        <v>190</v>
      </c>
      <c r="Y76" s="151"/>
      <c r="Z76" s="151"/>
      <c r="AA76" s="151"/>
      <c r="AB76" s="151"/>
      <c r="AC76" s="151"/>
      <c r="AD76" s="151"/>
      <c r="AE76" s="151"/>
      <c r="AF76" s="151"/>
      <c r="AG76" s="151" t="s">
        <v>191</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2" t="s">
        <v>108</v>
      </c>
      <c r="D77" s="163"/>
      <c r="E77" s="164">
        <v>2</v>
      </c>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193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72">
        <v>33</v>
      </c>
      <c r="B78" s="173" t="s">
        <v>829</v>
      </c>
      <c r="C78" s="181" t="s">
        <v>830</v>
      </c>
      <c r="D78" s="174" t="s">
        <v>221</v>
      </c>
      <c r="E78" s="175">
        <v>1</v>
      </c>
      <c r="F78" s="176"/>
      <c r="G78" s="177">
        <f>ROUND(E78*F78,2)</f>
        <v>0</v>
      </c>
      <c r="H78" s="176"/>
      <c r="I78" s="177">
        <f>ROUND(E78*H78,2)</f>
        <v>0</v>
      </c>
      <c r="J78" s="176"/>
      <c r="K78" s="177">
        <f>ROUND(E78*J78,2)</f>
        <v>0</v>
      </c>
      <c r="L78" s="177">
        <v>21</v>
      </c>
      <c r="M78" s="177">
        <f>G78*(1+L78/100)</f>
        <v>0</v>
      </c>
      <c r="N78" s="177">
        <v>0</v>
      </c>
      <c r="O78" s="177">
        <f>ROUND(E78*N78,2)</f>
        <v>0</v>
      </c>
      <c r="P78" s="177">
        <v>0</v>
      </c>
      <c r="Q78" s="177">
        <f>ROUND(E78*P78,2)</f>
        <v>0</v>
      </c>
      <c r="R78" s="177"/>
      <c r="S78" s="177" t="s">
        <v>222</v>
      </c>
      <c r="T78" s="178" t="s">
        <v>223</v>
      </c>
      <c r="U78" s="161">
        <v>0</v>
      </c>
      <c r="V78" s="161">
        <f>ROUND(E78*U78,2)</f>
        <v>0</v>
      </c>
      <c r="W78" s="161"/>
      <c r="X78" s="161" t="s">
        <v>190</v>
      </c>
      <c r="Y78" s="151"/>
      <c r="Z78" s="151"/>
      <c r="AA78" s="151"/>
      <c r="AB78" s="151"/>
      <c r="AC78" s="151"/>
      <c r="AD78" s="151"/>
      <c r="AE78" s="151"/>
      <c r="AF78" s="151"/>
      <c r="AG78" s="151" t="s">
        <v>191</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2" t="s">
        <v>94</v>
      </c>
      <c r="D79" s="163"/>
      <c r="E79" s="164">
        <v>1</v>
      </c>
      <c r="F79" s="161"/>
      <c r="G79" s="161"/>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193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72">
        <v>34</v>
      </c>
      <c r="B80" s="173" t="s">
        <v>831</v>
      </c>
      <c r="C80" s="181" t="s">
        <v>832</v>
      </c>
      <c r="D80" s="174" t="s">
        <v>221</v>
      </c>
      <c r="E80" s="175">
        <v>1</v>
      </c>
      <c r="F80" s="176"/>
      <c r="G80" s="177">
        <f>ROUND(E80*F80,2)</f>
        <v>0</v>
      </c>
      <c r="H80" s="176"/>
      <c r="I80" s="177">
        <f>ROUND(E80*H80,2)</f>
        <v>0</v>
      </c>
      <c r="J80" s="176"/>
      <c r="K80" s="177">
        <f>ROUND(E80*J80,2)</f>
        <v>0</v>
      </c>
      <c r="L80" s="177">
        <v>21</v>
      </c>
      <c r="M80" s="177">
        <f>G80*(1+L80/100)</f>
        <v>0</v>
      </c>
      <c r="N80" s="177">
        <v>0</v>
      </c>
      <c r="O80" s="177">
        <f>ROUND(E80*N80,2)</f>
        <v>0</v>
      </c>
      <c r="P80" s="177">
        <v>0</v>
      </c>
      <c r="Q80" s="177">
        <f>ROUND(E80*P80,2)</f>
        <v>0</v>
      </c>
      <c r="R80" s="177"/>
      <c r="S80" s="177" t="s">
        <v>222</v>
      </c>
      <c r="T80" s="178" t="s">
        <v>223</v>
      </c>
      <c r="U80" s="161">
        <v>0</v>
      </c>
      <c r="V80" s="161">
        <f>ROUND(E80*U80,2)</f>
        <v>0</v>
      </c>
      <c r="W80" s="161"/>
      <c r="X80" s="161" t="s">
        <v>190</v>
      </c>
      <c r="Y80" s="151"/>
      <c r="Z80" s="151"/>
      <c r="AA80" s="151"/>
      <c r="AB80" s="151"/>
      <c r="AC80" s="151"/>
      <c r="AD80" s="151"/>
      <c r="AE80" s="151"/>
      <c r="AF80" s="151"/>
      <c r="AG80" s="151" t="s">
        <v>191</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2" t="s">
        <v>94</v>
      </c>
      <c r="D81" s="163"/>
      <c r="E81" s="164">
        <v>1</v>
      </c>
      <c r="F81" s="161"/>
      <c r="G81" s="161"/>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193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x14ac:dyDescent="0.2">
      <c r="A82" s="166" t="s">
        <v>183</v>
      </c>
      <c r="B82" s="167" t="s">
        <v>100</v>
      </c>
      <c r="C82" s="180" t="s">
        <v>101</v>
      </c>
      <c r="D82" s="168"/>
      <c r="E82" s="169"/>
      <c r="F82" s="170"/>
      <c r="G82" s="170">
        <f>SUMIF(AG83:AG84,"&lt;&gt;NOR",G83:G84)</f>
        <v>0</v>
      </c>
      <c r="H82" s="170"/>
      <c r="I82" s="170">
        <f>SUM(I83:I84)</f>
        <v>0</v>
      </c>
      <c r="J82" s="170"/>
      <c r="K82" s="170">
        <f>SUM(K83:K84)</f>
        <v>0</v>
      </c>
      <c r="L82" s="170"/>
      <c r="M82" s="170">
        <f>SUM(M83:M84)</f>
        <v>0</v>
      </c>
      <c r="N82" s="170"/>
      <c r="O82" s="170">
        <f>SUM(O83:O84)</f>
        <v>0</v>
      </c>
      <c r="P82" s="170"/>
      <c r="Q82" s="170">
        <f>SUM(Q83:Q84)</f>
        <v>0</v>
      </c>
      <c r="R82" s="170"/>
      <c r="S82" s="170"/>
      <c r="T82" s="171"/>
      <c r="U82" s="165"/>
      <c r="V82" s="165">
        <f>SUM(V83:V84)</f>
        <v>0</v>
      </c>
      <c r="W82" s="165"/>
      <c r="X82" s="165"/>
      <c r="AG82" t="s">
        <v>184</v>
      </c>
    </row>
    <row r="83" spans="1:60" outlineLevel="1" x14ac:dyDescent="0.2">
      <c r="A83" s="172">
        <v>35</v>
      </c>
      <c r="B83" s="173" t="s">
        <v>833</v>
      </c>
      <c r="C83" s="181" t="s">
        <v>834</v>
      </c>
      <c r="D83" s="174" t="s">
        <v>221</v>
      </c>
      <c r="E83" s="175">
        <v>29</v>
      </c>
      <c r="F83" s="176"/>
      <c r="G83" s="177">
        <f>ROUND(E83*F83,2)</f>
        <v>0</v>
      </c>
      <c r="H83" s="176"/>
      <c r="I83" s="177">
        <f>ROUND(E83*H83,2)</f>
        <v>0</v>
      </c>
      <c r="J83" s="176"/>
      <c r="K83" s="177">
        <f>ROUND(E83*J83,2)</f>
        <v>0</v>
      </c>
      <c r="L83" s="177">
        <v>21</v>
      </c>
      <c r="M83" s="177">
        <f>G83*(1+L83/100)</f>
        <v>0</v>
      </c>
      <c r="N83" s="177">
        <v>0</v>
      </c>
      <c r="O83" s="177">
        <f>ROUND(E83*N83,2)</f>
        <v>0</v>
      </c>
      <c r="P83" s="177">
        <v>0</v>
      </c>
      <c r="Q83" s="177">
        <f>ROUND(E83*P83,2)</f>
        <v>0</v>
      </c>
      <c r="R83" s="177"/>
      <c r="S83" s="177" t="s">
        <v>222</v>
      </c>
      <c r="T83" s="178" t="s">
        <v>223</v>
      </c>
      <c r="U83" s="161">
        <v>0</v>
      </c>
      <c r="V83" s="161">
        <f>ROUND(E83*U83,2)</f>
        <v>0</v>
      </c>
      <c r="W83" s="161"/>
      <c r="X83" s="161" t="s">
        <v>190</v>
      </c>
      <c r="Y83" s="151"/>
      <c r="Z83" s="151"/>
      <c r="AA83" s="151"/>
      <c r="AB83" s="151"/>
      <c r="AC83" s="151"/>
      <c r="AD83" s="151"/>
      <c r="AE83" s="151"/>
      <c r="AF83" s="151"/>
      <c r="AG83" s="151" t="s">
        <v>191</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2" t="s">
        <v>766</v>
      </c>
      <c r="D84" s="163"/>
      <c r="E84" s="164">
        <v>29</v>
      </c>
      <c r="F84" s="161"/>
      <c r="G84" s="161"/>
      <c r="H84" s="161"/>
      <c r="I84" s="161"/>
      <c r="J84" s="161"/>
      <c r="K84" s="161"/>
      <c r="L84" s="161"/>
      <c r="M84" s="161"/>
      <c r="N84" s="161"/>
      <c r="O84" s="161"/>
      <c r="P84" s="161"/>
      <c r="Q84" s="161"/>
      <c r="R84" s="161"/>
      <c r="S84" s="161"/>
      <c r="T84" s="161"/>
      <c r="U84" s="161"/>
      <c r="V84" s="161"/>
      <c r="W84" s="161"/>
      <c r="X84" s="161"/>
      <c r="Y84" s="151"/>
      <c r="Z84" s="151"/>
      <c r="AA84" s="151"/>
      <c r="AB84" s="151"/>
      <c r="AC84" s="151"/>
      <c r="AD84" s="151"/>
      <c r="AE84" s="151"/>
      <c r="AF84" s="151"/>
      <c r="AG84" s="151" t="s">
        <v>193</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x14ac:dyDescent="0.2">
      <c r="A85" s="166" t="s">
        <v>183</v>
      </c>
      <c r="B85" s="167" t="s">
        <v>102</v>
      </c>
      <c r="C85" s="180" t="s">
        <v>103</v>
      </c>
      <c r="D85" s="168"/>
      <c r="E85" s="169"/>
      <c r="F85" s="170"/>
      <c r="G85" s="170">
        <f>SUMIF(AG86:AG141,"&lt;&gt;NOR",G86:G141)</f>
        <v>0</v>
      </c>
      <c r="H85" s="170"/>
      <c r="I85" s="170">
        <f>SUM(I86:I141)</f>
        <v>0</v>
      </c>
      <c r="J85" s="170"/>
      <c r="K85" s="170">
        <f>SUM(K86:K141)</f>
        <v>0</v>
      </c>
      <c r="L85" s="170"/>
      <c r="M85" s="170">
        <f>SUM(M86:M141)</f>
        <v>0</v>
      </c>
      <c r="N85" s="170"/>
      <c r="O85" s="170">
        <f>SUM(O86:O141)</f>
        <v>0</v>
      </c>
      <c r="P85" s="170"/>
      <c r="Q85" s="170">
        <f>SUM(Q86:Q141)</f>
        <v>0</v>
      </c>
      <c r="R85" s="170"/>
      <c r="S85" s="170"/>
      <c r="T85" s="171"/>
      <c r="U85" s="165"/>
      <c r="V85" s="165">
        <f>SUM(V86:V141)</f>
        <v>0</v>
      </c>
      <c r="W85" s="165"/>
      <c r="X85" s="165"/>
      <c r="AG85" t="s">
        <v>184</v>
      </c>
    </row>
    <row r="86" spans="1:60" outlineLevel="1" x14ac:dyDescent="0.2">
      <c r="A86" s="172">
        <v>36</v>
      </c>
      <c r="B86" s="173" t="s">
        <v>835</v>
      </c>
      <c r="C86" s="181" t="s">
        <v>836</v>
      </c>
      <c r="D86" s="174" t="s">
        <v>221</v>
      </c>
      <c r="E86" s="175">
        <v>11</v>
      </c>
      <c r="F86" s="176"/>
      <c r="G86" s="177">
        <f>ROUND(E86*F86,2)</f>
        <v>0</v>
      </c>
      <c r="H86" s="176"/>
      <c r="I86" s="177">
        <f>ROUND(E86*H86,2)</f>
        <v>0</v>
      </c>
      <c r="J86" s="176"/>
      <c r="K86" s="177">
        <f>ROUND(E86*J86,2)</f>
        <v>0</v>
      </c>
      <c r="L86" s="177">
        <v>21</v>
      </c>
      <c r="M86" s="177">
        <f>G86*(1+L86/100)</f>
        <v>0</v>
      </c>
      <c r="N86" s="177">
        <v>0</v>
      </c>
      <c r="O86" s="177">
        <f>ROUND(E86*N86,2)</f>
        <v>0</v>
      </c>
      <c r="P86" s="177">
        <v>0</v>
      </c>
      <c r="Q86" s="177">
        <f>ROUND(E86*P86,2)</f>
        <v>0</v>
      </c>
      <c r="R86" s="177"/>
      <c r="S86" s="177" t="s">
        <v>222</v>
      </c>
      <c r="T86" s="178" t="s">
        <v>223</v>
      </c>
      <c r="U86" s="161">
        <v>0</v>
      </c>
      <c r="V86" s="161">
        <f>ROUND(E86*U86,2)</f>
        <v>0</v>
      </c>
      <c r="W86" s="161"/>
      <c r="X86" s="161" t="s">
        <v>190</v>
      </c>
      <c r="Y86" s="151"/>
      <c r="Z86" s="151"/>
      <c r="AA86" s="151"/>
      <c r="AB86" s="151"/>
      <c r="AC86" s="151"/>
      <c r="AD86" s="151"/>
      <c r="AE86" s="151"/>
      <c r="AF86" s="151"/>
      <c r="AG86" s="151" t="s">
        <v>191</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2" t="s">
        <v>405</v>
      </c>
      <c r="D87" s="163"/>
      <c r="E87" s="164">
        <v>11</v>
      </c>
      <c r="F87" s="161"/>
      <c r="G87" s="161"/>
      <c r="H87" s="161"/>
      <c r="I87" s="161"/>
      <c r="J87" s="161"/>
      <c r="K87" s="161"/>
      <c r="L87" s="161"/>
      <c r="M87" s="161"/>
      <c r="N87" s="161"/>
      <c r="O87" s="161"/>
      <c r="P87" s="161"/>
      <c r="Q87" s="161"/>
      <c r="R87" s="161"/>
      <c r="S87" s="161"/>
      <c r="T87" s="161"/>
      <c r="U87" s="161"/>
      <c r="V87" s="161"/>
      <c r="W87" s="161"/>
      <c r="X87" s="161"/>
      <c r="Y87" s="151"/>
      <c r="Z87" s="151"/>
      <c r="AA87" s="151"/>
      <c r="AB87" s="151"/>
      <c r="AC87" s="151"/>
      <c r="AD87" s="151"/>
      <c r="AE87" s="151"/>
      <c r="AF87" s="151"/>
      <c r="AG87" s="151" t="s">
        <v>193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72">
        <v>37</v>
      </c>
      <c r="B88" s="173" t="s">
        <v>837</v>
      </c>
      <c r="C88" s="181" t="s">
        <v>838</v>
      </c>
      <c r="D88" s="174" t="s">
        <v>221</v>
      </c>
      <c r="E88" s="175">
        <v>2</v>
      </c>
      <c r="F88" s="176"/>
      <c r="G88" s="177">
        <f>ROUND(E88*F88,2)</f>
        <v>0</v>
      </c>
      <c r="H88" s="176"/>
      <c r="I88" s="177">
        <f>ROUND(E88*H88,2)</f>
        <v>0</v>
      </c>
      <c r="J88" s="176"/>
      <c r="K88" s="177">
        <f>ROUND(E88*J88,2)</f>
        <v>0</v>
      </c>
      <c r="L88" s="177">
        <v>21</v>
      </c>
      <c r="M88" s="177">
        <f>G88*(1+L88/100)</f>
        <v>0</v>
      </c>
      <c r="N88" s="177">
        <v>0</v>
      </c>
      <c r="O88" s="177">
        <f>ROUND(E88*N88,2)</f>
        <v>0</v>
      </c>
      <c r="P88" s="177">
        <v>0</v>
      </c>
      <c r="Q88" s="177">
        <f>ROUND(E88*P88,2)</f>
        <v>0</v>
      </c>
      <c r="R88" s="177"/>
      <c r="S88" s="177" t="s">
        <v>222</v>
      </c>
      <c r="T88" s="178" t="s">
        <v>223</v>
      </c>
      <c r="U88" s="161">
        <v>0</v>
      </c>
      <c r="V88" s="161">
        <f>ROUND(E88*U88,2)</f>
        <v>0</v>
      </c>
      <c r="W88" s="161"/>
      <c r="X88" s="161" t="s">
        <v>190</v>
      </c>
      <c r="Y88" s="151"/>
      <c r="Z88" s="151"/>
      <c r="AA88" s="151"/>
      <c r="AB88" s="151"/>
      <c r="AC88" s="151"/>
      <c r="AD88" s="151"/>
      <c r="AE88" s="151"/>
      <c r="AF88" s="151"/>
      <c r="AG88" s="151" t="s">
        <v>191</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2" t="s">
        <v>108</v>
      </c>
      <c r="D89" s="163"/>
      <c r="E89" s="164">
        <v>2</v>
      </c>
      <c r="F89" s="161"/>
      <c r="G89" s="161"/>
      <c r="H89" s="161"/>
      <c r="I89" s="161"/>
      <c r="J89" s="161"/>
      <c r="K89" s="161"/>
      <c r="L89" s="161"/>
      <c r="M89" s="161"/>
      <c r="N89" s="161"/>
      <c r="O89" s="161"/>
      <c r="P89" s="161"/>
      <c r="Q89" s="161"/>
      <c r="R89" s="161"/>
      <c r="S89" s="161"/>
      <c r="T89" s="161"/>
      <c r="U89" s="161"/>
      <c r="V89" s="161"/>
      <c r="W89" s="161"/>
      <c r="X89" s="161"/>
      <c r="Y89" s="151"/>
      <c r="Z89" s="151"/>
      <c r="AA89" s="151"/>
      <c r="AB89" s="151"/>
      <c r="AC89" s="151"/>
      <c r="AD89" s="151"/>
      <c r="AE89" s="151"/>
      <c r="AF89" s="151"/>
      <c r="AG89" s="151" t="s">
        <v>193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72">
        <v>38</v>
      </c>
      <c r="B90" s="173" t="s">
        <v>839</v>
      </c>
      <c r="C90" s="181" t="s">
        <v>840</v>
      </c>
      <c r="D90" s="174" t="s">
        <v>221</v>
      </c>
      <c r="E90" s="175">
        <v>14</v>
      </c>
      <c r="F90" s="176"/>
      <c r="G90" s="177">
        <f>ROUND(E90*F90,2)</f>
        <v>0</v>
      </c>
      <c r="H90" s="176"/>
      <c r="I90" s="177">
        <f>ROUND(E90*H90,2)</f>
        <v>0</v>
      </c>
      <c r="J90" s="176"/>
      <c r="K90" s="177">
        <f>ROUND(E90*J90,2)</f>
        <v>0</v>
      </c>
      <c r="L90" s="177">
        <v>21</v>
      </c>
      <c r="M90" s="177">
        <f>G90*(1+L90/100)</f>
        <v>0</v>
      </c>
      <c r="N90" s="177">
        <v>0</v>
      </c>
      <c r="O90" s="177">
        <f>ROUND(E90*N90,2)</f>
        <v>0</v>
      </c>
      <c r="P90" s="177">
        <v>0</v>
      </c>
      <c r="Q90" s="177">
        <f>ROUND(E90*P90,2)</f>
        <v>0</v>
      </c>
      <c r="R90" s="177"/>
      <c r="S90" s="177" t="s">
        <v>222</v>
      </c>
      <c r="T90" s="178" t="s">
        <v>223</v>
      </c>
      <c r="U90" s="161">
        <v>0</v>
      </c>
      <c r="V90" s="161">
        <f>ROUND(E90*U90,2)</f>
        <v>0</v>
      </c>
      <c r="W90" s="161"/>
      <c r="X90" s="161" t="s">
        <v>190</v>
      </c>
      <c r="Y90" s="151"/>
      <c r="Z90" s="151"/>
      <c r="AA90" s="151"/>
      <c r="AB90" s="151"/>
      <c r="AC90" s="151"/>
      <c r="AD90" s="151"/>
      <c r="AE90" s="151"/>
      <c r="AF90" s="151"/>
      <c r="AG90" s="151" t="s">
        <v>191</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2" t="s">
        <v>370</v>
      </c>
      <c r="D91" s="163"/>
      <c r="E91" s="164">
        <v>14</v>
      </c>
      <c r="F91" s="161"/>
      <c r="G91" s="161"/>
      <c r="H91" s="161"/>
      <c r="I91" s="161"/>
      <c r="J91" s="161"/>
      <c r="K91" s="161"/>
      <c r="L91" s="161"/>
      <c r="M91" s="161"/>
      <c r="N91" s="161"/>
      <c r="O91" s="161"/>
      <c r="P91" s="161"/>
      <c r="Q91" s="161"/>
      <c r="R91" s="161"/>
      <c r="S91" s="161"/>
      <c r="T91" s="161"/>
      <c r="U91" s="161"/>
      <c r="V91" s="161"/>
      <c r="W91" s="161"/>
      <c r="X91" s="161"/>
      <c r="Y91" s="151"/>
      <c r="Z91" s="151"/>
      <c r="AA91" s="151"/>
      <c r="AB91" s="151"/>
      <c r="AC91" s="151"/>
      <c r="AD91" s="151"/>
      <c r="AE91" s="151"/>
      <c r="AF91" s="151"/>
      <c r="AG91" s="151" t="s">
        <v>193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2">
        <v>39</v>
      </c>
      <c r="B92" s="173" t="s">
        <v>841</v>
      </c>
      <c r="C92" s="181" t="s">
        <v>842</v>
      </c>
      <c r="D92" s="174" t="s">
        <v>221</v>
      </c>
      <c r="E92" s="175">
        <v>1</v>
      </c>
      <c r="F92" s="176"/>
      <c r="G92" s="177">
        <f>ROUND(E92*F92,2)</f>
        <v>0</v>
      </c>
      <c r="H92" s="176"/>
      <c r="I92" s="177">
        <f>ROUND(E92*H92,2)</f>
        <v>0</v>
      </c>
      <c r="J92" s="176"/>
      <c r="K92" s="177">
        <f>ROUND(E92*J92,2)</f>
        <v>0</v>
      </c>
      <c r="L92" s="177">
        <v>21</v>
      </c>
      <c r="M92" s="177">
        <f>G92*(1+L92/100)</f>
        <v>0</v>
      </c>
      <c r="N92" s="177">
        <v>0</v>
      </c>
      <c r="O92" s="177">
        <f>ROUND(E92*N92,2)</f>
        <v>0</v>
      </c>
      <c r="P92" s="177">
        <v>0</v>
      </c>
      <c r="Q92" s="177">
        <f>ROUND(E92*P92,2)</f>
        <v>0</v>
      </c>
      <c r="R92" s="177"/>
      <c r="S92" s="177" t="s">
        <v>222</v>
      </c>
      <c r="T92" s="178" t="s">
        <v>223</v>
      </c>
      <c r="U92" s="161">
        <v>0</v>
      </c>
      <c r="V92" s="161">
        <f>ROUND(E92*U92,2)</f>
        <v>0</v>
      </c>
      <c r="W92" s="161"/>
      <c r="X92" s="161" t="s">
        <v>190</v>
      </c>
      <c r="Y92" s="151"/>
      <c r="Z92" s="151"/>
      <c r="AA92" s="151"/>
      <c r="AB92" s="151"/>
      <c r="AC92" s="151"/>
      <c r="AD92" s="151"/>
      <c r="AE92" s="151"/>
      <c r="AF92" s="151"/>
      <c r="AG92" s="151" t="s">
        <v>191</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2" t="s">
        <v>94</v>
      </c>
      <c r="D93" s="163"/>
      <c r="E93" s="164">
        <v>1</v>
      </c>
      <c r="F93" s="161"/>
      <c r="G93" s="161"/>
      <c r="H93" s="161"/>
      <c r="I93" s="161"/>
      <c r="J93" s="161"/>
      <c r="K93" s="161"/>
      <c r="L93" s="161"/>
      <c r="M93" s="161"/>
      <c r="N93" s="161"/>
      <c r="O93" s="161"/>
      <c r="P93" s="161"/>
      <c r="Q93" s="161"/>
      <c r="R93" s="161"/>
      <c r="S93" s="161"/>
      <c r="T93" s="161"/>
      <c r="U93" s="161"/>
      <c r="V93" s="161"/>
      <c r="W93" s="161"/>
      <c r="X93" s="161"/>
      <c r="Y93" s="151"/>
      <c r="Z93" s="151"/>
      <c r="AA93" s="151"/>
      <c r="AB93" s="151"/>
      <c r="AC93" s="151"/>
      <c r="AD93" s="151"/>
      <c r="AE93" s="151"/>
      <c r="AF93" s="151"/>
      <c r="AG93" s="151" t="s">
        <v>193</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2">
        <v>40</v>
      </c>
      <c r="B94" s="173" t="s">
        <v>843</v>
      </c>
      <c r="C94" s="181" t="s">
        <v>844</v>
      </c>
      <c r="D94" s="174" t="s">
        <v>221</v>
      </c>
      <c r="E94" s="175">
        <v>14</v>
      </c>
      <c r="F94" s="176"/>
      <c r="G94" s="177">
        <f>ROUND(E94*F94,2)</f>
        <v>0</v>
      </c>
      <c r="H94" s="176"/>
      <c r="I94" s="177">
        <f>ROUND(E94*H94,2)</f>
        <v>0</v>
      </c>
      <c r="J94" s="176"/>
      <c r="K94" s="177">
        <f>ROUND(E94*J94,2)</f>
        <v>0</v>
      </c>
      <c r="L94" s="177">
        <v>21</v>
      </c>
      <c r="M94" s="177">
        <f>G94*(1+L94/100)</f>
        <v>0</v>
      </c>
      <c r="N94" s="177">
        <v>0</v>
      </c>
      <c r="O94" s="177">
        <f>ROUND(E94*N94,2)</f>
        <v>0</v>
      </c>
      <c r="P94" s="177">
        <v>0</v>
      </c>
      <c r="Q94" s="177">
        <f>ROUND(E94*P94,2)</f>
        <v>0</v>
      </c>
      <c r="R94" s="177"/>
      <c r="S94" s="177" t="s">
        <v>222</v>
      </c>
      <c r="T94" s="178" t="s">
        <v>223</v>
      </c>
      <c r="U94" s="161">
        <v>0</v>
      </c>
      <c r="V94" s="161">
        <f>ROUND(E94*U94,2)</f>
        <v>0</v>
      </c>
      <c r="W94" s="161"/>
      <c r="X94" s="161" t="s">
        <v>190</v>
      </c>
      <c r="Y94" s="151"/>
      <c r="Z94" s="151"/>
      <c r="AA94" s="151"/>
      <c r="AB94" s="151"/>
      <c r="AC94" s="151"/>
      <c r="AD94" s="151"/>
      <c r="AE94" s="151"/>
      <c r="AF94" s="151"/>
      <c r="AG94" s="151" t="s">
        <v>191</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2" t="s">
        <v>370</v>
      </c>
      <c r="D95" s="163"/>
      <c r="E95" s="164">
        <v>14</v>
      </c>
      <c r="F95" s="161"/>
      <c r="G95" s="161"/>
      <c r="H95" s="161"/>
      <c r="I95" s="161"/>
      <c r="J95" s="161"/>
      <c r="K95" s="161"/>
      <c r="L95" s="161"/>
      <c r="M95" s="161"/>
      <c r="N95" s="161"/>
      <c r="O95" s="161"/>
      <c r="P95" s="161"/>
      <c r="Q95" s="161"/>
      <c r="R95" s="161"/>
      <c r="S95" s="161"/>
      <c r="T95" s="161"/>
      <c r="U95" s="161"/>
      <c r="V95" s="161"/>
      <c r="W95" s="161"/>
      <c r="X95" s="161"/>
      <c r="Y95" s="151"/>
      <c r="Z95" s="151"/>
      <c r="AA95" s="151"/>
      <c r="AB95" s="151"/>
      <c r="AC95" s="151"/>
      <c r="AD95" s="151"/>
      <c r="AE95" s="151"/>
      <c r="AF95" s="151"/>
      <c r="AG95" s="151" t="s">
        <v>193</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2">
        <v>41</v>
      </c>
      <c r="B96" s="173" t="s">
        <v>845</v>
      </c>
      <c r="C96" s="181" t="s">
        <v>846</v>
      </c>
      <c r="D96" s="174" t="s">
        <v>221</v>
      </c>
      <c r="E96" s="175">
        <v>5</v>
      </c>
      <c r="F96" s="176"/>
      <c r="G96" s="177">
        <f>ROUND(E96*F96,2)</f>
        <v>0</v>
      </c>
      <c r="H96" s="176"/>
      <c r="I96" s="177">
        <f>ROUND(E96*H96,2)</f>
        <v>0</v>
      </c>
      <c r="J96" s="176"/>
      <c r="K96" s="177">
        <f>ROUND(E96*J96,2)</f>
        <v>0</v>
      </c>
      <c r="L96" s="177">
        <v>21</v>
      </c>
      <c r="M96" s="177">
        <f>G96*(1+L96/100)</f>
        <v>0</v>
      </c>
      <c r="N96" s="177">
        <v>0</v>
      </c>
      <c r="O96" s="177">
        <f>ROUND(E96*N96,2)</f>
        <v>0</v>
      </c>
      <c r="P96" s="177">
        <v>0</v>
      </c>
      <c r="Q96" s="177">
        <f>ROUND(E96*P96,2)</f>
        <v>0</v>
      </c>
      <c r="R96" s="177"/>
      <c r="S96" s="177" t="s">
        <v>222</v>
      </c>
      <c r="T96" s="178" t="s">
        <v>223</v>
      </c>
      <c r="U96" s="161">
        <v>0</v>
      </c>
      <c r="V96" s="161">
        <f>ROUND(E96*U96,2)</f>
        <v>0</v>
      </c>
      <c r="W96" s="161"/>
      <c r="X96" s="161" t="s">
        <v>190</v>
      </c>
      <c r="Y96" s="151"/>
      <c r="Z96" s="151"/>
      <c r="AA96" s="151"/>
      <c r="AB96" s="151"/>
      <c r="AC96" s="151"/>
      <c r="AD96" s="151"/>
      <c r="AE96" s="151"/>
      <c r="AF96" s="151"/>
      <c r="AG96" s="151" t="s">
        <v>191</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2" t="s">
        <v>116</v>
      </c>
      <c r="D97" s="163"/>
      <c r="E97" s="164">
        <v>5</v>
      </c>
      <c r="F97" s="161"/>
      <c r="G97" s="161"/>
      <c r="H97" s="161"/>
      <c r="I97" s="161"/>
      <c r="J97" s="161"/>
      <c r="K97" s="161"/>
      <c r="L97" s="161"/>
      <c r="M97" s="161"/>
      <c r="N97" s="161"/>
      <c r="O97" s="161"/>
      <c r="P97" s="161"/>
      <c r="Q97" s="161"/>
      <c r="R97" s="161"/>
      <c r="S97" s="161"/>
      <c r="T97" s="161"/>
      <c r="U97" s="161"/>
      <c r="V97" s="161"/>
      <c r="W97" s="161"/>
      <c r="X97" s="161"/>
      <c r="Y97" s="151"/>
      <c r="Z97" s="151"/>
      <c r="AA97" s="151"/>
      <c r="AB97" s="151"/>
      <c r="AC97" s="151"/>
      <c r="AD97" s="151"/>
      <c r="AE97" s="151"/>
      <c r="AF97" s="151"/>
      <c r="AG97" s="151" t="s">
        <v>193</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72">
        <v>42</v>
      </c>
      <c r="B98" s="173" t="s">
        <v>847</v>
      </c>
      <c r="C98" s="181" t="s">
        <v>848</v>
      </c>
      <c r="D98" s="174" t="s">
        <v>221</v>
      </c>
      <c r="E98" s="175">
        <v>22</v>
      </c>
      <c r="F98" s="176"/>
      <c r="G98" s="177">
        <f>ROUND(E98*F98,2)</f>
        <v>0</v>
      </c>
      <c r="H98" s="176"/>
      <c r="I98" s="177">
        <f>ROUND(E98*H98,2)</f>
        <v>0</v>
      </c>
      <c r="J98" s="176"/>
      <c r="K98" s="177">
        <f>ROUND(E98*J98,2)</f>
        <v>0</v>
      </c>
      <c r="L98" s="177">
        <v>21</v>
      </c>
      <c r="M98" s="177">
        <f>G98*(1+L98/100)</f>
        <v>0</v>
      </c>
      <c r="N98" s="177">
        <v>0</v>
      </c>
      <c r="O98" s="177">
        <f>ROUND(E98*N98,2)</f>
        <v>0</v>
      </c>
      <c r="P98" s="177">
        <v>0</v>
      </c>
      <c r="Q98" s="177">
        <f>ROUND(E98*P98,2)</f>
        <v>0</v>
      </c>
      <c r="R98" s="177"/>
      <c r="S98" s="177" t="s">
        <v>222</v>
      </c>
      <c r="T98" s="178" t="s">
        <v>223</v>
      </c>
      <c r="U98" s="161">
        <v>0</v>
      </c>
      <c r="V98" s="161">
        <f>ROUND(E98*U98,2)</f>
        <v>0</v>
      </c>
      <c r="W98" s="161"/>
      <c r="X98" s="161" t="s">
        <v>190</v>
      </c>
      <c r="Y98" s="151"/>
      <c r="Z98" s="151"/>
      <c r="AA98" s="151"/>
      <c r="AB98" s="151"/>
      <c r="AC98" s="151"/>
      <c r="AD98" s="151"/>
      <c r="AE98" s="151"/>
      <c r="AF98" s="151"/>
      <c r="AG98" s="151" t="s">
        <v>191</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2" t="s">
        <v>849</v>
      </c>
      <c r="D99" s="163"/>
      <c r="E99" s="164">
        <v>22</v>
      </c>
      <c r="F99" s="161"/>
      <c r="G99" s="161"/>
      <c r="H99" s="161"/>
      <c r="I99" s="161"/>
      <c r="J99" s="161"/>
      <c r="K99" s="161"/>
      <c r="L99" s="161"/>
      <c r="M99" s="161"/>
      <c r="N99" s="161"/>
      <c r="O99" s="161"/>
      <c r="P99" s="161"/>
      <c r="Q99" s="161"/>
      <c r="R99" s="161"/>
      <c r="S99" s="161"/>
      <c r="T99" s="161"/>
      <c r="U99" s="161"/>
      <c r="V99" s="161"/>
      <c r="W99" s="161"/>
      <c r="X99" s="161"/>
      <c r="Y99" s="151"/>
      <c r="Z99" s="151"/>
      <c r="AA99" s="151"/>
      <c r="AB99" s="151"/>
      <c r="AC99" s="151"/>
      <c r="AD99" s="151"/>
      <c r="AE99" s="151"/>
      <c r="AF99" s="151"/>
      <c r="AG99" s="151" t="s">
        <v>193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2">
        <v>43</v>
      </c>
      <c r="B100" s="173" t="s">
        <v>850</v>
      </c>
      <c r="C100" s="181" t="s">
        <v>851</v>
      </c>
      <c r="D100" s="174" t="s">
        <v>221</v>
      </c>
      <c r="E100" s="175">
        <v>1</v>
      </c>
      <c r="F100" s="176"/>
      <c r="G100" s="177">
        <f>ROUND(E100*F100,2)</f>
        <v>0</v>
      </c>
      <c r="H100" s="176"/>
      <c r="I100" s="177">
        <f>ROUND(E100*H100,2)</f>
        <v>0</v>
      </c>
      <c r="J100" s="176"/>
      <c r="K100" s="177">
        <f>ROUND(E100*J100,2)</f>
        <v>0</v>
      </c>
      <c r="L100" s="177">
        <v>21</v>
      </c>
      <c r="M100" s="177">
        <f>G100*(1+L100/100)</f>
        <v>0</v>
      </c>
      <c r="N100" s="177">
        <v>0</v>
      </c>
      <c r="O100" s="177">
        <f>ROUND(E100*N100,2)</f>
        <v>0</v>
      </c>
      <c r="P100" s="177">
        <v>0</v>
      </c>
      <c r="Q100" s="177">
        <f>ROUND(E100*P100,2)</f>
        <v>0</v>
      </c>
      <c r="R100" s="177"/>
      <c r="S100" s="177" t="s">
        <v>222</v>
      </c>
      <c r="T100" s="178" t="s">
        <v>223</v>
      </c>
      <c r="U100" s="161">
        <v>0</v>
      </c>
      <c r="V100" s="161">
        <f>ROUND(E100*U100,2)</f>
        <v>0</v>
      </c>
      <c r="W100" s="161"/>
      <c r="X100" s="161" t="s">
        <v>190</v>
      </c>
      <c r="Y100" s="151"/>
      <c r="Z100" s="151"/>
      <c r="AA100" s="151"/>
      <c r="AB100" s="151"/>
      <c r="AC100" s="151"/>
      <c r="AD100" s="151"/>
      <c r="AE100" s="151"/>
      <c r="AF100" s="151"/>
      <c r="AG100" s="151" t="s">
        <v>191</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2" t="s">
        <v>94</v>
      </c>
      <c r="D101" s="163"/>
      <c r="E101" s="164">
        <v>1</v>
      </c>
      <c r="F101" s="161"/>
      <c r="G101" s="161"/>
      <c r="H101" s="161"/>
      <c r="I101" s="161"/>
      <c r="J101" s="161"/>
      <c r="K101" s="161"/>
      <c r="L101" s="161"/>
      <c r="M101" s="161"/>
      <c r="N101" s="161"/>
      <c r="O101" s="161"/>
      <c r="P101" s="161"/>
      <c r="Q101" s="161"/>
      <c r="R101" s="161"/>
      <c r="S101" s="161"/>
      <c r="T101" s="161"/>
      <c r="U101" s="161"/>
      <c r="V101" s="161"/>
      <c r="W101" s="161"/>
      <c r="X101" s="161"/>
      <c r="Y101" s="151"/>
      <c r="Z101" s="151"/>
      <c r="AA101" s="151"/>
      <c r="AB101" s="151"/>
      <c r="AC101" s="151"/>
      <c r="AD101" s="151"/>
      <c r="AE101" s="151"/>
      <c r="AF101" s="151"/>
      <c r="AG101" s="151" t="s">
        <v>193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2">
        <v>44</v>
      </c>
      <c r="B102" s="173" t="s">
        <v>852</v>
      </c>
      <c r="C102" s="181" t="s">
        <v>853</v>
      </c>
      <c r="D102" s="174" t="s">
        <v>221</v>
      </c>
      <c r="E102" s="175">
        <v>14</v>
      </c>
      <c r="F102" s="176"/>
      <c r="G102" s="177">
        <f>ROUND(E102*F102,2)</f>
        <v>0</v>
      </c>
      <c r="H102" s="176"/>
      <c r="I102" s="177">
        <f>ROUND(E102*H102,2)</f>
        <v>0</v>
      </c>
      <c r="J102" s="176"/>
      <c r="K102" s="177">
        <f>ROUND(E102*J102,2)</f>
        <v>0</v>
      </c>
      <c r="L102" s="177">
        <v>21</v>
      </c>
      <c r="M102" s="177">
        <f>G102*(1+L102/100)</f>
        <v>0</v>
      </c>
      <c r="N102" s="177">
        <v>0</v>
      </c>
      <c r="O102" s="177">
        <f>ROUND(E102*N102,2)</f>
        <v>0</v>
      </c>
      <c r="P102" s="177">
        <v>0</v>
      </c>
      <c r="Q102" s="177">
        <f>ROUND(E102*P102,2)</f>
        <v>0</v>
      </c>
      <c r="R102" s="177"/>
      <c r="S102" s="177" t="s">
        <v>222</v>
      </c>
      <c r="T102" s="178" t="s">
        <v>223</v>
      </c>
      <c r="U102" s="161">
        <v>0</v>
      </c>
      <c r="V102" s="161">
        <f>ROUND(E102*U102,2)</f>
        <v>0</v>
      </c>
      <c r="W102" s="161"/>
      <c r="X102" s="161" t="s">
        <v>190</v>
      </c>
      <c r="Y102" s="151"/>
      <c r="Z102" s="151"/>
      <c r="AA102" s="151"/>
      <c r="AB102" s="151"/>
      <c r="AC102" s="151"/>
      <c r="AD102" s="151"/>
      <c r="AE102" s="151"/>
      <c r="AF102" s="151"/>
      <c r="AG102" s="151" t="s">
        <v>191</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2" t="s">
        <v>370</v>
      </c>
      <c r="D103" s="163"/>
      <c r="E103" s="164">
        <v>14</v>
      </c>
      <c r="F103" s="161"/>
      <c r="G103" s="161"/>
      <c r="H103" s="161"/>
      <c r="I103" s="161"/>
      <c r="J103" s="161"/>
      <c r="K103" s="161"/>
      <c r="L103" s="161"/>
      <c r="M103" s="161"/>
      <c r="N103" s="161"/>
      <c r="O103" s="161"/>
      <c r="P103" s="161"/>
      <c r="Q103" s="161"/>
      <c r="R103" s="161"/>
      <c r="S103" s="161"/>
      <c r="T103" s="161"/>
      <c r="U103" s="161"/>
      <c r="V103" s="161"/>
      <c r="W103" s="161"/>
      <c r="X103" s="161"/>
      <c r="Y103" s="151"/>
      <c r="Z103" s="151"/>
      <c r="AA103" s="151"/>
      <c r="AB103" s="151"/>
      <c r="AC103" s="151"/>
      <c r="AD103" s="151"/>
      <c r="AE103" s="151"/>
      <c r="AF103" s="151"/>
      <c r="AG103" s="151" t="s">
        <v>193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2">
        <v>45</v>
      </c>
      <c r="B104" s="173" t="s">
        <v>854</v>
      </c>
      <c r="C104" s="181" t="s">
        <v>855</v>
      </c>
      <c r="D104" s="174" t="s">
        <v>221</v>
      </c>
      <c r="E104" s="175">
        <v>46</v>
      </c>
      <c r="F104" s="176"/>
      <c r="G104" s="177">
        <f>ROUND(E104*F104,2)</f>
        <v>0</v>
      </c>
      <c r="H104" s="176"/>
      <c r="I104" s="177">
        <f>ROUND(E104*H104,2)</f>
        <v>0</v>
      </c>
      <c r="J104" s="176"/>
      <c r="K104" s="177">
        <f>ROUND(E104*J104,2)</f>
        <v>0</v>
      </c>
      <c r="L104" s="177">
        <v>21</v>
      </c>
      <c r="M104" s="177">
        <f>G104*(1+L104/100)</f>
        <v>0</v>
      </c>
      <c r="N104" s="177">
        <v>0</v>
      </c>
      <c r="O104" s="177">
        <f>ROUND(E104*N104,2)</f>
        <v>0</v>
      </c>
      <c r="P104" s="177">
        <v>0</v>
      </c>
      <c r="Q104" s="177">
        <f>ROUND(E104*P104,2)</f>
        <v>0</v>
      </c>
      <c r="R104" s="177"/>
      <c r="S104" s="177" t="s">
        <v>222</v>
      </c>
      <c r="T104" s="178" t="s">
        <v>223</v>
      </c>
      <c r="U104" s="161">
        <v>0</v>
      </c>
      <c r="V104" s="161">
        <f>ROUND(E104*U104,2)</f>
        <v>0</v>
      </c>
      <c r="W104" s="161"/>
      <c r="X104" s="161" t="s">
        <v>190</v>
      </c>
      <c r="Y104" s="151"/>
      <c r="Z104" s="151"/>
      <c r="AA104" s="151"/>
      <c r="AB104" s="151"/>
      <c r="AC104" s="151"/>
      <c r="AD104" s="151"/>
      <c r="AE104" s="151"/>
      <c r="AF104" s="151"/>
      <c r="AG104" s="151" t="s">
        <v>191</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2" t="s">
        <v>114</v>
      </c>
      <c r="D105" s="163"/>
      <c r="E105" s="164">
        <v>46</v>
      </c>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193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2">
        <v>46</v>
      </c>
      <c r="B106" s="173" t="s">
        <v>856</v>
      </c>
      <c r="C106" s="181" t="s">
        <v>857</v>
      </c>
      <c r="D106" s="174" t="s">
        <v>221</v>
      </c>
      <c r="E106" s="175">
        <v>29</v>
      </c>
      <c r="F106" s="176"/>
      <c r="G106" s="177">
        <f>ROUND(E106*F106,2)</f>
        <v>0</v>
      </c>
      <c r="H106" s="176"/>
      <c r="I106" s="177">
        <f>ROUND(E106*H106,2)</f>
        <v>0</v>
      </c>
      <c r="J106" s="176"/>
      <c r="K106" s="177">
        <f>ROUND(E106*J106,2)</f>
        <v>0</v>
      </c>
      <c r="L106" s="177">
        <v>21</v>
      </c>
      <c r="M106" s="177">
        <f>G106*(1+L106/100)</f>
        <v>0</v>
      </c>
      <c r="N106" s="177">
        <v>0</v>
      </c>
      <c r="O106" s="177">
        <f>ROUND(E106*N106,2)</f>
        <v>0</v>
      </c>
      <c r="P106" s="177">
        <v>0</v>
      </c>
      <c r="Q106" s="177">
        <f>ROUND(E106*P106,2)</f>
        <v>0</v>
      </c>
      <c r="R106" s="177"/>
      <c r="S106" s="177" t="s">
        <v>222</v>
      </c>
      <c r="T106" s="178" t="s">
        <v>223</v>
      </c>
      <c r="U106" s="161">
        <v>0</v>
      </c>
      <c r="V106" s="161">
        <f>ROUND(E106*U106,2)</f>
        <v>0</v>
      </c>
      <c r="W106" s="161"/>
      <c r="X106" s="161" t="s">
        <v>190</v>
      </c>
      <c r="Y106" s="151"/>
      <c r="Z106" s="151"/>
      <c r="AA106" s="151"/>
      <c r="AB106" s="151"/>
      <c r="AC106" s="151"/>
      <c r="AD106" s="151"/>
      <c r="AE106" s="151"/>
      <c r="AF106" s="151"/>
      <c r="AG106" s="151" t="s">
        <v>191</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2" t="s">
        <v>766</v>
      </c>
      <c r="D107" s="163"/>
      <c r="E107" s="164">
        <v>29</v>
      </c>
      <c r="F107" s="161"/>
      <c r="G107" s="161"/>
      <c r="H107" s="161"/>
      <c r="I107" s="161"/>
      <c r="J107" s="161"/>
      <c r="K107" s="161"/>
      <c r="L107" s="161"/>
      <c r="M107" s="161"/>
      <c r="N107" s="161"/>
      <c r="O107" s="161"/>
      <c r="P107" s="161"/>
      <c r="Q107" s="161"/>
      <c r="R107" s="161"/>
      <c r="S107" s="161"/>
      <c r="T107" s="161"/>
      <c r="U107" s="161"/>
      <c r="V107" s="161"/>
      <c r="W107" s="161"/>
      <c r="X107" s="161"/>
      <c r="Y107" s="151"/>
      <c r="Z107" s="151"/>
      <c r="AA107" s="151"/>
      <c r="AB107" s="151"/>
      <c r="AC107" s="151"/>
      <c r="AD107" s="151"/>
      <c r="AE107" s="151"/>
      <c r="AF107" s="151"/>
      <c r="AG107" s="151" t="s">
        <v>193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2">
        <v>47</v>
      </c>
      <c r="B108" s="173" t="s">
        <v>858</v>
      </c>
      <c r="C108" s="181" t="s">
        <v>859</v>
      </c>
      <c r="D108" s="174" t="s">
        <v>221</v>
      </c>
      <c r="E108" s="175">
        <v>20</v>
      </c>
      <c r="F108" s="176"/>
      <c r="G108" s="177">
        <f>ROUND(E108*F108,2)</f>
        <v>0</v>
      </c>
      <c r="H108" s="176"/>
      <c r="I108" s="177">
        <f>ROUND(E108*H108,2)</f>
        <v>0</v>
      </c>
      <c r="J108" s="176"/>
      <c r="K108" s="177">
        <f>ROUND(E108*J108,2)</f>
        <v>0</v>
      </c>
      <c r="L108" s="177">
        <v>21</v>
      </c>
      <c r="M108" s="177">
        <f>G108*(1+L108/100)</f>
        <v>0</v>
      </c>
      <c r="N108" s="177">
        <v>0</v>
      </c>
      <c r="O108" s="177">
        <f>ROUND(E108*N108,2)</f>
        <v>0</v>
      </c>
      <c r="P108" s="177">
        <v>0</v>
      </c>
      <c r="Q108" s="177">
        <f>ROUND(E108*P108,2)</f>
        <v>0</v>
      </c>
      <c r="R108" s="177"/>
      <c r="S108" s="177" t="s">
        <v>222</v>
      </c>
      <c r="T108" s="178" t="s">
        <v>223</v>
      </c>
      <c r="U108" s="161">
        <v>0</v>
      </c>
      <c r="V108" s="161">
        <f>ROUND(E108*U108,2)</f>
        <v>0</v>
      </c>
      <c r="W108" s="161"/>
      <c r="X108" s="161" t="s">
        <v>190</v>
      </c>
      <c r="Y108" s="151"/>
      <c r="Z108" s="151"/>
      <c r="AA108" s="151"/>
      <c r="AB108" s="151"/>
      <c r="AC108" s="151"/>
      <c r="AD108" s="151"/>
      <c r="AE108" s="151"/>
      <c r="AF108" s="151"/>
      <c r="AG108" s="151" t="s">
        <v>191</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2" t="s">
        <v>300</v>
      </c>
      <c r="D109" s="163"/>
      <c r="E109" s="164">
        <v>20</v>
      </c>
      <c r="F109" s="161"/>
      <c r="G109" s="161"/>
      <c r="H109" s="161"/>
      <c r="I109" s="161"/>
      <c r="J109" s="161"/>
      <c r="K109" s="161"/>
      <c r="L109" s="161"/>
      <c r="M109" s="161"/>
      <c r="N109" s="161"/>
      <c r="O109" s="161"/>
      <c r="P109" s="161"/>
      <c r="Q109" s="161"/>
      <c r="R109" s="161"/>
      <c r="S109" s="161"/>
      <c r="T109" s="161"/>
      <c r="U109" s="161"/>
      <c r="V109" s="161"/>
      <c r="W109" s="161"/>
      <c r="X109" s="161"/>
      <c r="Y109" s="151"/>
      <c r="Z109" s="151"/>
      <c r="AA109" s="151"/>
      <c r="AB109" s="151"/>
      <c r="AC109" s="151"/>
      <c r="AD109" s="151"/>
      <c r="AE109" s="151"/>
      <c r="AF109" s="151"/>
      <c r="AG109" s="151" t="s">
        <v>193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2">
        <v>48</v>
      </c>
      <c r="B110" s="173" t="s">
        <v>860</v>
      </c>
      <c r="C110" s="181" t="s">
        <v>861</v>
      </c>
      <c r="D110" s="174" t="s">
        <v>221</v>
      </c>
      <c r="E110" s="175">
        <v>18</v>
      </c>
      <c r="F110" s="176"/>
      <c r="G110" s="177">
        <f>ROUND(E110*F110,2)</f>
        <v>0</v>
      </c>
      <c r="H110" s="176"/>
      <c r="I110" s="177">
        <f>ROUND(E110*H110,2)</f>
        <v>0</v>
      </c>
      <c r="J110" s="176"/>
      <c r="K110" s="177">
        <f>ROUND(E110*J110,2)</f>
        <v>0</v>
      </c>
      <c r="L110" s="177">
        <v>21</v>
      </c>
      <c r="M110" s="177">
        <f>G110*(1+L110/100)</f>
        <v>0</v>
      </c>
      <c r="N110" s="177">
        <v>0</v>
      </c>
      <c r="O110" s="177">
        <f>ROUND(E110*N110,2)</f>
        <v>0</v>
      </c>
      <c r="P110" s="177">
        <v>0</v>
      </c>
      <c r="Q110" s="177">
        <f>ROUND(E110*P110,2)</f>
        <v>0</v>
      </c>
      <c r="R110" s="177"/>
      <c r="S110" s="177" t="s">
        <v>222</v>
      </c>
      <c r="T110" s="178" t="s">
        <v>223</v>
      </c>
      <c r="U110" s="161">
        <v>0</v>
      </c>
      <c r="V110" s="161">
        <f>ROUND(E110*U110,2)</f>
        <v>0</v>
      </c>
      <c r="W110" s="161"/>
      <c r="X110" s="161" t="s">
        <v>190</v>
      </c>
      <c r="Y110" s="151"/>
      <c r="Z110" s="151"/>
      <c r="AA110" s="151"/>
      <c r="AB110" s="151"/>
      <c r="AC110" s="151"/>
      <c r="AD110" s="151"/>
      <c r="AE110" s="151"/>
      <c r="AF110" s="151"/>
      <c r="AG110" s="151" t="s">
        <v>191</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2" t="s">
        <v>727</v>
      </c>
      <c r="D111" s="163"/>
      <c r="E111" s="164">
        <v>18</v>
      </c>
      <c r="F111" s="161"/>
      <c r="G111" s="161"/>
      <c r="H111" s="161"/>
      <c r="I111" s="161"/>
      <c r="J111" s="161"/>
      <c r="K111" s="161"/>
      <c r="L111" s="161"/>
      <c r="M111" s="161"/>
      <c r="N111" s="161"/>
      <c r="O111" s="161"/>
      <c r="P111" s="161"/>
      <c r="Q111" s="161"/>
      <c r="R111" s="161"/>
      <c r="S111" s="161"/>
      <c r="T111" s="161"/>
      <c r="U111" s="161"/>
      <c r="V111" s="161"/>
      <c r="W111" s="161"/>
      <c r="X111" s="161"/>
      <c r="Y111" s="151"/>
      <c r="Z111" s="151"/>
      <c r="AA111" s="151"/>
      <c r="AB111" s="151"/>
      <c r="AC111" s="151"/>
      <c r="AD111" s="151"/>
      <c r="AE111" s="151"/>
      <c r="AF111" s="151"/>
      <c r="AG111" s="151" t="s">
        <v>193</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72">
        <v>49</v>
      </c>
      <c r="B112" s="173" t="s">
        <v>862</v>
      </c>
      <c r="C112" s="181" t="s">
        <v>863</v>
      </c>
      <c r="D112" s="174" t="s">
        <v>221</v>
      </c>
      <c r="E112" s="175">
        <v>13</v>
      </c>
      <c r="F112" s="176"/>
      <c r="G112" s="177">
        <f>ROUND(E112*F112,2)</f>
        <v>0</v>
      </c>
      <c r="H112" s="176"/>
      <c r="I112" s="177">
        <f>ROUND(E112*H112,2)</f>
        <v>0</v>
      </c>
      <c r="J112" s="176"/>
      <c r="K112" s="177">
        <f>ROUND(E112*J112,2)</f>
        <v>0</v>
      </c>
      <c r="L112" s="177">
        <v>21</v>
      </c>
      <c r="M112" s="177">
        <f>G112*(1+L112/100)</f>
        <v>0</v>
      </c>
      <c r="N112" s="177">
        <v>0</v>
      </c>
      <c r="O112" s="177">
        <f>ROUND(E112*N112,2)</f>
        <v>0</v>
      </c>
      <c r="P112" s="177">
        <v>0</v>
      </c>
      <c r="Q112" s="177">
        <f>ROUND(E112*P112,2)</f>
        <v>0</v>
      </c>
      <c r="R112" s="177"/>
      <c r="S112" s="177" t="s">
        <v>222</v>
      </c>
      <c r="T112" s="178" t="s">
        <v>223</v>
      </c>
      <c r="U112" s="161">
        <v>0</v>
      </c>
      <c r="V112" s="161">
        <f>ROUND(E112*U112,2)</f>
        <v>0</v>
      </c>
      <c r="W112" s="161"/>
      <c r="X112" s="161" t="s">
        <v>190</v>
      </c>
      <c r="Y112" s="151"/>
      <c r="Z112" s="151"/>
      <c r="AA112" s="151"/>
      <c r="AB112" s="151"/>
      <c r="AC112" s="151"/>
      <c r="AD112" s="151"/>
      <c r="AE112" s="151"/>
      <c r="AF112" s="151"/>
      <c r="AG112" s="151" t="s">
        <v>191</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2" t="s">
        <v>864</v>
      </c>
      <c r="D113" s="163"/>
      <c r="E113" s="164">
        <v>13</v>
      </c>
      <c r="F113" s="161"/>
      <c r="G113" s="161"/>
      <c r="H113" s="161"/>
      <c r="I113" s="161"/>
      <c r="J113" s="161"/>
      <c r="K113" s="161"/>
      <c r="L113" s="161"/>
      <c r="M113" s="161"/>
      <c r="N113" s="161"/>
      <c r="O113" s="161"/>
      <c r="P113" s="161"/>
      <c r="Q113" s="161"/>
      <c r="R113" s="161"/>
      <c r="S113" s="161"/>
      <c r="T113" s="161"/>
      <c r="U113" s="161"/>
      <c r="V113" s="161"/>
      <c r="W113" s="161"/>
      <c r="X113" s="161"/>
      <c r="Y113" s="151"/>
      <c r="Z113" s="151"/>
      <c r="AA113" s="151"/>
      <c r="AB113" s="151"/>
      <c r="AC113" s="151"/>
      <c r="AD113" s="151"/>
      <c r="AE113" s="151"/>
      <c r="AF113" s="151"/>
      <c r="AG113" s="151" t="s">
        <v>193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72">
        <v>50</v>
      </c>
      <c r="B114" s="173" t="s">
        <v>865</v>
      </c>
      <c r="C114" s="181" t="s">
        <v>866</v>
      </c>
      <c r="D114" s="174" t="s">
        <v>221</v>
      </c>
      <c r="E114" s="175">
        <v>1</v>
      </c>
      <c r="F114" s="176"/>
      <c r="G114" s="177">
        <f>ROUND(E114*F114,2)</f>
        <v>0</v>
      </c>
      <c r="H114" s="176"/>
      <c r="I114" s="177">
        <f>ROUND(E114*H114,2)</f>
        <v>0</v>
      </c>
      <c r="J114" s="176"/>
      <c r="K114" s="177">
        <f>ROUND(E114*J114,2)</f>
        <v>0</v>
      </c>
      <c r="L114" s="177">
        <v>21</v>
      </c>
      <c r="M114" s="177">
        <f>G114*(1+L114/100)</f>
        <v>0</v>
      </c>
      <c r="N114" s="177">
        <v>0</v>
      </c>
      <c r="O114" s="177">
        <f>ROUND(E114*N114,2)</f>
        <v>0</v>
      </c>
      <c r="P114" s="177">
        <v>0</v>
      </c>
      <c r="Q114" s="177">
        <f>ROUND(E114*P114,2)</f>
        <v>0</v>
      </c>
      <c r="R114" s="177"/>
      <c r="S114" s="177" t="s">
        <v>222</v>
      </c>
      <c r="T114" s="178" t="s">
        <v>223</v>
      </c>
      <c r="U114" s="161">
        <v>0</v>
      </c>
      <c r="V114" s="161">
        <f>ROUND(E114*U114,2)</f>
        <v>0</v>
      </c>
      <c r="W114" s="161"/>
      <c r="X114" s="161" t="s">
        <v>190</v>
      </c>
      <c r="Y114" s="151"/>
      <c r="Z114" s="151"/>
      <c r="AA114" s="151"/>
      <c r="AB114" s="151"/>
      <c r="AC114" s="151"/>
      <c r="AD114" s="151"/>
      <c r="AE114" s="151"/>
      <c r="AF114" s="151"/>
      <c r="AG114" s="151" t="s">
        <v>191</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2" t="s">
        <v>94</v>
      </c>
      <c r="D115" s="163"/>
      <c r="E115" s="164">
        <v>1</v>
      </c>
      <c r="F115" s="161"/>
      <c r="G115" s="161"/>
      <c r="H115" s="161"/>
      <c r="I115" s="161"/>
      <c r="J115" s="161"/>
      <c r="K115" s="161"/>
      <c r="L115" s="161"/>
      <c r="M115" s="161"/>
      <c r="N115" s="161"/>
      <c r="O115" s="161"/>
      <c r="P115" s="161"/>
      <c r="Q115" s="161"/>
      <c r="R115" s="161"/>
      <c r="S115" s="161"/>
      <c r="T115" s="161"/>
      <c r="U115" s="161"/>
      <c r="V115" s="161"/>
      <c r="W115" s="161"/>
      <c r="X115" s="161"/>
      <c r="Y115" s="151"/>
      <c r="Z115" s="151"/>
      <c r="AA115" s="151"/>
      <c r="AB115" s="151"/>
      <c r="AC115" s="151"/>
      <c r="AD115" s="151"/>
      <c r="AE115" s="151"/>
      <c r="AF115" s="151"/>
      <c r="AG115" s="151" t="s">
        <v>193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72">
        <v>51</v>
      </c>
      <c r="B116" s="173" t="s">
        <v>867</v>
      </c>
      <c r="C116" s="181" t="s">
        <v>868</v>
      </c>
      <c r="D116" s="174" t="s">
        <v>221</v>
      </c>
      <c r="E116" s="175">
        <v>21</v>
      </c>
      <c r="F116" s="176"/>
      <c r="G116" s="177">
        <f>ROUND(E116*F116,2)</f>
        <v>0</v>
      </c>
      <c r="H116" s="176"/>
      <c r="I116" s="177">
        <f>ROUND(E116*H116,2)</f>
        <v>0</v>
      </c>
      <c r="J116" s="176"/>
      <c r="K116" s="177">
        <f>ROUND(E116*J116,2)</f>
        <v>0</v>
      </c>
      <c r="L116" s="177">
        <v>21</v>
      </c>
      <c r="M116" s="177">
        <f>G116*(1+L116/100)</f>
        <v>0</v>
      </c>
      <c r="N116" s="177">
        <v>0</v>
      </c>
      <c r="O116" s="177">
        <f>ROUND(E116*N116,2)</f>
        <v>0</v>
      </c>
      <c r="P116" s="177">
        <v>0</v>
      </c>
      <c r="Q116" s="177">
        <f>ROUND(E116*P116,2)</f>
        <v>0</v>
      </c>
      <c r="R116" s="177"/>
      <c r="S116" s="177" t="s">
        <v>222</v>
      </c>
      <c r="T116" s="178" t="s">
        <v>223</v>
      </c>
      <c r="U116" s="161">
        <v>0</v>
      </c>
      <c r="V116" s="161">
        <f>ROUND(E116*U116,2)</f>
        <v>0</v>
      </c>
      <c r="W116" s="161"/>
      <c r="X116" s="161" t="s">
        <v>190</v>
      </c>
      <c r="Y116" s="151"/>
      <c r="Z116" s="151"/>
      <c r="AA116" s="151"/>
      <c r="AB116" s="151"/>
      <c r="AC116" s="151"/>
      <c r="AD116" s="151"/>
      <c r="AE116" s="151"/>
      <c r="AF116" s="151"/>
      <c r="AG116" s="151" t="s">
        <v>191</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2" t="s">
        <v>869</v>
      </c>
      <c r="D117" s="163"/>
      <c r="E117" s="164">
        <v>21</v>
      </c>
      <c r="F117" s="161"/>
      <c r="G117" s="161"/>
      <c r="H117" s="161"/>
      <c r="I117" s="161"/>
      <c r="J117" s="161"/>
      <c r="K117" s="161"/>
      <c r="L117" s="161"/>
      <c r="M117" s="161"/>
      <c r="N117" s="161"/>
      <c r="O117" s="161"/>
      <c r="P117" s="161"/>
      <c r="Q117" s="161"/>
      <c r="R117" s="161"/>
      <c r="S117" s="161"/>
      <c r="T117" s="161"/>
      <c r="U117" s="161"/>
      <c r="V117" s="161"/>
      <c r="W117" s="161"/>
      <c r="X117" s="161"/>
      <c r="Y117" s="151"/>
      <c r="Z117" s="151"/>
      <c r="AA117" s="151"/>
      <c r="AB117" s="151"/>
      <c r="AC117" s="151"/>
      <c r="AD117" s="151"/>
      <c r="AE117" s="151"/>
      <c r="AF117" s="151"/>
      <c r="AG117" s="151" t="s">
        <v>193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72">
        <v>52</v>
      </c>
      <c r="B118" s="173" t="s">
        <v>870</v>
      </c>
      <c r="C118" s="181" t="s">
        <v>871</v>
      </c>
      <c r="D118" s="174" t="s">
        <v>221</v>
      </c>
      <c r="E118" s="175">
        <v>4</v>
      </c>
      <c r="F118" s="176"/>
      <c r="G118" s="177">
        <f>ROUND(E118*F118,2)</f>
        <v>0</v>
      </c>
      <c r="H118" s="176"/>
      <c r="I118" s="177">
        <f>ROUND(E118*H118,2)</f>
        <v>0</v>
      </c>
      <c r="J118" s="176"/>
      <c r="K118" s="177">
        <f>ROUND(E118*J118,2)</f>
        <v>0</v>
      </c>
      <c r="L118" s="177">
        <v>21</v>
      </c>
      <c r="M118" s="177">
        <f>G118*(1+L118/100)</f>
        <v>0</v>
      </c>
      <c r="N118" s="177">
        <v>0</v>
      </c>
      <c r="O118" s="177">
        <f>ROUND(E118*N118,2)</f>
        <v>0</v>
      </c>
      <c r="P118" s="177">
        <v>0</v>
      </c>
      <c r="Q118" s="177">
        <f>ROUND(E118*P118,2)</f>
        <v>0</v>
      </c>
      <c r="R118" s="177"/>
      <c r="S118" s="177" t="s">
        <v>222</v>
      </c>
      <c r="T118" s="178" t="s">
        <v>223</v>
      </c>
      <c r="U118" s="161">
        <v>0</v>
      </c>
      <c r="V118" s="161">
        <f>ROUND(E118*U118,2)</f>
        <v>0</v>
      </c>
      <c r="W118" s="161"/>
      <c r="X118" s="161" t="s">
        <v>190</v>
      </c>
      <c r="Y118" s="151"/>
      <c r="Z118" s="151"/>
      <c r="AA118" s="151"/>
      <c r="AB118" s="151"/>
      <c r="AC118" s="151"/>
      <c r="AD118" s="151"/>
      <c r="AE118" s="151"/>
      <c r="AF118" s="151"/>
      <c r="AG118" s="151" t="s">
        <v>191</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2" t="s">
        <v>112</v>
      </c>
      <c r="D119" s="163"/>
      <c r="E119" s="164">
        <v>4</v>
      </c>
      <c r="F119" s="161"/>
      <c r="G119" s="161"/>
      <c r="H119" s="161"/>
      <c r="I119" s="161"/>
      <c r="J119" s="161"/>
      <c r="K119" s="161"/>
      <c r="L119" s="161"/>
      <c r="M119" s="161"/>
      <c r="N119" s="161"/>
      <c r="O119" s="161"/>
      <c r="P119" s="161"/>
      <c r="Q119" s="161"/>
      <c r="R119" s="161"/>
      <c r="S119" s="161"/>
      <c r="T119" s="161"/>
      <c r="U119" s="161"/>
      <c r="V119" s="161"/>
      <c r="W119" s="161"/>
      <c r="X119" s="161"/>
      <c r="Y119" s="151"/>
      <c r="Z119" s="151"/>
      <c r="AA119" s="151"/>
      <c r="AB119" s="151"/>
      <c r="AC119" s="151"/>
      <c r="AD119" s="151"/>
      <c r="AE119" s="151"/>
      <c r="AF119" s="151"/>
      <c r="AG119" s="151" t="s">
        <v>193</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72">
        <v>53</v>
      </c>
      <c r="B120" s="173" t="s">
        <v>872</v>
      </c>
      <c r="C120" s="181" t="s">
        <v>873</v>
      </c>
      <c r="D120" s="174" t="s">
        <v>221</v>
      </c>
      <c r="E120" s="175">
        <v>2</v>
      </c>
      <c r="F120" s="176"/>
      <c r="G120" s="177">
        <f>ROUND(E120*F120,2)</f>
        <v>0</v>
      </c>
      <c r="H120" s="176"/>
      <c r="I120" s="177">
        <f>ROUND(E120*H120,2)</f>
        <v>0</v>
      </c>
      <c r="J120" s="176"/>
      <c r="K120" s="177">
        <f>ROUND(E120*J120,2)</f>
        <v>0</v>
      </c>
      <c r="L120" s="177">
        <v>21</v>
      </c>
      <c r="M120" s="177">
        <f>G120*(1+L120/100)</f>
        <v>0</v>
      </c>
      <c r="N120" s="177">
        <v>0</v>
      </c>
      <c r="O120" s="177">
        <f>ROUND(E120*N120,2)</f>
        <v>0</v>
      </c>
      <c r="P120" s="177">
        <v>0</v>
      </c>
      <c r="Q120" s="177">
        <f>ROUND(E120*P120,2)</f>
        <v>0</v>
      </c>
      <c r="R120" s="177"/>
      <c r="S120" s="177" t="s">
        <v>222</v>
      </c>
      <c r="T120" s="178" t="s">
        <v>223</v>
      </c>
      <c r="U120" s="161">
        <v>0</v>
      </c>
      <c r="V120" s="161">
        <f>ROUND(E120*U120,2)</f>
        <v>0</v>
      </c>
      <c r="W120" s="161"/>
      <c r="X120" s="161" t="s">
        <v>190</v>
      </c>
      <c r="Y120" s="151"/>
      <c r="Z120" s="151"/>
      <c r="AA120" s="151"/>
      <c r="AB120" s="151"/>
      <c r="AC120" s="151"/>
      <c r="AD120" s="151"/>
      <c r="AE120" s="151"/>
      <c r="AF120" s="151"/>
      <c r="AG120" s="151" t="s">
        <v>191</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2" t="s">
        <v>108</v>
      </c>
      <c r="D121" s="163"/>
      <c r="E121" s="164">
        <v>2</v>
      </c>
      <c r="F121" s="161"/>
      <c r="G121" s="161"/>
      <c r="H121" s="161"/>
      <c r="I121" s="161"/>
      <c r="J121" s="161"/>
      <c r="K121" s="161"/>
      <c r="L121" s="161"/>
      <c r="M121" s="161"/>
      <c r="N121" s="161"/>
      <c r="O121" s="161"/>
      <c r="P121" s="161"/>
      <c r="Q121" s="161"/>
      <c r="R121" s="161"/>
      <c r="S121" s="161"/>
      <c r="T121" s="161"/>
      <c r="U121" s="161"/>
      <c r="V121" s="161"/>
      <c r="W121" s="161"/>
      <c r="X121" s="161"/>
      <c r="Y121" s="151"/>
      <c r="Z121" s="151"/>
      <c r="AA121" s="151"/>
      <c r="AB121" s="151"/>
      <c r="AC121" s="151"/>
      <c r="AD121" s="151"/>
      <c r="AE121" s="151"/>
      <c r="AF121" s="151"/>
      <c r="AG121" s="151" t="s">
        <v>193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72">
        <v>54</v>
      </c>
      <c r="B122" s="173" t="s">
        <v>874</v>
      </c>
      <c r="C122" s="181" t="s">
        <v>875</v>
      </c>
      <c r="D122" s="174" t="s">
        <v>221</v>
      </c>
      <c r="E122" s="175">
        <v>2</v>
      </c>
      <c r="F122" s="176"/>
      <c r="G122" s="177">
        <f>ROUND(E122*F122,2)</f>
        <v>0</v>
      </c>
      <c r="H122" s="176"/>
      <c r="I122" s="177">
        <f>ROUND(E122*H122,2)</f>
        <v>0</v>
      </c>
      <c r="J122" s="176"/>
      <c r="K122" s="177">
        <f>ROUND(E122*J122,2)</f>
        <v>0</v>
      </c>
      <c r="L122" s="177">
        <v>21</v>
      </c>
      <c r="M122" s="177">
        <f>G122*(1+L122/100)</f>
        <v>0</v>
      </c>
      <c r="N122" s="177">
        <v>0</v>
      </c>
      <c r="O122" s="177">
        <f>ROUND(E122*N122,2)</f>
        <v>0</v>
      </c>
      <c r="P122" s="177">
        <v>0</v>
      </c>
      <c r="Q122" s="177">
        <f>ROUND(E122*P122,2)</f>
        <v>0</v>
      </c>
      <c r="R122" s="177"/>
      <c r="S122" s="177" t="s">
        <v>222</v>
      </c>
      <c r="T122" s="178" t="s">
        <v>223</v>
      </c>
      <c r="U122" s="161">
        <v>0</v>
      </c>
      <c r="V122" s="161">
        <f>ROUND(E122*U122,2)</f>
        <v>0</v>
      </c>
      <c r="W122" s="161"/>
      <c r="X122" s="161" t="s">
        <v>190</v>
      </c>
      <c r="Y122" s="151"/>
      <c r="Z122" s="151"/>
      <c r="AA122" s="151"/>
      <c r="AB122" s="151"/>
      <c r="AC122" s="151"/>
      <c r="AD122" s="151"/>
      <c r="AE122" s="151"/>
      <c r="AF122" s="151"/>
      <c r="AG122" s="151" t="s">
        <v>191</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2" t="s">
        <v>108</v>
      </c>
      <c r="D123" s="163"/>
      <c r="E123" s="164">
        <v>2</v>
      </c>
      <c r="F123" s="161"/>
      <c r="G123" s="161"/>
      <c r="H123" s="161"/>
      <c r="I123" s="161"/>
      <c r="J123" s="161"/>
      <c r="K123" s="161"/>
      <c r="L123" s="161"/>
      <c r="M123" s="161"/>
      <c r="N123" s="161"/>
      <c r="O123" s="161"/>
      <c r="P123" s="161"/>
      <c r="Q123" s="161"/>
      <c r="R123" s="161"/>
      <c r="S123" s="161"/>
      <c r="T123" s="161"/>
      <c r="U123" s="161"/>
      <c r="V123" s="161"/>
      <c r="W123" s="161"/>
      <c r="X123" s="161"/>
      <c r="Y123" s="151"/>
      <c r="Z123" s="151"/>
      <c r="AA123" s="151"/>
      <c r="AB123" s="151"/>
      <c r="AC123" s="151"/>
      <c r="AD123" s="151"/>
      <c r="AE123" s="151"/>
      <c r="AF123" s="151"/>
      <c r="AG123" s="151" t="s">
        <v>193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72">
        <v>55</v>
      </c>
      <c r="B124" s="173" t="s">
        <v>876</v>
      </c>
      <c r="C124" s="181" t="s">
        <v>877</v>
      </c>
      <c r="D124" s="174" t="s">
        <v>221</v>
      </c>
      <c r="E124" s="175">
        <v>8</v>
      </c>
      <c r="F124" s="176"/>
      <c r="G124" s="177">
        <f>ROUND(E124*F124,2)</f>
        <v>0</v>
      </c>
      <c r="H124" s="176"/>
      <c r="I124" s="177">
        <f>ROUND(E124*H124,2)</f>
        <v>0</v>
      </c>
      <c r="J124" s="176"/>
      <c r="K124" s="177">
        <f>ROUND(E124*J124,2)</f>
        <v>0</v>
      </c>
      <c r="L124" s="177">
        <v>21</v>
      </c>
      <c r="M124" s="177">
        <f>G124*(1+L124/100)</f>
        <v>0</v>
      </c>
      <c r="N124" s="177">
        <v>0</v>
      </c>
      <c r="O124" s="177">
        <f>ROUND(E124*N124,2)</f>
        <v>0</v>
      </c>
      <c r="P124" s="177">
        <v>0</v>
      </c>
      <c r="Q124" s="177">
        <f>ROUND(E124*P124,2)</f>
        <v>0</v>
      </c>
      <c r="R124" s="177"/>
      <c r="S124" s="177" t="s">
        <v>222</v>
      </c>
      <c r="T124" s="178" t="s">
        <v>223</v>
      </c>
      <c r="U124" s="161">
        <v>0</v>
      </c>
      <c r="V124" s="161">
        <f>ROUND(E124*U124,2)</f>
        <v>0</v>
      </c>
      <c r="W124" s="161"/>
      <c r="X124" s="161" t="s">
        <v>190</v>
      </c>
      <c r="Y124" s="151"/>
      <c r="Z124" s="151"/>
      <c r="AA124" s="151"/>
      <c r="AB124" s="151"/>
      <c r="AC124" s="151"/>
      <c r="AD124" s="151"/>
      <c r="AE124" s="151"/>
      <c r="AF124" s="151"/>
      <c r="AG124" s="151" t="s">
        <v>191</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2" t="s">
        <v>122</v>
      </c>
      <c r="D125" s="163"/>
      <c r="E125" s="164">
        <v>8</v>
      </c>
      <c r="F125" s="161"/>
      <c r="G125" s="161"/>
      <c r="H125" s="161"/>
      <c r="I125" s="161"/>
      <c r="J125" s="161"/>
      <c r="K125" s="161"/>
      <c r="L125" s="161"/>
      <c r="M125" s="161"/>
      <c r="N125" s="161"/>
      <c r="O125" s="161"/>
      <c r="P125" s="161"/>
      <c r="Q125" s="161"/>
      <c r="R125" s="161"/>
      <c r="S125" s="161"/>
      <c r="T125" s="161"/>
      <c r="U125" s="161"/>
      <c r="V125" s="161"/>
      <c r="W125" s="161"/>
      <c r="X125" s="161"/>
      <c r="Y125" s="151"/>
      <c r="Z125" s="151"/>
      <c r="AA125" s="151"/>
      <c r="AB125" s="151"/>
      <c r="AC125" s="151"/>
      <c r="AD125" s="151"/>
      <c r="AE125" s="151"/>
      <c r="AF125" s="151"/>
      <c r="AG125" s="151" t="s">
        <v>193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72">
        <v>56</v>
      </c>
      <c r="B126" s="173" t="s">
        <v>878</v>
      </c>
      <c r="C126" s="181" t="s">
        <v>879</v>
      </c>
      <c r="D126" s="174" t="s">
        <v>221</v>
      </c>
      <c r="E126" s="175">
        <v>2</v>
      </c>
      <c r="F126" s="176"/>
      <c r="G126" s="177">
        <f>ROUND(E126*F126,2)</f>
        <v>0</v>
      </c>
      <c r="H126" s="176"/>
      <c r="I126" s="177">
        <f>ROUND(E126*H126,2)</f>
        <v>0</v>
      </c>
      <c r="J126" s="176"/>
      <c r="K126" s="177">
        <f>ROUND(E126*J126,2)</f>
        <v>0</v>
      </c>
      <c r="L126" s="177">
        <v>21</v>
      </c>
      <c r="M126" s="177">
        <f>G126*(1+L126/100)</f>
        <v>0</v>
      </c>
      <c r="N126" s="177">
        <v>0</v>
      </c>
      <c r="O126" s="177">
        <f>ROUND(E126*N126,2)</f>
        <v>0</v>
      </c>
      <c r="P126" s="177">
        <v>0</v>
      </c>
      <c r="Q126" s="177">
        <f>ROUND(E126*P126,2)</f>
        <v>0</v>
      </c>
      <c r="R126" s="177"/>
      <c r="S126" s="177" t="s">
        <v>222</v>
      </c>
      <c r="T126" s="178" t="s">
        <v>223</v>
      </c>
      <c r="U126" s="161">
        <v>0</v>
      </c>
      <c r="V126" s="161">
        <f>ROUND(E126*U126,2)</f>
        <v>0</v>
      </c>
      <c r="W126" s="161"/>
      <c r="X126" s="161" t="s">
        <v>190</v>
      </c>
      <c r="Y126" s="151"/>
      <c r="Z126" s="151"/>
      <c r="AA126" s="151"/>
      <c r="AB126" s="151"/>
      <c r="AC126" s="151"/>
      <c r="AD126" s="151"/>
      <c r="AE126" s="151"/>
      <c r="AF126" s="151"/>
      <c r="AG126" s="151" t="s">
        <v>191</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2" t="s">
        <v>108</v>
      </c>
      <c r="D127" s="163"/>
      <c r="E127" s="164">
        <v>2</v>
      </c>
      <c r="F127" s="161"/>
      <c r="G127" s="161"/>
      <c r="H127" s="161"/>
      <c r="I127" s="161"/>
      <c r="J127" s="161"/>
      <c r="K127" s="161"/>
      <c r="L127" s="161"/>
      <c r="M127" s="161"/>
      <c r="N127" s="161"/>
      <c r="O127" s="161"/>
      <c r="P127" s="161"/>
      <c r="Q127" s="161"/>
      <c r="R127" s="161"/>
      <c r="S127" s="161"/>
      <c r="T127" s="161"/>
      <c r="U127" s="161"/>
      <c r="V127" s="161"/>
      <c r="W127" s="161"/>
      <c r="X127" s="161"/>
      <c r="Y127" s="151"/>
      <c r="Z127" s="151"/>
      <c r="AA127" s="151"/>
      <c r="AB127" s="151"/>
      <c r="AC127" s="151"/>
      <c r="AD127" s="151"/>
      <c r="AE127" s="151"/>
      <c r="AF127" s="151"/>
      <c r="AG127" s="151" t="s">
        <v>193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72">
        <v>57</v>
      </c>
      <c r="B128" s="173" t="s">
        <v>880</v>
      </c>
      <c r="C128" s="181" t="s">
        <v>881</v>
      </c>
      <c r="D128" s="174" t="s">
        <v>221</v>
      </c>
      <c r="E128" s="175">
        <v>14</v>
      </c>
      <c r="F128" s="176"/>
      <c r="G128" s="177">
        <f>ROUND(E128*F128,2)</f>
        <v>0</v>
      </c>
      <c r="H128" s="176"/>
      <c r="I128" s="177">
        <f>ROUND(E128*H128,2)</f>
        <v>0</v>
      </c>
      <c r="J128" s="176"/>
      <c r="K128" s="177">
        <f>ROUND(E128*J128,2)</f>
        <v>0</v>
      </c>
      <c r="L128" s="177">
        <v>21</v>
      </c>
      <c r="M128" s="177">
        <f>G128*(1+L128/100)</f>
        <v>0</v>
      </c>
      <c r="N128" s="177">
        <v>0</v>
      </c>
      <c r="O128" s="177">
        <f>ROUND(E128*N128,2)</f>
        <v>0</v>
      </c>
      <c r="P128" s="177">
        <v>0</v>
      </c>
      <c r="Q128" s="177">
        <f>ROUND(E128*P128,2)</f>
        <v>0</v>
      </c>
      <c r="R128" s="177"/>
      <c r="S128" s="177" t="s">
        <v>222</v>
      </c>
      <c r="T128" s="178" t="s">
        <v>223</v>
      </c>
      <c r="U128" s="161">
        <v>0</v>
      </c>
      <c r="V128" s="161">
        <f>ROUND(E128*U128,2)</f>
        <v>0</v>
      </c>
      <c r="W128" s="161"/>
      <c r="X128" s="161" t="s">
        <v>190</v>
      </c>
      <c r="Y128" s="151"/>
      <c r="Z128" s="151"/>
      <c r="AA128" s="151"/>
      <c r="AB128" s="151"/>
      <c r="AC128" s="151"/>
      <c r="AD128" s="151"/>
      <c r="AE128" s="151"/>
      <c r="AF128" s="151"/>
      <c r="AG128" s="151" t="s">
        <v>191</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2" t="s">
        <v>370</v>
      </c>
      <c r="D129" s="163"/>
      <c r="E129" s="164">
        <v>14</v>
      </c>
      <c r="F129" s="161"/>
      <c r="G129" s="161"/>
      <c r="H129" s="161"/>
      <c r="I129" s="161"/>
      <c r="J129" s="161"/>
      <c r="K129" s="161"/>
      <c r="L129" s="161"/>
      <c r="M129" s="161"/>
      <c r="N129" s="161"/>
      <c r="O129" s="161"/>
      <c r="P129" s="161"/>
      <c r="Q129" s="161"/>
      <c r="R129" s="161"/>
      <c r="S129" s="161"/>
      <c r="T129" s="161"/>
      <c r="U129" s="161"/>
      <c r="V129" s="161"/>
      <c r="W129" s="161"/>
      <c r="X129" s="161"/>
      <c r="Y129" s="151"/>
      <c r="Z129" s="151"/>
      <c r="AA129" s="151"/>
      <c r="AB129" s="151"/>
      <c r="AC129" s="151"/>
      <c r="AD129" s="151"/>
      <c r="AE129" s="151"/>
      <c r="AF129" s="151"/>
      <c r="AG129" s="151" t="s">
        <v>193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2">
        <v>58</v>
      </c>
      <c r="B130" s="173" t="s">
        <v>882</v>
      </c>
      <c r="C130" s="181" t="s">
        <v>883</v>
      </c>
      <c r="D130" s="174" t="s">
        <v>221</v>
      </c>
      <c r="E130" s="175">
        <v>10</v>
      </c>
      <c r="F130" s="176"/>
      <c r="G130" s="177">
        <f>ROUND(E130*F130,2)</f>
        <v>0</v>
      </c>
      <c r="H130" s="176"/>
      <c r="I130" s="177">
        <f>ROUND(E130*H130,2)</f>
        <v>0</v>
      </c>
      <c r="J130" s="176"/>
      <c r="K130" s="177">
        <f>ROUND(E130*J130,2)</f>
        <v>0</v>
      </c>
      <c r="L130" s="177">
        <v>21</v>
      </c>
      <c r="M130" s="177">
        <f>G130*(1+L130/100)</f>
        <v>0</v>
      </c>
      <c r="N130" s="177">
        <v>0</v>
      </c>
      <c r="O130" s="177">
        <f>ROUND(E130*N130,2)</f>
        <v>0</v>
      </c>
      <c r="P130" s="177">
        <v>0</v>
      </c>
      <c r="Q130" s="177">
        <f>ROUND(E130*P130,2)</f>
        <v>0</v>
      </c>
      <c r="R130" s="177"/>
      <c r="S130" s="177" t="s">
        <v>222</v>
      </c>
      <c r="T130" s="178" t="s">
        <v>223</v>
      </c>
      <c r="U130" s="161">
        <v>0</v>
      </c>
      <c r="V130" s="161">
        <f>ROUND(E130*U130,2)</f>
        <v>0</v>
      </c>
      <c r="W130" s="161"/>
      <c r="X130" s="161" t="s">
        <v>190</v>
      </c>
      <c r="Y130" s="151"/>
      <c r="Z130" s="151"/>
      <c r="AA130" s="151"/>
      <c r="AB130" s="151"/>
      <c r="AC130" s="151"/>
      <c r="AD130" s="151"/>
      <c r="AE130" s="151"/>
      <c r="AF130" s="151"/>
      <c r="AG130" s="151" t="s">
        <v>191</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2" t="s">
        <v>884</v>
      </c>
      <c r="D131" s="163"/>
      <c r="E131" s="164">
        <v>10</v>
      </c>
      <c r="F131" s="161"/>
      <c r="G131" s="161"/>
      <c r="H131" s="161"/>
      <c r="I131" s="161"/>
      <c r="J131" s="161"/>
      <c r="K131" s="161"/>
      <c r="L131" s="161"/>
      <c r="M131" s="161"/>
      <c r="N131" s="161"/>
      <c r="O131" s="161"/>
      <c r="P131" s="161"/>
      <c r="Q131" s="161"/>
      <c r="R131" s="161"/>
      <c r="S131" s="161"/>
      <c r="T131" s="161"/>
      <c r="U131" s="161"/>
      <c r="V131" s="161"/>
      <c r="W131" s="161"/>
      <c r="X131" s="161"/>
      <c r="Y131" s="151"/>
      <c r="Z131" s="151"/>
      <c r="AA131" s="151"/>
      <c r="AB131" s="151"/>
      <c r="AC131" s="151"/>
      <c r="AD131" s="151"/>
      <c r="AE131" s="151"/>
      <c r="AF131" s="151"/>
      <c r="AG131" s="151" t="s">
        <v>193</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2">
        <v>59</v>
      </c>
      <c r="B132" s="173" t="s">
        <v>885</v>
      </c>
      <c r="C132" s="181" t="s">
        <v>886</v>
      </c>
      <c r="D132" s="174" t="s">
        <v>221</v>
      </c>
      <c r="E132" s="175">
        <v>33</v>
      </c>
      <c r="F132" s="176"/>
      <c r="G132" s="177">
        <f>ROUND(E132*F132,2)</f>
        <v>0</v>
      </c>
      <c r="H132" s="176"/>
      <c r="I132" s="177">
        <f>ROUND(E132*H132,2)</f>
        <v>0</v>
      </c>
      <c r="J132" s="176"/>
      <c r="K132" s="177">
        <f>ROUND(E132*J132,2)</f>
        <v>0</v>
      </c>
      <c r="L132" s="177">
        <v>21</v>
      </c>
      <c r="M132" s="177">
        <f>G132*(1+L132/100)</f>
        <v>0</v>
      </c>
      <c r="N132" s="177">
        <v>0</v>
      </c>
      <c r="O132" s="177">
        <f>ROUND(E132*N132,2)</f>
        <v>0</v>
      </c>
      <c r="P132" s="177">
        <v>0</v>
      </c>
      <c r="Q132" s="177">
        <f>ROUND(E132*P132,2)</f>
        <v>0</v>
      </c>
      <c r="R132" s="177"/>
      <c r="S132" s="177" t="s">
        <v>222</v>
      </c>
      <c r="T132" s="178" t="s">
        <v>223</v>
      </c>
      <c r="U132" s="161">
        <v>0</v>
      </c>
      <c r="V132" s="161">
        <f>ROUND(E132*U132,2)</f>
        <v>0</v>
      </c>
      <c r="W132" s="161"/>
      <c r="X132" s="161" t="s">
        <v>190</v>
      </c>
      <c r="Y132" s="151"/>
      <c r="Z132" s="151"/>
      <c r="AA132" s="151"/>
      <c r="AB132" s="151"/>
      <c r="AC132" s="151"/>
      <c r="AD132" s="151"/>
      <c r="AE132" s="151"/>
      <c r="AF132" s="151"/>
      <c r="AG132" s="151" t="s">
        <v>191</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2" t="s">
        <v>887</v>
      </c>
      <c r="D133" s="163"/>
      <c r="E133" s="164">
        <v>33</v>
      </c>
      <c r="F133" s="161"/>
      <c r="G133" s="161"/>
      <c r="H133" s="161"/>
      <c r="I133" s="161"/>
      <c r="J133" s="161"/>
      <c r="K133" s="161"/>
      <c r="L133" s="161"/>
      <c r="M133" s="161"/>
      <c r="N133" s="161"/>
      <c r="O133" s="161"/>
      <c r="P133" s="161"/>
      <c r="Q133" s="161"/>
      <c r="R133" s="161"/>
      <c r="S133" s="161"/>
      <c r="T133" s="161"/>
      <c r="U133" s="161"/>
      <c r="V133" s="161"/>
      <c r="W133" s="161"/>
      <c r="X133" s="161"/>
      <c r="Y133" s="151"/>
      <c r="Z133" s="151"/>
      <c r="AA133" s="151"/>
      <c r="AB133" s="151"/>
      <c r="AC133" s="151"/>
      <c r="AD133" s="151"/>
      <c r="AE133" s="151"/>
      <c r="AF133" s="151"/>
      <c r="AG133" s="151" t="s">
        <v>193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72">
        <v>60</v>
      </c>
      <c r="B134" s="173" t="s">
        <v>888</v>
      </c>
      <c r="C134" s="181" t="s">
        <v>889</v>
      </c>
      <c r="D134" s="174" t="s">
        <v>221</v>
      </c>
      <c r="E134" s="175">
        <v>6</v>
      </c>
      <c r="F134" s="176"/>
      <c r="G134" s="177">
        <f>ROUND(E134*F134,2)</f>
        <v>0</v>
      </c>
      <c r="H134" s="176"/>
      <c r="I134" s="177">
        <f>ROUND(E134*H134,2)</f>
        <v>0</v>
      </c>
      <c r="J134" s="176"/>
      <c r="K134" s="177">
        <f>ROUND(E134*J134,2)</f>
        <v>0</v>
      </c>
      <c r="L134" s="177">
        <v>21</v>
      </c>
      <c r="M134" s="177">
        <f>G134*(1+L134/100)</f>
        <v>0</v>
      </c>
      <c r="N134" s="177">
        <v>0</v>
      </c>
      <c r="O134" s="177">
        <f>ROUND(E134*N134,2)</f>
        <v>0</v>
      </c>
      <c r="P134" s="177">
        <v>0</v>
      </c>
      <c r="Q134" s="177">
        <f>ROUND(E134*P134,2)</f>
        <v>0</v>
      </c>
      <c r="R134" s="177"/>
      <c r="S134" s="177" t="s">
        <v>222</v>
      </c>
      <c r="T134" s="178" t="s">
        <v>223</v>
      </c>
      <c r="U134" s="161">
        <v>0</v>
      </c>
      <c r="V134" s="161">
        <f>ROUND(E134*U134,2)</f>
        <v>0</v>
      </c>
      <c r="W134" s="161"/>
      <c r="X134" s="161" t="s">
        <v>190</v>
      </c>
      <c r="Y134" s="151"/>
      <c r="Z134" s="151"/>
      <c r="AA134" s="151"/>
      <c r="AB134" s="151"/>
      <c r="AC134" s="151"/>
      <c r="AD134" s="151"/>
      <c r="AE134" s="151"/>
      <c r="AF134" s="151"/>
      <c r="AG134" s="151" t="s">
        <v>191</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2" t="s">
        <v>890</v>
      </c>
      <c r="D135" s="163"/>
      <c r="E135" s="164">
        <v>6</v>
      </c>
      <c r="F135" s="161"/>
      <c r="G135" s="161"/>
      <c r="H135" s="161"/>
      <c r="I135" s="161"/>
      <c r="J135" s="161"/>
      <c r="K135" s="161"/>
      <c r="L135" s="161"/>
      <c r="M135" s="161"/>
      <c r="N135" s="161"/>
      <c r="O135" s="161"/>
      <c r="P135" s="161"/>
      <c r="Q135" s="161"/>
      <c r="R135" s="161"/>
      <c r="S135" s="161"/>
      <c r="T135" s="161"/>
      <c r="U135" s="161"/>
      <c r="V135" s="161"/>
      <c r="W135" s="161"/>
      <c r="X135" s="161"/>
      <c r="Y135" s="151"/>
      <c r="Z135" s="151"/>
      <c r="AA135" s="151"/>
      <c r="AB135" s="151"/>
      <c r="AC135" s="151"/>
      <c r="AD135" s="151"/>
      <c r="AE135" s="151"/>
      <c r="AF135" s="151"/>
      <c r="AG135" s="151" t="s">
        <v>193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2">
        <v>61</v>
      </c>
      <c r="B136" s="173" t="s">
        <v>891</v>
      </c>
      <c r="C136" s="181" t="s">
        <v>892</v>
      </c>
      <c r="D136" s="174" t="s">
        <v>221</v>
      </c>
      <c r="E136" s="175">
        <v>5</v>
      </c>
      <c r="F136" s="176"/>
      <c r="G136" s="177">
        <f>ROUND(E136*F136,2)</f>
        <v>0</v>
      </c>
      <c r="H136" s="176"/>
      <c r="I136" s="177">
        <f>ROUND(E136*H136,2)</f>
        <v>0</v>
      </c>
      <c r="J136" s="176"/>
      <c r="K136" s="177">
        <f>ROUND(E136*J136,2)</f>
        <v>0</v>
      </c>
      <c r="L136" s="177">
        <v>21</v>
      </c>
      <c r="M136" s="177">
        <f>G136*(1+L136/100)</f>
        <v>0</v>
      </c>
      <c r="N136" s="177">
        <v>0</v>
      </c>
      <c r="O136" s="177">
        <f>ROUND(E136*N136,2)</f>
        <v>0</v>
      </c>
      <c r="P136" s="177">
        <v>0</v>
      </c>
      <c r="Q136" s="177">
        <f>ROUND(E136*P136,2)</f>
        <v>0</v>
      </c>
      <c r="R136" s="177"/>
      <c r="S136" s="177" t="s">
        <v>222</v>
      </c>
      <c r="T136" s="178" t="s">
        <v>223</v>
      </c>
      <c r="U136" s="161">
        <v>0</v>
      </c>
      <c r="V136" s="161">
        <f>ROUND(E136*U136,2)</f>
        <v>0</v>
      </c>
      <c r="W136" s="161"/>
      <c r="X136" s="161" t="s">
        <v>190</v>
      </c>
      <c r="Y136" s="151"/>
      <c r="Z136" s="151"/>
      <c r="AA136" s="151"/>
      <c r="AB136" s="151"/>
      <c r="AC136" s="151"/>
      <c r="AD136" s="151"/>
      <c r="AE136" s="151"/>
      <c r="AF136" s="151"/>
      <c r="AG136" s="151" t="s">
        <v>191</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2" t="s">
        <v>116</v>
      </c>
      <c r="D137" s="163"/>
      <c r="E137" s="164">
        <v>5</v>
      </c>
      <c r="F137" s="161"/>
      <c r="G137" s="161"/>
      <c r="H137" s="161"/>
      <c r="I137" s="161"/>
      <c r="J137" s="161"/>
      <c r="K137" s="161"/>
      <c r="L137" s="161"/>
      <c r="M137" s="161"/>
      <c r="N137" s="161"/>
      <c r="O137" s="161"/>
      <c r="P137" s="161"/>
      <c r="Q137" s="161"/>
      <c r="R137" s="161"/>
      <c r="S137" s="161"/>
      <c r="T137" s="161"/>
      <c r="U137" s="161"/>
      <c r="V137" s="161"/>
      <c r="W137" s="161"/>
      <c r="X137" s="161"/>
      <c r="Y137" s="151"/>
      <c r="Z137" s="151"/>
      <c r="AA137" s="151"/>
      <c r="AB137" s="151"/>
      <c r="AC137" s="151"/>
      <c r="AD137" s="151"/>
      <c r="AE137" s="151"/>
      <c r="AF137" s="151"/>
      <c r="AG137" s="151" t="s">
        <v>193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2">
        <v>62</v>
      </c>
      <c r="B138" s="173" t="s">
        <v>893</v>
      </c>
      <c r="C138" s="181" t="s">
        <v>894</v>
      </c>
      <c r="D138" s="174" t="s">
        <v>221</v>
      </c>
      <c r="E138" s="175">
        <v>5</v>
      </c>
      <c r="F138" s="176"/>
      <c r="G138" s="177">
        <f>ROUND(E138*F138,2)</f>
        <v>0</v>
      </c>
      <c r="H138" s="176"/>
      <c r="I138" s="177">
        <f>ROUND(E138*H138,2)</f>
        <v>0</v>
      </c>
      <c r="J138" s="176"/>
      <c r="K138" s="177">
        <f>ROUND(E138*J138,2)</f>
        <v>0</v>
      </c>
      <c r="L138" s="177">
        <v>21</v>
      </c>
      <c r="M138" s="177">
        <f>G138*(1+L138/100)</f>
        <v>0</v>
      </c>
      <c r="N138" s="177">
        <v>0</v>
      </c>
      <c r="O138" s="177">
        <f>ROUND(E138*N138,2)</f>
        <v>0</v>
      </c>
      <c r="P138" s="177">
        <v>0</v>
      </c>
      <c r="Q138" s="177">
        <f>ROUND(E138*P138,2)</f>
        <v>0</v>
      </c>
      <c r="R138" s="177"/>
      <c r="S138" s="177" t="s">
        <v>222</v>
      </c>
      <c r="T138" s="178" t="s">
        <v>223</v>
      </c>
      <c r="U138" s="161">
        <v>0</v>
      </c>
      <c r="V138" s="161">
        <f>ROUND(E138*U138,2)</f>
        <v>0</v>
      </c>
      <c r="W138" s="161"/>
      <c r="X138" s="161" t="s">
        <v>190</v>
      </c>
      <c r="Y138" s="151"/>
      <c r="Z138" s="151"/>
      <c r="AA138" s="151"/>
      <c r="AB138" s="151"/>
      <c r="AC138" s="151"/>
      <c r="AD138" s="151"/>
      <c r="AE138" s="151"/>
      <c r="AF138" s="151"/>
      <c r="AG138" s="151" t="s">
        <v>191</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2" t="s">
        <v>116</v>
      </c>
      <c r="D139" s="163"/>
      <c r="E139" s="164">
        <v>5</v>
      </c>
      <c r="F139" s="161"/>
      <c r="G139" s="161"/>
      <c r="H139" s="161"/>
      <c r="I139" s="161"/>
      <c r="J139" s="161"/>
      <c r="K139" s="161"/>
      <c r="L139" s="161"/>
      <c r="M139" s="161"/>
      <c r="N139" s="161"/>
      <c r="O139" s="161"/>
      <c r="P139" s="161"/>
      <c r="Q139" s="161"/>
      <c r="R139" s="161"/>
      <c r="S139" s="161"/>
      <c r="T139" s="161"/>
      <c r="U139" s="161"/>
      <c r="V139" s="161"/>
      <c r="W139" s="161"/>
      <c r="X139" s="161"/>
      <c r="Y139" s="151"/>
      <c r="Z139" s="151"/>
      <c r="AA139" s="151"/>
      <c r="AB139" s="151"/>
      <c r="AC139" s="151"/>
      <c r="AD139" s="151"/>
      <c r="AE139" s="151"/>
      <c r="AF139" s="151"/>
      <c r="AG139" s="151" t="s">
        <v>193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2">
        <v>63</v>
      </c>
      <c r="B140" s="173" t="s">
        <v>895</v>
      </c>
      <c r="C140" s="181" t="s">
        <v>896</v>
      </c>
      <c r="D140" s="174" t="s">
        <v>221</v>
      </c>
      <c r="E140" s="175">
        <v>12</v>
      </c>
      <c r="F140" s="176"/>
      <c r="G140" s="177">
        <f>ROUND(E140*F140,2)</f>
        <v>0</v>
      </c>
      <c r="H140" s="176"/>
      <c r="I140" s="177">
        <f>ROUND(E140*H140,2)</f>
        <v>0</v>
      </c>
      <c r="J140" s="176"/>
      <c r="K140" s="177">
        <f>ROUND(E140*J140,2)</f>
        <v>0</v>
      </c>
      <c r="L140" s="177">
        <v>21</v>
      </c>
      <c r="M140" s="177">
        <f>G140*(1+L140/100)</f>
        <v>0</v>
      </c>
      <c r="N140" s="177">
        <v>0</v>
      </c>
      <c r="O140" s="177">
        <f>ROUND(E140*N140,2)</f>
        <v>0</v>
      </c>
      <c r="P140" s="177">
        <v>0</v>
      </c>
      <c r="Q140" s="177">
        <f>ROUND(E140*P140,2)</f>
        <v>0</v>
      </c>
      <c r="R140" s="177"/>
      <c r="S140" s="177" t="s">
        <v>222</v>
      </c>
      <c r="T140" s="178" t="s">
        <v>223</v>
      </c>
      <c r="U140" s="161">
        <v>0</v>
      </c>
      <c r="V140" s="161">
        <f>ROUND(E140*U140,2)</f>
        <v>0</v>
      </c>
      <c r="W140" s="161"/>
      <c r="X140" s="161" t="s">
        <v>190</v>
      </c>
      <c r="Y140" s="151"/>
      <c r="Z140" s="151"/>
      <c r="AA140" s="151"/>
      <c r="AB140" s="151"/>
      <c r="AC140" s="151"/>
      <c r="AD140" s="151"/>
      <c r="AE140" s="151"/>
      <c r="AF140" s="151"/>
      <c r="AG140" s="151" t="s">
        <v>191</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2" t="s">
        <v>897</v>
      </c>
      <c r="D141" s="163"/>
      <c r="E141" s="164">
        <v>12</v>
      </c>
      <c r="F141" s="161"/>
      <c r="G141" s="161"/>
      <c r="H141" s="161"/>
      <c r="I141" s="161"/>
      <c r="J141" s="161"/>
      <c r="K141" s="161"/>
      <c r="L141" s="161"/>
      <c r="M141" s="161"/>
      <c r="N141" s="161"/>
      <c r="O141" s="161"/>
      <c r="P141" s="161"/>
      <c r="Q141" s="161"/>
      <c r="R141" s="161"/>
      <c r="S141" s="161"/>
      <c r="T141" s="161"/>
      <c r="U141" s="161"/>
      <c r="V141" s="161"/>
      <c r="W141" s="161"/>
      <c r="X141" s="161"/>
      <c r="Y141" s="151"/>
      <c r="Z141" s="151"/>
      <c r="AA141" s="151"/>
      <c r="AB141" s="151"/>
      <c r="AC141" s="151"/>
      <c r="AD141" s="151"/>
      <c r="AE141" s="151"/>
      <c r="AF141" s="151"/>
      <c r="AG141" s="151" t="s">
        <v>193</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x14ac:dyDescent="0.2">
      <c r="A142" s="166" t="s">
        <v>183</v>
      </c>
      <c r="B142" s="167" t="s">
        <v>104</v>
      </c>
      <c r="C142" s="180" t="s">
        <v>105</v>
      </c>
      <c r="D142" s="168"/>
      <c r="E142" s="169"/>
      <c r="F142" s="170"/>
      <c r="G142" s="170">
        <f>SUMIF(AG143:AG158,"&lt;&gt;NOR",G143:G158)</f>
        <v>0</v>
      </c>
      <c r="H142" s="170"/>
      <c r="I142" s="170">
        <f>SUM(I143:I158)</f>
        <v>0</v>
      </c>
      <c r="J142" s="170"/>
      <c r="K142" s="170">
        <f>SUM(K143:K158)</f>
        <v>0</v>
      </c>
      <c r="L142" s="170"/>
      <c r="M142" s="170">
        <f>SUM(M143:M158)</f>
        <v>0</v>
      </c>
      <c r="N142" s="170"/>
      <c r="O142" s="170">
        <f>SUM(O143:O158)</f>
        <v>0</v>
      </c>
      <c r="P142" s="170"/>
      <c r="Q142" s="170">
        <f>SUM(Q143:Q158)</f>
        <v>0</v>
      </c>
      <c r="R142" s="170"/>
      <c r="S142" s="170"/>
      <c r="T142" s="171"/>
      <c r="U142" s="165"/>
      <c r="V142" s="165">
        <f>SUM(V143:V158)</f>
        <v>0</v>
      </c>
      <c r="W142" s="165"/>
      <c r="X142" s="165"/>
      <c r="AG142" t="s">
        <v>184</v>
      </c>
    </row>
    <row r="143" spans="1:60" outlineLevel="1" x14ac:dyDescent="0.2">
      <c r="A143" s="172">
        <v>64</v>
      </c>
      <c r="B143" s="173" t="s">
        <v>898</v>
      </c>
      <c r="C143" s="181" t="s">
        <v>899</v>
      </c>
      <c r="D143" s="174" t="s">
        <v>221</v>
      </c>
      <c r="E143" s="175">
        <v>11</v>
      </c>
      <c r="F143" s="176"/>
      <c r="G143" s="177">
        <f>ROUND(E143*F143,2)</f>
        <v>0</v>
      </c>
      <c r="H143" s="176"/>
      <c r="I143" s="177">
        <f>ROUND(E143*H143,2)</f>
        <v>0</v>
      </c>
      <c r="J143" s="176"/>
      <c r="K143" s="177">
        <f>ROUND(E143*J143,2)</f>
        <v>0</v>
      </c>
      <c r="L143" s="177">
        <v>21</v>
      </c>
      <c r="M143" s="177">
        <f>G143*(1+L143/100)</f>
        <v>0</v>
      </c>
      <c r="N143" s="177">
        <v>0</v>
      </c>
      <c r="O143" s="177">
        <f>ROUND(E143*N143,2)</f>
        <v>0</v>
      </c>
      <c r="P143" s="177">
        <v>0</v>
      </c>
      <c r="Q143" s="177">
        <f>ROUND(E143*P143,2)</f>
        <v>0</v>
      </c>
      <c r="R143" s="177"/>
      <c r="S143" s="177" t="s">
        <v>222</v>
      </c>
      <c r="T143" s="178" t="s">
        <v>223</v>
      </c>
      <c r="U143" s="161">
        <v>0</v>
      </c>
      <c r="V143" s="161">
        <f>ROUND(E143*U143,2)</f>
        <v>0</v>
      </c>
      <c r="W143" s="161"/>
      <c r="X143" s="161" t="s">
        <v>190</v>
      </c>
      <c r="Y143" s="151"/>
      <c r="Z143" s="151"/>
      <c r="AA143" s="151"/>
      <c r="AB143" s="151"/>
      <c r="AC143" s="151"/>
      <c r="AD143" s="151"/>
      <c r="AE143" s="151"/>
      <c r="AF143" s="151"/>
      <c r="AG143" s="151" t="s">
        <v>191</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2" t="s">
        <v>405</v>
      </c>
      <c r="D144" s="163"/>
      <c r="E144" s="164">
        <v>11</v>
      </c>
      <c r="F144" s="161"/>
      <c r="G144" s="161"/>
      <c r="H144" s="161"/>
      <c r="I144" s="161"/>
      <c r="J144" s="161"/>
      <c r="K144" s="161"/>
      <c r="L144" s="161"/>
      <c r="M144" s="161"/>
      <c r="N144" s="161"/>
      <c r="O144" s="161"/>
      <c r="P144" s="161"/>
      <c r="Q144" s="161"/>
      <c r="R144" s="161"/>
      <c r="S144" s="161"/>
      <c r="T144" s="161"/>
      <c r="U144" s="161"/>
      <c r="V144" s="161"/>
      <c r="W144" s="161"/>
      <c r="X144" s="161"/>
      <c r="Y144" s="151"/>
      <c r="Z144" s="151"/>
      <c r="AA144" s="151"/>
      <c r="AB144" s="151"/>
      <c r="AC144" s="151"/>
      <c r="AD144" s="151"/>
      <c r="AE144" s="151"/>
      <c r="AF144" s="151"/>
      <c r="AG144" s="151" t="s">
        <v>193</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72">
        <v>65</v>
      </c>
      <c r="B145" s="173" t="s">
        <v>900</v>
      </c>
      <c r="C145" s="181" t="s">
        <v>901</v>
      </c>
      <c r="D145" s="174" t="s">
        <v>221</v>
      </c>
      <c r="E145" s="175">
        <v>3</v>
      </c>
      <c r="F145" s="176"/>
      <c r="G145" s="177">
        <f>ROUND(E145*F145,2)</f>
        <v>0</v>
      </c>
      <c r="H145" s="176"/>
      <c r="I145" s="177">
        <f>ROUND(E145*H145,2)</f>
        <v>0</v>
      </c>
      <c r="J145" s="176"/>
      <c r="K145" s="177">
        <f>ROUND(E145*J145,2)</f>
        <v>0</v>
      </c>
      <c r="L145" s="177">
        <v>21</v>
      </c>
      <c r="M145" s="177">
        <f>G145*(1+L145/100)</f>
        <v>0</v>
      </c>
      <c r="N145" s="177">
        <v>0</v>
      </c>
      <c r="O145" s="177">
        <f>ROUND(E145*N145,2)</f>
        <v>0</v>
      </c>
      <c r="P145" s="177">
        <v>0</v>
      </c>
      <c r="Q145" s="177">
        <f>ROUND(E145*P145,2)</f>
        <v>0</v>
      </c>
      <c r="R145" s="177"/>
      <c r="S145" s="177" t="s">
        <v>222</v>
      </c>
      <c r="T145" s="178" t="s">
        <v>223</v>
      </c>
      <c r="U145" s="161">
        <v>0</v>
      </c>
      <c r="V145" s="161">
        <f>ROUND(E145*U145,2)</f>
        <v>0</v>
      </c>
      <c r="W145" s="161"/>
      <c r="X145" s="161" t="s">
        <v>190</v>
      </c>
      <c r="Y145" s="151"/>
      <c r="Z145" s="151"/>
      <c r="AA145" s="151"/>
      <c r="AB145" s="151"/>
      <c r="AC145" s="151"/>
      <c r="AD145" s="151"/>
      <c r="AE145" s="151"/>
      <c r="AF145" s="151"/>
      <c r="AG145" s="151" t="s">
        <v>191</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2" t="s">
        <v>110</v>
      </c>
      <c r="D146" s="163"/>
      <c r="E146" s="164">
        <v>3</v>
      </c>
      <c r="F146" s="161"/>
      <c r="G146" s="161"/>
      <c r="H146" s="161"/>
      <c r="I146" s="161"/>
      <c r="J146" s="161"/>
      <c r="K146" s="161"/>
      <c r="L146" s="161"/>
      <c r="M146" s="161"/>
      <c r="N146" s="161"/>
      <c r="O146" s="161"/>
      <c r="P146" s="161"/>
      <c r="Q146" s="161"/>
      <c r="R146" s="161"/>
      <c r="S146" s="161"/>
      <c r="T146" s="161"/>
      <c r="U146" s="161"/>
      <c r="V146" s="161"/>
      <c r="W146" s="161"/>
      <c r="X146" s="161"/>
      <c r="Y146" s="151"/>
      <c r="Z146" s="151"/>
      <c r="AA146" s="151"/>
      <c r="AB146" s="151"/>
      <c r="AC146" s="151"/>
      <c r="AD146" s="151"/>
      <c r="AE146" s="151"/>
      <c r="AF146" s="151"/>
      <c r="AG146" s="151" t="s">
        <v>193</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72">
        <v>66</v>
      </c>
      <c r="B147" s="173" t="s">
        <v>902</v>
      </c>
      <c r="C147" s="181" t="s">
        <v>903</v>
      </c>
      <c r="D147" s="174" t="s">
        <v>221</v>
      </c>
      <c r="E147" s="175">
        <v>9</v>
      </c>
      <c r="F147" s="176"/>
      <c r="G147" s="177">
        <f>ROUND(E147*F147,2)</f>
        <v>0</v>
      </c>
      <c r="H147" s="176"/>
      <c r="I147" s="177">
        <f>ROUND(E147*H147,2)</f>
        <v>0</v>
      </c>
      <c r="J147" s="176"/>
      <c r="K147" s="177">
        <f>ROUND(E147*J147,2)</f>
        <v>0</v>
      </c>
      <c r="L147" s="177">
        <v>21</v>
      </c>
      <c r="M147" s="177">
        <f>G147*(1+L147/100)</f>
        <v>0</v>
      </c>
      <c r="N147" s="177">
        <v>0</v>
      </c>
      <c r="O147" s="177">
        <f>ROUND(E147*N147,2)</f>
        <v>0</v>
      </c>
      <c r="P147" s="177">
        <v>0</v>
      </c>
      <c r="Q147" s="177">
        <f>ROUND(E147*P147,2)</f>
        <v>0</v>
      </c>
      <c r="R147" s="177"/>
      <c r="S147" s="177" t="s">
        <v>222</v>
      </c>
      <c r="T147" s="178" t="s">
        <v>223</v>
      </c>
      <c r="U147" s="161">
        <v>0</v>
      </c>
      <c r="V147" s="161">
        <f>ROUND(E147*U147,2)</f>
        <v>0</v>
      </c>
      <c r="W147" s="161"/>
      <c r="X147" s="161" t="s">
        <v>190</v>
      </c>
      <c r="Y147" s="151"/>
      <c r="Z147" s="151"/>
      <c r="AA147" s="151"/>
      <c r="AB147" s="151"/>
      <c r="AC147" s="151"/>
      <c r="AD147" s="151"/>
      <c r="AE147" s="151"/>
      <c r="AF147" s="151"/>
      <c r="AG147" s="151" t="s">
        <v>191</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2" t="s">
        <v>904</v>
      </c>
      <c r="D148" s="163"/>
      <c r="E148" s="164">
        <v>9</v>
      </c>
      <c r="F148" s="161"/>
      <c r="G148" s="161"/>
      <c r="H148" s="161"/>
      <c r="I148" s="161"/>
      <c r="J148" s="161"/>
      <c r="K148" s="161"/>
      <c r="L148" s="161"/>
      <c r="M148" s="161"/>
      <c r="N148" s="161"/>
      <c r="O148" s="161"/>
      <c r="P148" s="161"/>
      <c r="Q148" s="161"/>
      <c r="R148" s="161"/>
      <c r="S148" s="161"/>
      <c r="T148" s="161"/>
      <c r="U148" s="161"/>
      <c r="V148" s="161"/>
      <c r="W148" s="161"/>
      <c r="X148" s="161"/>
      <c r="Y148" s="151"/>
      <c r="Z148" s="151"/>
      <c r="AA148" s="151"/>
      <c r="AB148" s="151"/>
      <c r="AC148" s="151"/>
      <c r="AD148" s="151"/>
      <c r="AE148" s="151"/>
      <c r="AF148" s="151"/>
      <c r="AG148" s="151" t="s">
        <v>193</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2">
        <v>67</v>
      </c>
      <c r="B149" s="173" t="s">
        <v>905</v>
      </c>
      <c r="C149" s="181" t="s">
        <v>906</v>
      </c>
      <c r="D149" s="174" t="s">
        <v>221</v>
      </c>
      <c r="E149" s="175">
        <v>1</v>
      </c>
      <c r="F149" s="176"/>
      <c r="G149" s="177">
        <f>ROUND(E149*F149,2)</f>
        <v>0</v>
      </c>
      <c r="H149" s="176"/>
      <c r="I149" s="177">
        <f>ROUND(E149*H149,2)</f>
        <v>0</v>
      </c>
      <c r="J149" s="176"/>
      <c r="K149" s="177">
        <f>ROUND(E149*J149,2)</f>
        <v>0</v>
      </c>
      <c r="L149" s="177">
        <v>21</v>
      </c>
      <c r="M149" s="177">
        <f>G149*(1+L149/100)</f>
        <v>0</v>
      </c>
      <c r="N149" s="177">
        <v>0</v>
      </c>
      <c r="O149" s="177">
        <f>ROUND(E149*N149,2)</f>
        <v>0</v>
      </c>
      <c r="P149" s="177">
        <v>0</v>
      </c>
      <c r="Q149" s="177">
        <f>ROUND(E149*P149,2)</f>
        <v>0</v>
      </c>
      <c r="R149" s="177"/>
      <c r="S149" s="177" t="s">
        <v>222</v>
      </c>
      <c r="T149" s="178" t="s">
        <v>223</v>
      </c>
      <c r="U149" s="161">
        <v>0</v>
      </c>
      <c r="V149" s="161">
        <f>ROUND(E149*U149,2)</f>
        <v>0</v>
      </c>
      <c r="W149" s="161"/>
      <c r="X149" s="161" t="s">
        <v>190</v>
      </c>
      <c r="Y149" s="151"/>
      <c r="Z149" s="151"/>
      <c r="AA149" s="151"/>
      <c r="AB149" s="151"/>
      <c r="AC149" s="151"/>
      <c r="AD149" s="151"/>
      <c r="AE149" s="151"/>
      <c r="AF149" s="151"/>
      <c r="AG149" s="151" t="s">
        <v>191</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2" t="s">
        <v>94</v>
      </c>
      <c r="D150" s="163"/>
      <c r="E150" s="164">
        <v>1</v>
      </c>
      <c r="F150" s="161"/>
      <c r="G150" s="161"/>
      <c r="H150" s="161"/>
      <c r="I150" s="161"/>
      <c r="J150" s="161"/>
      <c r="K150" s="161"/>
      <c r="L150" s="161"/>
      <c r="M150" s="161"/>
      <c r="N150" s="161"/>
      <c r="O150" s="161"/>
      <c r="P150" s="161"/>
      <c r="Q150" s="161"/>
      <c r="R150" s="161"/>
      <c r="S150" s="161"/>
      <c r="T150" s="161"/>
      <c r="U150" s="161"/>
      <c r="V150" s="161"/>
      <c r="W150" s="161"/>
      <c r="X150" s="161"/>
      <c r="Y150" s="151"/>
      <c r="Z150" s="151"/>
      <c r="AA150" s="151"/>
      <c r="AB150" s="151"/>
      <c r="AC150" s="151"/>
      <c r="AD150" s="151"/>
      <c r="AE150" s="151"/>
      <c r="AF150" s="151"/>
      <c r="AG150" s="151" t="s">
        <v>193</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72">
        <v>68</v>
      </c>
      <c r="B151" s="173" t="s">
        <v>907</v>
      </c>
      <c r="C151" s="181" t="s">
        <v>908</v>
      </c>
      <c r="D151" s="174" t="s">
        <v>221</v>
      </c>
      <c r="E151" s="175">
        <v>1</v>
      </c>
      <c r="F151" s="176"/>
      <c r="G151" s="177">
        <f>ROUND(E151*F151,2)</f>
        <v>0</v>
      </c>
      <c r="H151" s="176"/>
      <c r="I151" s="177">
        <f>ROUND(E151*H151,2)</f>
        <v>0</v>
      </c>
      <c r="J151" s="176"/>
      <c r="K151" s="177">
        <f>ROUND(E151*J151,2)</f>
        <v>0</v>
      </c>
      <c r="L151" s="177">
        <v>21</v>
      </c>
      <c r="M151" s="177">
        <f>G151*(1+L151/100)</f>
        <v>0</v>
      </c>
      <c r="N151" s="177">
        <v>0</v>
      </c>
      <c r="O151" s="177">
        <f>ROUND(E151*N151,2)</f>
        <v>0</v>
      </c>
      <c r="P151" s="177">
        <v>0</v>
      </c>
      <c r="Q151" s="177">
        <f>ROUND(E151*P151,2)</f>
        <v>0</v>
      </c>
      <c r="R151" s="177"/>
      <c r="S151" s="177" t="s">
        <v>222</v>
      </c>
      <c r="T151" s="178" t="s">
        <v>223</v>
      </c>
      <c r="U151" s="161">
        <v>0</v>
      </c>
      <c r="V151" s="161">
        <f>ROUND(E151*U151,2)</f>
        <v>0</v>
      </c>
      <c r="W151" s="161"/>
      <c r="X151" s="161" t="s">
        <v>190</v>
      </c>
      <c r="Y151" s="151"/>
      <c r="Z151" s="151"/>
      <c r="AA151" s="151"/>
      <c r="AB151" s="151"/>
      <c r="AC151" s="151"/>
      <c r="AD151" s="151"/>
      <c r="AE151" s="151"/>
      <c r="AF151" s="151"/>
      <c r="AG151" s="151" t="s">
        <v>191</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2" t="s">
        <v>94</v>
      </c>
      <c r="D152" s="163"/>
      <c r="E152" s="164">
        <v>1</v>
      </c>
      <c r="F152" s="161"/>
      <c r="G152" s="161"/>
      <c r="H152" s="161"/>
      <c r="I152" s="161"/>
      <c r="J152" s="161"/>
      <c r="K152" s="161"/>
      <c r="L152" s="161"/>
      <c r="M152" s="161"/>
      <c r="N152" s="161"/>
      <c r="O152" s="161"/>
      <c r="P152" s="161"/>
      <c r="Q152" s="161"/>
      <c r="R152" s="161"/>
      <c r="S152" s="161"/>
      <c r="T152" s="161"/>
      <c r="U152" s="161"/>
      <c r="V152" s="161"/>
      <c r="W152" s="161"/>
      <c r="X152" s="161"/>
      <c r="Y152" s="151"/>
      <c r="Z152" s="151"/>
      <c r="AA152" s="151"/>
      <c r="AB152" s="151"/>
      <c r="AC152" s="151"/>
      <c r="AD152" s="151"/>
      <c r="AE152" s="151"/>
      <c r="AF152" s="151"/>
      <c r="AG152" s="151" t="s">
        <v>193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72">
        <v>69</v>
      </c>
      <c r="B153" s="173" t="s">
        <v>909</v>
      </c>
      <c r="C153" s="181" t="s">
        <v>910</v>
      </c>
      <c r="D153" s="174" t="s">
        <v>221</v>
      </c>
      <c r="E153" s="175">
        <v>14</v>
      </c>
      <c r="F153" s="176"/>
      <c r="G153" s="177">
        <f>ROUND(E153*F153,2)</f>
        <v>0</v>
      </c>
      <c r="H153" s="176"/>
      <c r="I153" s="177">
        <f>ROUND(E153*H153,2)</f>
        <v>0</v>
      </c>
      <c r="J153" s="176"/>
      <c r="K153" s="177">
        <f>ROUND(E153*J153,2)</f>
        <v>0</v>
      </c>
      <c r="L153" s="177">
        <v>21</v>
      </c>
      <c r="M153" s="177">
        <f>G153*(1+L153/100)</f>
        <v>0</v>
      </c>
      <c r="N153" s="177">
        <v>0</v>
      </c>
      <c r="O153" s="177">
        <f>ROUND(E153*N153,2)</f>
        <v>0</v>
      </c>
      <c r="P153" s="177">
        <v>0</v>
      </c>
      <c r="Q153" s="177">
        <f>ROUND(E153*P153,2)</f>
        <v>0</v>
      </c>
      <c r="R153" s="177"/>
      <c r="S153" s="177" t="s">
        <v>222</v>
      </c>
      <c r="T153" s="178" t="s">
        <v>223</v>
      </c>
      <c r="U153" s="161">
        <v>0</v>
      </c>
      <c r="V153" s="161">
        <f>ROUND(E153*U153,2)</f>
        <v>0</v>
      </c>
      <c r="W153" s="161"/>
      <c r="X153" s="161" t="s">
        <v>190</v>
      </c>
      <c r="Y153" s="151"/>
      <c r="Z153" s="151"/>
      <c r="AA153" s="151"/>
      <c r="AB153" s="151"/>
      <c r="AC153" s="151"/>
      <c r="AD153" s="151"/>
      <c r="AE153" s="151"/>
      <c r="AF153" s="151"/>
      <c r="AG153" s="151" t="s">
        <v>191</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2" t="s">
        <v>370</v>
      </c>
      <c r="D154" s="163"/>
      <c r="E154" s="164">
        <v>14</v>
      </c>
      <c r="F154" s="161"/>
      <c r="G154" s="161"/>
      <c r="H154" s="161"/>
      <c r="I154" s="161"/>
      <c r="J154" s="161"/>
      <c r="K154" s="161"/>
      <c r="L154" s="161"/>
      <c r="M154" s="161"/>
      <c r="N154" s="161"/>
      <c r="O154" s="161"/>
      <c r="P154" s="161"/>
      <c r="Q154" s="161"/>
      <c r="R154" s="161"/>
      <c r="S154" s="161"/>
      <c r="T154" s="161"/>
      <c r="U154" s="161"/>
      <c r="V154" s="161"/>
      <c r="W154" s="161"/>
      <c r="X154" s="161"/>
      <c r="Y154" s="151"/>
      <c r="Z154" s="151"/>
      <c r="AA154" s="151"/>
      <c r="AB154" s="151"/>
      <c r="AC154" s="151"/>
      <c r="AD154" s="151"/>
      <c r="AE154" s="151"/>
      <c r="AF154" s="151"/>
      <c r="AG154" s="151" t="s">
        <v>193</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72">
        <v>70</v>
      </c>
      <c r="B155" s="173" t="s">
        <v>911</v>
      </c>
      <c r="C155" s="181" t="s">
        <v>912</v>
      </c>
      <c r="D155" s="174" t="s">
        <v>221</v>
      </c>
      <c r="E155" s="175">
        <v>11</v>
      </c>
      <c r="F155" s="176"/>
      <c r="G155" s="177">
        <f>ROUND(E155*F155,2)</f>
        <v>0</v>
      </c>
      <c r="H155" s="176"/>
      <c r="I155" s="177">
        <f>ROUND(E155*H155,2)</f>
        <v>0</v>
      </c>
      <c r="J155" s="176"/>
      <c r="K155" s="177">
        <f>ROUND(E155*J155,2)</f>
        <v>0</v>
      </c>
      <c r="L155" s="177">
        <v>21</v>
      </c>
      <c r="M155" s="177">
        <f>G155*(1+L155/100)</f>
        <v>0</v>
      </c>
      <c r="N155" s="177">
        <v>0</v>
      </c>
      <c r="O155" s="177">
        <f>ROUND(E155*N155,2)</f>
        <v>0</v>
      </c>
      <c r="P155" s="177">
        <v>0</v>
      </c>
      <c r="Q155" s="177">
        <f>ROUND(E155*P155,2)</f>
        <v>0</v>
      </c>
      <c r="R155" s="177"/>
      <c r="S155" s="177" t="s">
        <v>222</v>
      </c>
      <c r="T155" s="178" t="s">
        <v>223</v>
      </c>
      <c r="U155" s="161">
        <v>0</v>
      </c>
      <c r="V155" s="161">
        <f>ROUND(E155*U155,2)</f>
        <v>0</v>
      </c>
      <c r="W155" s="161"/>
      <c r="X155" s="161" t="s">
        <v>190</v>
      </c>
      <c r="Y155" s="151"/>
      <c r="Z155" s="151"/>
      <c r="AA155" s="151"/>
      <c r="AB155" s="151"/>
      <c r="AC155" s="151"/>
      <c r="AD155" s="151"/>
      <c r="AE155" s="151"/>
      <c r="AF155" s="151"/>
      <c r="AG155" s="151" t="s">
        <v>191</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2" t="s">
        <v>405</v>
      </c>
      <c r="D156" s="163"/>
      <c r="E156" s="164">
        <v>11</v>
      </c>
      <c r="F156" s="161"/>
      <c r="G156" s="161"/>
      <c r="H156" s="161"/>
      <c r="I156" s="161"/>
      <c r="J156" s="161"/>
      <c r="K156" s="161"/>
      <c r="L156" s="161"/>
      <c r="M156" s="161"/>
      <c r="N156" s="161"/>
      <c r="O156" s="161"/>
      <c r="P156" s="161"/>
      <c r="Q156" s="161"/>
      <c r="R156" s="161"/>
      <c r="S156" s="161"/>
      <c r="T156" s="161"/>
      <c r="U156" s="161"/>
      <c r="V156" s="161"/>
      <c r="W156" s="161"/>
      <c r="X156" s="161"/>
      <c r="Y156" s="151"/>
      <c r="Z156" s="151"/>
      <c r="AA156" s="151"/>
      <c r="AB156" s="151"/>
      <c r="AC156" s="151"/>
      <c r="AD156" s="151"/>
      <c r="AE156" s="151"/>
      <c r="AF156" s="151"/>
      <c r="AG156" s="151" t="s">
        <v>193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72">
        <v>71</v>
      </c>
      <c r="B157" s="173" t="s">
        <v>913</v>
      </c>
      <c r="C157" s="181" t="s">
        <v>914</v>
      </c>
      <c r="D157" s="174" t="s">
        <v>221</v>
      </c>
      <c r="E157" s="175">
        <v>9</v>
      </c>
      <c r="F157" s="176"/>
      <c r="G157" s="177">
        <f>ROUND(E157*F157,2)</f>
        <v>0</v>
      </c>
      <c r="H157" s="176"/>
      <c r="I157" s="177">
        <f>ROUND(E157*H157,2)</f>
        <v>0</v>
      </c>
      <c r="J157" s="176"/>
      <c r="K157" s="177">
        <f>ROUND(E157*J157,2)</f>
        <v>0</v>
      </c>
      <c r="L157" s="177">
        <v>21</v>
      </c>
      <c r="M157" s="177">
        <f>G157*(1+L157/100)</f>
        <v>0</v>
      </c>
      <c r="N157" s="177">
        <v>0</v>
      </c>
      <c r="O157" s="177">
        <f>ROUND(E157*N157,2)</f>
        <v>0</v>
      </c>
      <c r="P157" s="177">
        <v>0</v>
      </c>
      <c r="Q157" s="177">
        <f>ROUND(E157*P157,2)</f>
        <v>0</v>
      </c>
      <c r="R157" s="177"/>
      <c r="S157" s="177" t="s">
        <v>222</v>
      </c>
      <c r="T157" s="178" t="s">
        <v>223</v>
      </c>
      <c r="U157" s="161">
        <v>0</v>
      </c>
      <c r="V157" s="161">
        <f>ROUND(E157*U157,2)</f>
        <v>0</v>
      </c>
      <c r="W157" s="161"/>
      <c r="X157" s="161" t="s">
        <v>190</v>
      </c>
      <c r="Y157" s="151"/>
      <c r="Z157" s="151"/>
      <c r="AA157" s="151"/>
      <c r="AB157" s="151"/>
      <c r="AC157" s="151"/>
      <c r="AD157" s="151"/>
      <c r="AE157" s="151"/>
      <c r="AF157" s="151"/>
      <c r="AG157" s="151" t="s">
        <v>191</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2" t="s">
        <v>904</v>
      </c>
      <c r="D158" s="163"/>
      <c r="E158" s="164">
        <v>9</v>
      </c>
      <c r="F158" s="161"/>
      <c r="G158" s="161"/>
      <c r="H158" s="161"/>
      <c r="I158" s="161"/>
      <c r="J158" s="161"/>
      <c r="K158" s="161"/>
      <c r="L158" s="161"/>
      <c r="M158" s="161"/>
      <c r="N158" s="161"/>
      <c r="O158" s="161"/>
      <c r="P158" s="161"/>
      <c r="Q158" s="161"/>
      <c r="R158" s="161"/>
      <c r="S158" s="161"/>
      <c r="T158" s="161"/>
      <c r="U158" s="161"/>
      <c r="V158" s="161"/>
      <c r="W158" s="161"/>
      <c r="X158" s="161"/>
      <c r="Y158" s="151"/>
      <c r="Z158" s="151"/>
      <c r="AA158" s="151"/>
      <c r="AB158" s="151"/>
      <c r="AC158" s="151"/>
      <c r="AD158" s="151"/>
      <c r="AE158" s="151"/>
      <c r="AF158" s="151"/>
      <c r="AG158" s="151" t="s">
        <v>193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x14ac:dyDescent="0.2">
      <c r="A159" s="166" t="s">
        <v>183</v>
      </c>
      <c r="B159" s="167" t="s">
        <v>106</v>
      </c>
      <c r="C159" s="180" t="s">
        <v>107</v>
      </c>
      <c r="D159" s="168"/>
      <c r="E159" s="169"/>
      <c r="F159" s="170"/>
      <c r="G159" s="170">
        <f>SUMIF(AG160:AG171,"&lt;&gt;NOR",G160:G171)</f>
        <v>0</v>
      </c>
      <c r="H159" s="170"/>
      <c r="I159" s="170">
        <f>SUM(I160:I171)</f>
        <v>0</v>
      </c>
      <c r="J159" s="170"/>
      <c r="K159" s="170">
        <f>SUM(K160:K171)</f>
        <v>0</v>
      </c>
      <c r="L159" s="170"/>
      <c r="M159" s="170">
        <f>SUM(M160:M171)</f>
        <v>0</v>
      </c>
      <c r="N159" s="170"/>
      <c r="O159" s="170">
        <f>SUM(O160:O171)</f>
        <v>0</v>
      </c>
      <c r="P159" s="170"/>
      <c r="Q159" s="170">
        <f>SUM(Q160:Q171)</f>
        <v>0</v>
      </c>
      <c r="R159" s="170"/>
      <c r="S159" s="170"/>
      <c r="T159" s="171"/>
      <c r="U159" s="165"/>
      <c r="V159" s="165">
        <f>SUM(V160:V171)</f>
        <v>0</v>
      </c>
      <c r="W159" s="165"/>
      <c r="X159" s="165"/>
      <c r="AG159" t="s">
        <v>184</v>
      </c>
    </row>
    <row r="160" spans="1:60" outlineLevel="1" x14ac:dyDescent="0.2">
      <c r="A160" s="172">
        <v>72</v>
      </c>
      <c r="B160" s="173" t="s">
        <v>915</v>
      </c>
      <c r="C160" s="181" t="s">
        <v>916</v>
      </c>
      <c r="D160" s="174" t="s">
        <v>221</v>
      </c>
      <c r="E160" s="175">
        <v>4</v>
      </c>
      <c r="F160" s="176"/>
      <c r="G160" s="177">
        <f>ROUND(E160*F160,2)</f>
        <v>0</v>
      </c>
      <c r="H160" s="176"/>
      <c r="I160" s="177">
        <f>ROUND(E160*H160,2)</f>
        <v>0</v>
      </c>
      <c r="J160" s="176"/>
      <c r="K160" s="177">
        <f>ROUND(E160*J160,2)</f>
        <v>0</v>
      </c>
      <c r="L160" s="177">
        <v>21</v>
      </c>
      <c r="M160" s="177">
        <f>G160*(1+L160/100)</f>
        <v>0</v>
      </c>
      <c r="N160" s="177">
        <v>0</v>
      </c>
      <c r="O160" s="177">
        <f>ROUND(E160*N160,2)</f>
        <v>0</v>
      </c>
      <c r="P160" s="177">
        <v>0</v>
      </c>
      <c r="Q160" s="177">
        <f>ROUND(E160*P160,2)</f>
        <v>0</v>
      </c>
      <c r="R160" s="177"/>
      <c r="S160" s="177" t="s">
        <v>222</v>
      </c>
      <c r="T160" s="178" t="s">
        <v>223</v>
      </c>
      <c r="U160" s="161">
        <v>0</v>
      </c>
      <c r="V160" s="161">
        <f>ROUND(E160*U160,2)</f>
        <v>0</v>
      </c>
      <c r="W160" s="161"/>
      <c r="X160" s="161" t="s">
        <v>190</v>
      </c>
      <c r="Y160" s="151"/>
      <c r="Z160" s="151"/>
      <c r="AA160" s="151"/>
      <c r="AB160" s="151"/>
      <c r="AC160" s="151"/>
      <c r="AD160" s="151"/>
      <c r="AE160" s="151"/>
      <c r="AF160" s="151"/>
      <c r="AG160" s="151" t="s">
        <v>191</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2" t="s">
        <v>112</v>
      </c>
      <c r="D161" s="163"/>
      <c r="E161" s="164">
        <v>4</v>
      </c>
      <c r="F161" s="161"/>
      <c r="G161" s="161"/>
      <c r="H161" s="161"/>
      <c r="I161" s="161"/>
      <c r="J161" s="161"/>
      <c r="K161" s="161"/>
      <c r="L161" s="161"/>
      <c r="M161" s="161"/>
      <c r="N161" s="161"/>
      <c r="O161" s="161"/>
      <c r="P161" s="161"/>
      <c r="Q161" s="161"/>
      <c r="R161" s="161"/>
      <c r="S161" s="161"/>
      <c r="T161" s="161"/>
      <c r="U161" s="161"/>
      <c r="V161" s="161"/>
      <c r="W161" s="161"/>
      <c r="X161" s="161"/>
      <c r="Y161" s="151"/>
      <c r="Z161" s="151"/>
      <c r="AA161" s="151"/>
      <c r="AB161" s="151"/>
      <c r="AC161" s="151"/>
      <c r="AD161" s="151"/>
      <c r="AE161" s="151"/>
      <c r="AF161" s="151"/>
      <c r="AG161" s="151" t="s">
        <v>193</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2">
        <v>73</v>
      </c>
      <c r="B162" s="173" t="s">
        <v>917</v>
      </c>
      <c r="C162" s="181" t="s">
        <v>918</v>
      </c>
      <c r="D162" s="174" t="s">
        <v>221</v>
      </c>
      <c r="E162" s="175">
        <v>6</v>
      </c>
      <c r="F162" s="176"/>
      <c r="G162" s="177">
        <f>ROUND(E162*F162,2)</f>
        <v>0</v>
      </c>
      <c r="H162" s="176"/>
      <c r="I162" s="177">
        <f>ROUND(E162*H162,2)</f>
        <v>0</v>
      </c>
      <c r="J162" s="176"/>
      <c r="K162" s="177">
        <f>ROUND(E162*J162,2)</f>
        <v>0</v>
      </c>
      <c r="L162" s="177">
        <v>21</v>
      </c>
      <c r="M162" s="177">
        <f>G162*(1+L162/100)</f>
        <v>0</v>
      </c>
      <c r="N162" s="177">
        <v>0</v>
      </c>
      <c r="O162" s="177">
        <f>ROUND(E162*N162,2)</f>
        <v>0</v>
      </c>
      <c r="P162" s="177">
        <v>0</v>
      </c>
      <c r="Q162" s="177">
        <f>ROUND(E162*P162,2)</f>
        <v>0</v>
      </c>
      <c r="R162" s="177"/>
      <c r="S162" s="177" t="s">
        <v>222</v>
      </c>
      <c r="T162" s="178" t="s">
        <v>223</v>
      </c>
      <c r="U162" s="161">
        <v>0</v>
      </c>
      <c r="V162" s="161">
        <f>ROUND(E162*U162,2)</f>
        <v>0</v>
      </c>
      <c r="W162" s="161"/>
      <c r="X162" s="161" t="s">
        <v>190</v>
      </c>
      <c r="Y162" s="151"/>
      <c r="Z162" s="151"/>
      <c r="AA162" s="151"/>
      <c r="AB162" s="151"/>
      <c r="AC162" s="151"/>
      <c r="AD162" s="151"/>
      <c r="AE162" s="151"/>
      <c r="AF162" s="151"/>
      <c r="AG162" s="151" t="s">
        <v>191</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2" t="s">
        <v>890</v>
      </c>
      <c r="D163" s="163"/>
      <c r="E163" s="164">
        <v>6</v>
      </c>
      <c r="F163" s="161"/>
      <c r="G163" s="161"/>
      <c r="H163" s="161"/>
      <c r="I163" s="161"/>
      <c r="J163" s="161"/>
      <c r="K163" s="161"/>
      <c r="L163" s="161"/>
      <c r="M163" s="161"/>
      <c r="N163" s="161"/>
      <c r="O163" s="161"/>
      <c r="P163" s="161"/>
      <c r="Q163" s="161"/>
      <c r="R163" s="161"/>
      <c r="S163" s="161"/>
      <c r="T163" s="161"/>
      <c r="U163" s="161"/>
      <c r="V163" s="161"/>
      <c r="W163" s="161"/>
      <c r="X163" s="161"/>
      <c r="Y163" s="151"/>
      <c r="Z163" s="151"/>
      <c r="AA163" s="151"/>
      <c r="AB163" s="151"/>
      <c r="AC163" s="151"/>
      <c r="AD163" s="151"/>
      <c r="AE163" s="151"/>
      <c r="AF163" s="151"/>
      <c r="AG163" s="151" t="s">
        <v>193</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2">
        <v>74</v>
      </c>
      <c r="B164" s="173" t="s">
        <v>919</v>
      </c>
      <c r="C164" s="181" t="s">
        <v>920</v>
      </c>
      <c r="D164" s="174" t="s">
        <v>221</v>
      </c>
      <c r="E164" s="175">
        <v>20</v>
      </c>
      <c r="F164" s="176"/>
      <c r="G164" s="177">
        <f>ROUND(E164*F164,2)</f>
        <v>0</v>
      </c>
      <c r="H164" s="176"/>
      <c r="I164" s="177">
        <f>ROUND(E164*H164,2)</f>
        <v>0</v>
      </c>
      <c r="J164" s="176"/>
      <c r="K164" s="177">
        <f>ROUND(E164*J164,2)</f>
        <v>0</v>
      </c>
      <c r="L164" s="177">
        <v>21</v>
      </c>
      <c r="M164" s="177">
        <f>G164*(1+L164/100)</f>
        <v>0</v>
      </c>
      <c r="N164" s="177">
        <v>0</v>
      </c>
      <c r="O164" s="177">
        <f>ROUND(E164*N164,2)</f>
        <v>0</v>
      </c>
      <c r="P164" s="177">
        <v>0</v>
      </c>
      <c r="Q164" s="177">
        <f>ROUND(E164*P164,2)</f>
        <v>0</v>
      </c>
      <c r="R164" s="177"/>
      <c r="S164" s="177" t="s">
        <v>222</v>
      </c>
      <c r="T164" s="178" t="s">
        <v>223</v>
      </c>
      <c r="U164" s="161">
        <v>0</v>
      </c>
      <c r="V164" s="161">
        <f>ROUND(E164*U164,2)</f>
        <v>0</v>
      </c>
      <c r="W164" s="161"/>
      <c r="X164" s="161" t="s">
        <v>190</v>
      </c>
      <c r="Y164" s="151"/>
      <c r="Z164" s="151"/>
      <c r="AA164" s="151"/>
      <c r="AB164" s="151"/>
      <c r="AC164" s="151"/>
      <c r="AD164" s="151"/>
      <c r="AE164" s="151"/>
      <c r="AF164" s="151"/>
      <c r="AG164" s="151" t="s">
        <v>191</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2" t="s">
        <v>300</v>
      </c>
      <c r="D165" s="163"/>
      <c r="E165" s="164">
        <v>20</v>
      </c>
      <c r="F165" s="161"/>
      <c r="G165" s="161"/>
      <c r="H165" s="161"/>
      <c r="I165" s="161"/>
      <c r="J165" s="161"/>
      <c r="K165" s="161"/>
      <c r="L165" s="161"/>
      <c r="M165" s="161"/>
      <c r="N165" s="161"/>
      <c r="O165" s="161"/>
      <c r="P165" s="161"/>
      <c r="Q165" s="161"/>
      <c r="R165" s="161"/>
      <c r="S165" s="161"/>
      <c r="T165" s="161"/>
      <c r="U165" s="161"/>
      <c r="V165" s="161"/>
      <c r="W165" s="161"/>
      <c r="X165" s="161"/>
      <c r="Y165" s="151"/>
      <c r="Z165" s="151"/>
      <c r="AA165" s="151"/>
      <c r="AB165" s="151"/>
      <c r="AC165" s="151"/>
      <c r="AD165" s="151"/>
      <c r="AE165" s="151"/>
      <c r="AF165" s="151"/>
      <c r="AG165" s="151" t="s">
        <v>193</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72">
        <v>75</v>
      </c>
      <c r="B166" s="173" t="s">
        <v>921</v>
      </c>
      <c r="C166" s="181" t="s">
        <v>922</v>
      </c>
      <c r="D166" s="174" t="s">
        <v>221</v>
      </c>
      <c r="E166" s="175">
        <v>20</v>
      </c>
      <c r="F166" s="176"/>
      <c r="G166" s="177">
        <f>ROUND(E166*F166,2)</f>
        <v>0</v>
      </c>
      <c r="H166" s="176"/>
      <c r="I166" s="177">
        <f>ROUND(E166*H166,2)</f>
        <v>0</v>
      </c>
      <c r="J166" s="176"/>
      <c r="K166" s="177">
        <f>ROUND(E166*J166,2)</f>
        <v>0</v>
      </c>
      <c r="L166" s="177">
        <v>21</v>
      </c>
      <c r="M166" s="177">
        <f>G166*(1+L166/100)</f>
        <v>0</v>
      </c>
      <c r="N166" s="177">
        <v>0</v>
      </c>
      <c r="O166" s="177">
        <f>ROUND(E166*N166,2)</f>
        <v>0</v>
      </c>
      <c r="P166" s="177">
        <v>0</v>
      </c>
      <c r="Q166" s="177">
        <f>ROUND(E166*P166,2)</f>
        <v>0</v>
      </c>
      <c r="R166" s="177"/>
      <c r="S166" s="177" t="s">
        <v>222</v>
      </c>
      <c r="T166" s="178" t="s">
        <v>223</v>
      </c>
      <c r="U166" s="161">
        <v>0</v>
      </c>
      <c r="V166" s="161">
        <f>ROUND(E166*U166,2)</f>
        <v>0</v>
      </c>
      <c r="W166" s="161"/>
      <c r="X166" s="161" t="s">
        <v>190</v>
      </c>
      <c r="Y166" s="151"/>
      <c r="Z166" s="151"/>
      <c r="AA166" s="151"/>
      <c r="AB166" s="151"/>
      <c r="AC166" s="151"/>
      <c r="AD166" s="151"/>
      <c r="AE166" s="151"/>
      <c r="AF166" s="151"/>
      <c r="AG166" s="151" t="s">
        <v>191</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2" t="s">
        <v>300</v>
      </c>
      <c r="D167" s="163"/>
      <c r="E167" s="164">
        <v>20</v>
      </c>
      <c r="F167" s="161"/>
      <c r="G167" s="161"/>
      <c r="H167" s="161"/>
      <c r="I167" s="161"/>
      <c r="J167" s="161"/>
      <c r="K167" s="161"/>
      <c r="L167" s="161"/>
      <c r="M167" s="161"/>
      <c r="N167" s="161"/>
      <c r="O167" s="161"/>
      <c r="P167" s="161"/>
      <c r="Q167" s="161"/>
      <c r="R167" s="161"/>
      <c r="S167" s="161"/>
      <c r="T167" s="161"/>
      <c r="U167" s="161"/>
      <c r="V167" s="161"/>
      <c r="W167" s="161"/>
      <c r="X167" s="161"/>
      <c r="Y167" s="151"/>
      <c r="Z167" s="151"/>
      <c r="AA167" s="151"/>
      <c r="AB167" s="151"/>
      <c r="AC167" s="151"/>
      <c r="AD167" s="151"/>
      <c r="AE167" s="151"/>
      <c r="AF167" s="151"/>
      <c r="AG167" s="151" t="s">
        <v>193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2">
        <v>76</v>
      </c>
      <c r="B168" s="173" t="s">
        <v>923</v>
      </c>
      <c r="C168" s="181" t="s">
        <v>924</v>
      </c>
      <c r="D168" s="174" t="s">
        <v>221</v>
      </c>
      <c r="E168" s="175">
        <v>10</v>
      </c>
      <c r="F168" s="176"/>
      <c r="G168" s="177">
        <f>ROUND(E168*F168,2)</f>
        <v>0</v>
      </c>
      <c r="H168" s="176"/>
      <c r="I168" s="177">
        <f>ROUND(E168*H168,2)</f>
        <v>0</v>
      </c>
      <c r="J168" s="176"/>
      <c r="K168" s="177">
        <f>ROUND(E168*J168,2)</f>
        <v>0</v>
      </c>
      <c r="L168" s="177">
        <v>21</v>
      </c>
      <c r="M168" s="177">
        <f>G168*(1+L168/100)</f>
        <v>0</v>
      </c>
      <c r="N168" s="177">
        <v>0</v>
      </c>
      <c r="O168" s="177">
        <f>ROUND(E168*N168,2)</f>
        <v>0</v>
      </c>
      <c r="P168" s="177">
        <v>0</v>
      </c>
      <c r="Q168" s="177">
        <f>ROUND(E168*P168,2)</f>
        <v>0</v>
      </c>
      <c r="R168" s="177"/>
      <c r="S168" s="177" t="s">
        <v>222</v>
      </c>
      <c r="T168" s="178" t="s">
        <v>223</v>
      </c>
      <c r="U168" s="161">
        <v>0</v>
      </c>
      <c r="V168" s="161">
        <f>ROUND(E168*U168,2)</f>
        <v>0</v>
      </c>
      <c r="W168" s="161"/>
      <c r="X168" s="161" t="s">
        <v>190</v>
      </c>
      <c r="Y168" s="151"/>
      <c r="Z168" s="151"/>
      <c r="AA168" s="151"/>
      <c r="AB168" s="151"/>
      <c r="AC168" s="151"/>
      <c r="AD168" s="151"/>
      <c r="AE168" s="151"/>
      <c r="AF168" s="151"/>
      <c r="AG168" s="151" t="s">
        <v>191</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2" t="s">
        <v>884</v>
      </c>
      <c r="D169" s="163"/>
      <c r="E169" s="164">
        <v>10</v>
      </c>
      <c r="F169" s="161"/>
      <c r="G169" s="161"/>
      <c r="H169" s="161"/>
      <c r="I169" s="161"/>
      <c r="J169" s="161"/>
      <c r="K169" s="161"/>
      <c r="L169" s="161"/>
      <c r="M169" s="161"/>
      <c r="N169" s="161"/>
      <c r="O169" s="161"/>
      <c r="P169" s="161"/>
      <c r="Q169" s="161"/>
      <c r="R169" s="161"/>
      <c r="S169" s="161"/>
      <c r="T169" s="161"/>
      <c r="U169" s="161"/>
      <c r="V169" s="161"/>
      <c r="W169" s="161"/>
      <c r="X169" s="161"/>
      <c r="Y169" s="151"/>
      <c r="Z169" s="151"/>
      <c r="AA169" s="151"/>
      <c r="AB169" s="151"/>
      <c r="AC169" s="151"/>
      <c r="AD169" s="151"/>
      <c r="AE169" s="151"/>
      <c r="AF169" s="151"/>
      <c r="AG169" s="151" t="s">
        <v>193</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2">
        <v>77</v>
      </c>
      <c r="B170" s="173" t="s">
        <v>925</v>
      </c>
      <c r="C170" s="181" t="s">
        <v>926</v>
      </c>
      <c r="D170" s="174" t="s">
        <v>221</v>
      </c>
      <c r="E170" s="175">
        <v>20</v>
      </c>
      <c r="F170" s="176"/>
      <c r="G170" s="177">
        <f>ROUND(E170*F170,2)</f>
        <v>0</v>
      </c>
      <c r="H170" s="176"/>
      <c r="I170" s="177">
        <f>ROUND(E170*H170,2)</f>
        <v>0</v>
      </c>
      <c r="J170" s="176"/>
      <c r="K170" s="177">
        <f>ROUND(E170*J170,2)</f>
        <v>0</v>
      </c>
      <c r="L170" s="177">
        <v>21</v>
      </c>
      <c r="M170" s="177">
        <f>G170*(1+L170/100)</f>
        <v>0</v>
      </c>
      <c r="N170" s="177">
        <v>0</v>
      </c>
      <c r="O170" s="177">
        <f>ROUND(E170*N170,2)</f>
        <v>0</v>
      </c>
      <c r="P170" s="177">
        <v>0</v>
      </c>
      <c r="Q170" s="177">
        <f>ROUND(E170*P170,2)</f>
        <v>0</v>
      </c>
      <c r="R170" s="177"/>
      <c r="S170" s="177" t="s">
        <v>222</v>
      </c>
      <c r="T170" s="178" t="s">
        <v>223</v>
      </c>
      <c r="U170" s="161">
        <v>0</v>
      </c>
      <c r="V170" s="161">
        <f>ROUND(E170*U170,2)</f>
        <v>0</v>
      </c>
      <c r="W170" s="161"/>
      <c r="X170" s="161" t="s">
        <v>190</v>
      </c>
      <c r="Y170" s="151"/>
      <c r="Z170" s="151"/>
      <c r="AA170" s="151"/>
      <c r="AB170" s="151"/>
      <c r="AC170" s="151"/>
      <c r="AD170" s="151"/>
      <c r="AE170" s="151"/>
      <c r="AF170" s="151"/>
      <c r="AG170" s="151" t="s">
        <v>191</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2" t="s">
        <v>300</v>
      </c>
      <c r="D171" s="163"/>
      <c r="E171" s="164">
        <v>20</v>
      </c>
      <c r="F171" s="161"/>
      <c r="G171" s="161"/>
      <c r="H171" s="161"/>
      <c r="I171" s="161"/>
      <c r="J171" s="161"/>
      <c r="K171" s="161"/>
      <c r="L171" s="161"/>
      <c r="M171" s="161"/>
      <c r="N171" s="161"/>
      <c r="O171" s="161"/>
      <c r="P171" s="161"/>
      <c r="Q171" s="161"/>
      <c r="R171" s="161"/>
      <c r="S171" s="161"/>
      <c r="T171" s="161"/>
      <c r="U171" s="161"/>
      <c r="V171" s="161"/>
      <c r="W171" s="161"/>
      <c r="X171" s="161"/>
      <c r="Y171" s="151"/>
      <c r="Z171" s="151"/>
      <c r="AA171" s="151"/>
      <c r="AB171" s="151"/>
      <c r="AC171" s="151"/>
      <c r="AD171" s="151"/>
      <c r="AE171" s="151"/>
      <c r="AF171" s="151"/>
      <c r="AG171" s="151" t="s">
        <v>193</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x14ac:dyDescent="0.2">
      <c r="A172" s="166" t="s">
        <v>183</v>
      </c>
      <c r="B172" s="167" t="s">
        <v>132</v>
      </c>
      <c r="C172" s="180" t="s">
        <v>133</v>
      </c>
      <c r="D172" s="168"/>
      <c r="E172" s="169"/>
      <c r="F172" s="170"/>
      <c r="G172" s="170">
        <f>SUMIF(AG173:AG174,"&lt;&gt;NOR",G173:G174)</f>
        <v>0</v>
      </c>
      <c r="H172" s="170"/>
      <c r="I172" s="170">
        <f>SUM(I173:I174)</f>
        <v>0</v>
      </c>
      <c r="J172" s="170"/>
      <c r="K172" s="170">
        <f>SUM(K173:K174)</f>
        <v>0</v>
      </c>
      <c r="L172" s="170"/>
      <c r="M172" s="170">
        <f>SUM(M173:M174)</f>
        <v>0</v>
      </c>
      <c r="N172" s="170"/>
      <c r="O172" s="170">
        <f>SUM(O173:O174)</f>
        <v>0</v>
      </c>
      <c r="P172" s="170"/>
      <c r="Q172" s="170">
        <f>SUM(Q173:Q174)</f>
        <v>0</v>
      </c>
      <c r="R172" s="170"/>
      <c r="S172" s="170"/>
      <c r="T172" s="171"/>
      <c r="U172" s="165"/>
      <c r="V172" s="165">
        <f>SUM(V173:V174)</f>
        <v>23.1</v>
      </c>
      <c r="W172" s="165"/>
      <c r="X172" s="165"/>
      <c r="AG172" t="s">
        <v>184</v>
      </c>
    </row>
    <row r="173" spans="1:60" outlineLevel="1" x14ac:dyDescent="0.2">
      <c r="A173" s="172">
        <v>78</v>
      </c>
      <c r="B173" s="173" t="s">
        <v>927</v>
      </c>
      <c r="C173" s="181" t="s">
        <v>928</v>
      </c>
      <c r="D173" s="174" t="s">
        <v>274</v>
      </c>
      <c r="E173" s="175">
        <v>12</v>
      </c>
      <c r="F173" s="176"/>
      <c r="G173" s="177">
        <f>ROUND(E173*F173,2)</f>
        <v>0</v>
      </c>
      <c r="H173" s="176"/>
      <c r="I173" s="177">
        <f>ROUND(E173*H173,2)</f>
        <v>0</v>
      </c>
      <c r="J173" s="176"/>
      <c r="K173" s="177">
        <f>ROUND(E173*J173,2)</f>
        <v>0</v>
      </c>
      <c r="L173" s="177">
        <v>21</v>
      </c>
      <c r="M173" s="177">
        <f>G173*(1+L173/100)</f>
        <v>0</v>
      </c>
      <c r="N173" s="177">
        <v>0</v>
      </c>
      <c r="O173" s="177">
        <f>ROUND(E173*N173,2)</f>
        <v>0</v>
      </c>
      <c r="P173" s="177">
        <v>0</v>
      </c>
      <c r="Q173" s="177">
        <f>ROUND(E173*P173,2)</f>
        <v>0</v>
      </c>
      <c r="R173" s="177"/>
      <c r="S173" s="177" t="s">
        <v>188</v>
      </c>
      <c r="T173" s="178" t="s">
        <v>189</v>
      </c>
      <c r="U173" s="161">
        <v>1.925</v>
      </c>
      <c r="V173" s="161">
        <f>ROUND(E173*U173,2)</f>
        <v>23.1</v>
      </c>
      <c r="W173" s="161"/>
      <c r="X173" s="161" t="s">
        <v>190</v>
      </c>
      <c r="Y173" s="151"/>
      <c r="Z173" s="151"/>
      <c r="AA173" s="151"/>
      <c r="AB173" s="151"/>
      <c r="AC173" s="151"/>
      <c r="AD173" s="151"/>
      <c r="AE173" s="151"/>
      <c r="AF173" s="151"/>
      <c r="AG173" s="151" t="s">
        <v>191</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2" t="s">
        <v>897</v>
      </c>
      <c r="D174" s="163"/>
      <c r="E174" s="164">
        <v>12</v>
      </c>
      <c r="F174" s="161"/>
      <c r="G174" s="161"/>
      <c r="H174" s="161"/>
      <c r="I174" s="161"/>
      <c r="J174" s="161"/>
      <c r="K174" s="161"/>
      <c r="L174" s="161"/>
      <c r="M174" s="161"/>
      <c r="N174" s="161"/>
      <c r="O174" s="161"/>
      <c r="P174" s="161"/>
      <c r="Q174" s="161"/>
      <c r="R174" s="161"/>
      <c r="S174" s="161"/>
      <c r="T174" s="161"/>
      <c r="U174" s="161"/>
      <c r="V174" s="161"/>
      <c r="W174" s="161"/>
      <c r="X174" s="161"/>
      <c r="Y174" s="151"/>
      <c r="Z174" s="151"/>
      <c r="AA174" s="151"/>
      <c r="AB174" s="151"/>
      <c r="AC174" s="151"/>
      <c r="AD174" s="151"/>
      <c r="AE174" s="151"/>
      <c r="AF174" s="151"/>
      <c r="AG174" s="151" t="s">
        <v>193</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x14ac:dyDescent="0.2">
      <c r="A175" s="3"/>
      <c r="B175" s="4"/>
      <c r="C175" s="183"/>
      <c r="D175" s="6"/>
      <c r="E175" s="3"/>
      <c r="F175" s="3"/>
      <c r="G175" s="3"/>
      <c r="H175" s="3"/>
      <c r="I175" s="3"/>
      <c r="J175" s="3"/>
      <c r="K175" s="3"/>
      <c r="L175" s="3"/>
      <c r="M175" s="3"/>
      <c r="N175" s="3"/>
      <c r="O175" s="3"/>
      <c r="P175" s="3"/>
      <c r="Q175" s="3"/>
      <c r="R175" s="3"/>
      <c r="S175" s="3"/>
      <c r="T175" s="3"/>
      <c r="U175" s="3"/>
      <c r="V175" s="3"/>
      <c r="W175" s="3"/>
      <c r="X175" s="3"/>
      <c r="AE175">
        <v>15</v>
      </c>
      <c r="AF175">
        <v>21</v>
      </c>
      <c r="AG175" t="s">
        <v>170</v>
      </c>
    </row>
    <row r="176" spans="1:60" x14ac:dyDescent="0.2">
      <c r="A176" s="154"/>
      <c r="B176" s="155" t="s">
        <v>30</v>
      </c>
      <c r="C176" s="184"/>
      <c r="D176" s="156"/>
      <c r="E176" s="157"/>
      <c r="F176" s="157"/>
      <c r="G176" s="179">
        <f>G8+G11+G36+G41+G82+G85+G142+G159+G172</f>
        <v>0</v>
      </c>
      <c r="H176" s="3"/>
      <c r="I176" s="3"/>
      <c r="J176" s="3"/>
      <c r="K176" s="3"/>
      <c r="L176" s="3"/>
      <c r="M176" s="3"/>
      <c r="N176" s="3"/>
      <c r="O176" s="3"/>
      <c r="P176" s="3"/>
      <c r="Q176" s="3"/>
      <c r="R176" s="3"/>
      <c r="S176" s="3"/>
      <c r="T176" s="3"/>
      <c r="U176" s="3"/>
      <c r="V176" s="3"/>
      <c r="W176" s="3"/>
      <c r="X176" s="3"/>
      <c r="AE176">
        <f>SUMIF(L7:L174,AE175,G7:G174)</f>
        <v>0</v>
      </c>
      <c r="AF176">
        <f>SUMIF(L7:L174,AF175,G7:G174)</f>
        <v>0</v>
      </c>
      <c r="AG176" t="s">
        <v>277</v>
      </c>
    </row>
    <row r="177" spans="1:33" x14ac:dyDescent="0.2">
      <c r="A177" s="3"/>
      <c r="B177" s="4"/>
      <c r="C177" s="183"/>
      <c r="D177" s="6"/>
      <c r="E177" s="3"/>
      <c r="F177" s="3"/>
      <c r="G177" s="3"/>
      <c r="H177" s="3"/>
      <c r="I177" s="3"/>
      <c r="J177" s="3"/>
      <c r="K177" s="3"/>
      <c r="L177" s="3"/>
      <c r="M177" s="3"/>
      <c r="N177" s="3"/>
      <c r="O177" s="3"/>
      <c r="P177" s="3"/>
      <c r="Q177" s="3"/>
      <c r="R177" s="3"/>
      <c r="S177" s="3"/>
      <c r="T177" s="3"/>
      <c r="U177" s="3"/>
      <c r="V177" s="3"/>
      <c r="W177" s="3"/>
      <c r="X177" s="3"/>
    </row>
    <row r="178" spans="1:33" x14ac:dyDescent="0.2">
      <c r="A178" s="3"/>
      <c r="B178" s="4"/>
      <c r="C178" s="183"/>
      <c r="D178" s="6"/>
      <c r="E178" s="3"/>
      <c r="F178" s="3"/>
      <c r="G178" s="3"/>
      <c r="H178" s="3"/>
      <c r="I178" s="3"/>
      <c r="J178" s="3"/>
      <c r="K178" s="3"/>
      <c r="L178" s="3"/>
      <c r="M178" s="3"/>
      <c r="N178" s="3"/>
      <c r="O178" s="3"/>
      <c r="P178" s="3"/>
      <c r="Q178" s="3"/>
      <c r="R178" s="3"/>
      <c r="S178" s="3"/>
      <c r="T178" s="3"/>
      <c r="U178" s="3"/>
      <c r="V178" s="3"/>
      <c r="W178" s="3"/>
      <c r="X178" s="3"/>
    </row>
    <row r="179" spans="1:33" x14ac:dyDescent="0.2">
      <c r="A179" s="273" t="s">
        <v>278</v>
      </c>
      <c r="B179" s="273"/>
      <c r="C179" s="274"/>
      <c r="D179" s="6"/>
      <c r="E179" s="3"/>
      <c r="F179" s="3"/>
      <c r="G179" s="3"/>
      <c r="H179" s="3"/>
      <c r="I179" s="3"/>
      <c r="J179" s="3"/>
      <c r="K179" s="3"/>
      <c r="L179" s="3"/>
      <c r="M179" s="3"/>
      <c r="N179" s="3"/>
      <c r="O179" s="3"/>
      <c r="P179" s="3"/>
      <c r="Q179" s="3"/>
      <c r="R179" s="3"/>
      <c r="S179" s="3"/>
      <c r="T179" s="3"/>
      <c r="U179" s="3"/>
      <c r="V179" s="3"/>
      <c r="W179" s="3"/>
      <c r="X179" s="3"/>
    </row>
    <row r="180" spans="1:33" x14ac:dyDescent="0.2">
      <c r="A180" s="254"/>
      <c r="B180" s="255"/>
      <c r="C180" s="256"/>
      <c r="D180" s="255"/>
      <c r="E180" s="255"/>
      <c r="F180" s="255"/>
      <c r="G180" s="257"/>
      <c r="H180" s="3"/>
      <c r="I180" s="3"/>
      <c r="J180" s="3"/>
      <c r="K180" s="3"/>
      <c r="L180" s="3"/>
      <c r="M180" s="3"/>
      <c r="N180" s="3"/>
      <c r="O180" s="3"/>
      <c r="P180" s="3"/>
      <c r="Q180" s="3"/>
      <c r="R180" s="3"/>
      <c r="S180" s="3"/>
      <c r="T180" s="3"/>
      <c r="U180" s="3"/>
      <c r="V180" s="3"/>
      <c r="W180" s="3"/>
      <c r="X180" s="3"/>
      <c r="AG180" t="s">
        <v>279</v>
      </c>
    </row>
    <row r="181" spans="1:33" x14ac:dyDescent="0.2">
      <c r="A181" s="258"/>
      <c r="B181" s="259"/>
      <c r="C181" s="260"/>
      <c r="D181" s="259"/>
      <c r="E181" s="259"/>
      <c r="F181" s="259"/>
      <c r="G181" s="261"/>
      <c r="H181" s="3"/>
      <c r="I181" s="3"/>
      <c r="J181" s="3"/>
      <c r="K181" s="3"/>
      <c r="L181" s="3"/>
      <c r="M181" s="3"/>
      <c r="N181" s="3"/>
      <c r="O181" s="3"/>
      <c r="P181" s="3"/>
      <c r="Q181" s="3"/>
      <c r="R181" s="3"/>
      <c r="S181" s="3"/>
      <c r="T181" s="3"/>
      <c r="U181" s="3"/>
      <c r="V181" s="3"/>
      <c r="W181" s="3"/>
      <c r="X181" s="3"/>
    </row>
    <row r="182" spans="1:33" x14ac:dyDescent="0.2">
      <c r="A182" s="258"/>
      <c r="B182" s="259"/>
      <c r="C182" s="260"/>
      <c r="D182" s="259"/>
      <c r="E182" s="259"/>
      <c r="F182" s="259"/>
      <c r="G182" s="261"/>
      <c r="H182" s="3"/>
      <c r="I182" s="3"/>
      <c r="J182" s="3"/>
      <c r="K182" s="3"/>
      <c r="L182" s="3"/>
      <c r="M182" s="3"/>
      <c r="N182" s="3"/>
      <c r="O182" s="3"/>
      <c r="P182" s="3"/>
      <c r="Q182" s="3"/>
      <c r="R182" s="3"/>
      <c r="S182" s="3"/>
      <c r="T182" s="3"/>
      <c r="U182" s="3"/>
      <c r="V182" s="3"/>
      <c r="W182" s="3"/>
      <c r="X182" s="3"/>
    </row>
    <row r="183" spans="1:33" x14ac:dyDescent="0.2">
      <c r="A183" s="258"/>
      <c r="B183" s="259"/>
      <c r="C183" s="260"/>
      <c r="D183" s="259"/>
      <c r="E183" s="259"/>
      <c r="F183" s="259"/>
      <c r="G183" s="261"/>
      <c r="H183" s="3"/>
      <c r="I183" s="3"/>
      <c r="J183" s="3"/>
      <c r="K183" s="3"/>
      <c r="L183" s="3"/>
      <c r="M183" s="3"/>
      <c r="N183" s="3"/>
      <c r="O183" s="3"/>
      <c r="P183" s="3"/>
      <c r="Q183" s="3"/>
      <c r="R183" s="3"/>
      <c r="S183" s="3"/>
      <c r="T183" s="3"/>
      <c r="U183" s="3"/>
      <c r="V183" s="3"/>
      <c r="W183" s="3"/>
      <c r="X183" s="3"/>
    </row>
    <row r="184" spans="1:33" x14ac:dyDescent="0.2">
      <c r="A184" s="262"/>
      <c r="B184" s="263"/>
      <c r="C184" s="264"/>
      <c r="D184" s="263"/>
      <c r="E184" s="263"/>
      <c r="F184" s="263"/>
      <c r="G184" s="265"/>
      <c r="H184" s="3"/>
      <c r="I184" s="3"/>
      <c r="J184" s="3"/>
      <c r="K184" s="3"/>
      <c r="L184" s="3"/>
      <c r="M184" s="3"/>
      <c r="N184" s="3"/>
      <c r="O184" s="3"/>
      <c r="P184" s="3"/>
      <c r="Q184" s="3"/>
      <c r="R184" s="3"/>
      <c r="S184" s="3"/>
      <c r="T184" s="3"/>
      <c r="U184" s="3"/>
      <c r="V184" s="3"/>
      <c r="W184" s="3"/>
      <c r="X184" s="3"/>
    </row>
    <row r="185" spans="1:33" x14ac:dyDescent="0.2">
      <c r="A185" s="3"/>
      <c r="B185" s="4"/>
      <c r="C185" s="183"/>
      <c r="D185" s="6"/>
      <c r="E185" s="3"/>
      <c r="F185" s="3"/>
      <c r="G185" s="3"/>
      <c r="H185" s="3"/>
      <c r="I185" s="3"/>
      <c r="J185" s="3"/>
      <c r="K185" s="3"/>
      <c r="L185" s="3"/>
      <c r="M185" s="3"/>
      <c r="N185" s="3"/>
      <c r="O185" s="3"/>
      <c r="P185" s="3"/>
      <c r="Q185" s="3"/>
      <c r="R185" s="3"/>
      <c r="S185" s="3"/>
      <c r="T185" s="3"/>
      <c r="U185" s="3"/>
      <c r="V185" s="3"/>
      <c r="W185" s="3"/>
      <c r="X185" s="3"/>
    </row>
    <row r="186" spans="1:33" x14ac:dyDescent="0.2">
      <c r="C186" s="185"/>
      <c r="D186" s="10"/>
      <c r="AG186" t="s">
        <v>280</v>
      </c>
    </row>
    <row r="187" spans="1:33" x14ac:dyDescent="0.2">
      <c r="D187" s="10"/>
    </row>
    <row r="188" spans="1:33" x14ac:dyDescent="0.2">
      <c r="D188" s="10"/>
    </row>
    <row r="189" spans="1:33" x14ac:dyDescent="0.2">
      <c r="D189" s="10"/>
    </row>
    <row r="190" spans="1:33" x14ac:dyDescent="0.2">
      <c r="D190" s="10"/>
    </row>
    <row r="191" spans="1:33" x14ac:dyDescent="0.2">
      <c r="D191" s="10"/>
    </row>
    <row r="192" spans="1:33"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80:G184"/>
    <mergeCell ref="A1:G1"/>
    <mergeCell ref="C2:G2"/>
    <mergeCell ref="C3:G3"/>
    <mergeCell ref="C4:G4"/>
    <mergeCell ref="A179:C17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3">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77</v>
      </c>
      <c r="C3" s="267" t="s">
        <v>78</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94</v>
      </c>
      <c r="C8" s="180" t="s">
        <v>95</v>
      </c>
      <c r="D8" s="168"/>
      <c r="E8" s="169"/>
      <c r="F8" s="170"/>
      <c r="G8" s="170">
        <f>SUMIF(AG9:AG28,"&lt;&gt;NOR",G9:G28)</f>
        <v>0</v>
      </c>
      <c r="H8" s="170"/>
      <c r="I8" s="170">
        <f>SUM(I9:I28)</f>
        <v>0</v>
      </c>
      <c r="J8" s="170"/>
      <c r="K8" s="170">
        <f>SUM(K9:K28)</f>
        <v>0</v>
      </c>
      <c r="L8" s="170"/>
      <c r="M8" s="170">
        <f>SUM(M9:M28)</f>
        <v>0</v>
      </c>
      <c r="N8" s="170"/>
      <c r="O8" s="170">
        <f>SUM(O9:O28)</f>
        <v>0</v>
      </c>
      <c r="P8" s="170"/>
      <c r="Q8" s="170">
        <f>SUM(Q9:Q28)</f>
        <v>0</v>
      </c>
      <c r="R8" s="170"/>
      <c r="S8" s="170"/>
      <c r="T8" s="171"/>
      <c r="U8" s="165"/>
      <c r="V8" s="165">
        <f>SUM(V9:V28)</f>
        <v>59.989999999999995</v>
      </c>
      <c r="W8" s="165"/>
      <c r="X8" s="165"/>
      <c r="AG8" t="s">
        <v>184</v>
      </c>
    </row>
    <row r="9" spans="1:60" outlineLevel="1" x14ac:dyDescent="0.2">
      <c r="A9" s="172">
        <v>1</v>
      </c>
      <c r="B9" s="173" t="s">
        <v>653</v>
      </c>
      <c r="C9" s="181" t="s">
        <v>654</v>
      </c>
      <c r="D9" s="174" t="s">
        <v>187</v>
      </c>
      <c r="E9" s="175">
        <v>12.832000000000001</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189</v>
      </c>
      <c r="U9" s="161">
        <v>4.6550000000000002</v>
      </c>
      <c r="V9" s="161">
        <f>ROUND(E9*U9,2)</f>
        <v>59.73</v>
      </c>
      <c r="W9" s="161"/>
      <c r="X9" s="161" t="s">
        <v>190</v>
      </c>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2" t="s">
        <v>929</v>
      </c>
      <c r="D10" s="163"/>
      <c r="E10" s="164">
        <v>0.67200000000000004</v>
      </c>
      <c r="F10" s="161"/>
      <c r="G10" s="161"/>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193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2" t="s">
        <v>930</v>
      </c>
      <c r="D11" s="163"/>
      <c r="E11" s="164">
        <v>10.752000000000001</v>
      </c>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193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2" t="s">
        <v>931</v>
      </c>
      <c r="D12" s="163"/>
      <c r="E12" s="164">
        <v>0.96</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193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2" t="s">
        <v>932</v>
      </c>
      <c r="D13" s="163"/>
      <c r="E13" s="164">
        <v>0.44800000000000001</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193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72">
        <v>2</v>
      </c>
      <c r="B14" s="173" t="s">
        <v>205</v>
      </c>
      <c r="C14" s="181" t="s">
        <v>206</v>
      </c>
      <c r="D14" s="174" t="s">
        <v>187</v>
      </c>
      <c r="E14" s="175">
        <v>12.832000000000001</v>
      </c>
      <c r="F14" s="176"/>
      <c r="G14" s="177">
        <f>ROUND(E14*F14,2)</f>
        <v>0</v>
      </c>
      <c r="H14" s="176"/>
      <c r="I14" s="177">
        <f>ROUND(E14*H14,2)</f>
        <v>0</v>
      </c>
      <c r="J14" s="176"/>
      <c r="K14" s="177">
        <f>ROUND(E14*J14,2)</f>
        <v>0</v>
      </c>
      <c r="L14" s="177">
        <v>21</v>
      </c>
      <c r="M14" s="177">
        <f>G14*(1+L14/100)</f>
        <v>0</v>
      </c>
      <c r="N14" s="177">
        <v>0</v>
      </c>
      <c r="O14" s="177">
        <f>ROUND(E14*N14,2)</f>
        <v>0</v>
      </c>
      <c r="P14" s="177">
        <v>0</v>
      </c>
      <c r="Q14" s="177">
        <f>ROUND(E14*P14,2)</f>
        <v>0</v>
      </c>
      <c r="R14" s="177"/>
      <c r="S14" s="177" t="s">
        <v>188</v>
      </c>
      <c r="T14" s="178" t="s">
        <v>189</v>
      </c>
      <c r="U14" s="161">
        <v>1.0999999999999999E-2</v>
      </c>
      <c r="V14" s="161">
        <f>ROUND(E14*U14,2)</f>
        <v>0.14000000000000001</v>
      </c>
      <c r="W14" s="161"/>
      <c r="X14" s="161" t="s">
        <v>190</v>
      </c>
      <c r="Y14" s="151"/>
      <c r="Z14" s="151"/>
      <c r="AA14" s="151"/>
      <c r="AB14" s="151"/>
      <c r="AC14" s="151"/>
      <c r="AD14" s="151"/>
      <c r="AE14" s="151"/>
      <c r="AF14" s="151"/>
      <c r="AG14" s="151" t="s">
        <v>191</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2" t="s">
        <v>929</v>
      </c>
      <c r="D15" s="163"/>
      <c r="E15" s="164">
        <v>0.67200000000000004</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193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2" t="s">
        <v>930</v>
      </c>
      <c r="D16" s="163"/>
      <c r="E16" s="164">
        <v>10.752000000000001</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193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2" t="s">
        <v>931</v>
      </c>
      <c r="D17" s="163"/>
      <c r="E17" s="164">
        <v>0.96</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193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2" t="s">
        <v>932</v>
      </c>
      <c r="D18" s="163"/>
      <c r="E18" s="164">
        <v>0.44800000000000001</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193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2">
        <v>3</v>
      </c>
      <c r="B19" s="173" t="s">
        <v>209</v>
      </c>
      <c r="C19" s="181" t="s">
        <v>210</v>
      </c>
      <c r="D19" s="174" t="s">
        <v>187</v>
      </c>
      <c r="E19" s="175">
        <v>12.832000000000001</v>
      </c>
      <c r="F19" s="176"/>
      <c r="G19" s="177">
        <f>ROUND(E19*F19,2)</f>
        <v>0</v>
      </c>
      <c r="H19" s="176"/>
      <c r="I19" s="177">
        <f>ROUND(E19*H19,2)</f>
        <v>0</v>
      </c>
      <c r="J19" s="176"/>
      <c r="K19" s="177">
        <f>ROUND(E19*J19,2)</f>
        <v>0</v>
      </c>
      <c r="L19" s="177">
        <v>21</v>
      </c>
      <c r="M19" s="177">
        <f>G19*(1+L19/100)</f>
        <v>0</v>
      </c>
      <c r="N19" s="177">
        <v>0</v>
      </c>
      <c r="O19" s="177">
        <f>ROUND(E19*N19,2)</f>
        <v>0</v>
      </c>
      <c r="P19" s="177">
        <v>0</v>
      </c>
      <c r="Q19" s="177">
        <f>ROUND(E19*P19,2)</f>
        <v>0</v>
      </c>
      <c r="R19" s="177"/>
      <c r="S19" s="177" t="s">
        <v>188</v>
      </c>
      <c r="T19" s="178" t="s">
        <v>189</v>
      </c>
      <c r="U19" s="161">
        <v>8.9999999999999993E-3</v>
      </c>
      <c r="V19" s="161">
        <f>ROUND(E19*U19,2)</f>
        <v>0.12</v>
      </c>
      <c r="W19" s="161"/>
      <c r="X19" s="161" t="s">
        <v>190</v>
      </c>
      <c r="Y19" s="151"/>
      <c r="Z19" s="151"/>
      <c r="AA19" s="151"/>
      <c r="AB19" s="151"/>
      <c r="AC19" s="151"/>
      <c r="AD19" s="151"/>
      <c r="AE19" s="151"/>
      <c r="AF19" s="151"/>
      <c r="AG19" s="151" t="s">
        <v>191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2" t="s">
        <v>929</v>
      </c>
      <c r="D20" s="163"/>
      <c r="E20" s="164">
        <v>0.67200000000000004</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193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2" t="s">
        <v>930</v>
      </c>
      <c r="D21" s="163"/>
      <c r="E21" s="164">
        <v>10.752000000000001</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193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2" t="s">
        <v>931</v>
      </c>
      <c r="D22" s="163"/>
      <c r="E22" s="164">
        <v>0.96</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193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2" t="s">
        <v>932</v>
      </c>
      <c r="D23" s="163"/>
      <c r="E23" s="164">
        <v>0.44800000000000001</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193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2">
        <v>4</v>
      </c>
      <c r="B24" s="173" t="s">
        <v>215</v>
      </c>
      <c r="C24" s="181" t="s">
        <v>216</v>
      </c>
      <c r="D24" s="174" t="s">
        <v>187</v>
      </c>
      <c r="E24" s="175">
        <v>12.832000000000001</v>
      </c>
      <c r="F24" s="176"/>
      <c r="G24" s="177">
        <f>ROUND(E24*F24,2)</f>
        <v>0</v>
      </c>
      <c r="H24" s="176"/>
      <c r="I24" s="177">
        <f>ROUND(E24*H24,2)</f>
        <v>0</v>
      </c>
      <c r="J24" s="176"/>
      <c r="K24" s="177">
        <f>ROUND(E24*J24,2)</f>
        <v>0</v>
      </c>
      <c r="L24" s="177">
        <v>21</v>
      </c>
      <c r="M24" s="177">
        <f>G24*(1+L24/100)</f>
        <v>0</v>
      </c>
      <c r="N24" s="177">
        <v>0</v>
      </c>
      <c r="O24" s="177">
        <f>ROUND(E24*N24,2)</f>
        <v>0</v>
      </c>
      <c r="P24" s="177">
        <v>0</v>
      </c>
      <c r="Q24" s="177">
        <f>ROUND(E24*P24,2)</f>
        <v>0</v>
      </c>
      <c r="R24" s="177"/>
      <c r="S24" s="177" t="s">
        <v>188</v>
      </c>
      <c r="T24" s="178" t="s">
        <v>189</v>
      </c>
      <c r="U24" s="161">
        <v>0</v>
      </c>
      <c r="V24" s="161">
        <f>ROUND(E24*U24,2)</f>
        <v>0</v>
      </c>
      <c r="W24" s="161"/>
      <c r="X24" s="161" t="s">
        <v>190</v>
      </c>
      <c r="Y24" s="151"/>
      <c r="Z24" s="151"/>
      <c r="AA24" s="151"/>
      <c r="AB24" s="151"/>
      <c r="AC24" s="151"/>
      <c r="AD24" s="151"/>
      <c r="AE24" s="151"/>
      <c r="AF24" s="151"/>
      <c r="AG24" s="151" t="s">
        <v>191</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2" t="s">
        <v>929</v>
      </c>
      <c r="D25" s="163"/>
      <c r="E25" s="164">
        <v>0.67200000000000004</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193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2" t="s">
        <v>930</v>
      </c>
      <c r="D26" s="163"/>
      <c r="E26" s="164">
        <v>10.752000000000001</v>
      </c>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193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2" t="s">
        <v>931</v>
      </c>
      <c r="D27" s="163"/>
      <c r="E27" s="164">
        <v>0.96</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193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2" t="s">
        <v>932</v>
      </c>
      <c r="D28" s="163"/>
      <c r="E28" s="164">
        <v>0.44800000000000001</v>
      </c>
      <c r="F28" s="161"/>
      <c r="G28" s="161"/>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193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x14ac:dyDescent="0.2">
      <c r="A29" s="166" t="s">
        <v>183</v>
      </c>
      <c r="B29" s="167" t="s">
        <v>108</v>
      </c>
      <c r="C29" s="180" t="s">
        <v>109</v>
      </c>
      <c r="D29" s="168"/>
      <c r="E29" s="169"/>
      <c r="F29" s="170"/>
      <c r="G29" s="170">
        <f>SUMIF(AG30:AG43,"&lt;&gt;NOR",G30:G43)</f>
        <v>0</v>
      </c>
      <c r="H29" s="170"/>
      <c r="I29" s="170">
        <f>SUM(I30:I43)</f>
        <v>0</v>
      </c>
      <c r="J29" s="170"/>
      <c r="K29" s="170">
        <f>SUM(K30:K43)</f>
        <v>0</v>
      </c>
      <c r="L29" s="170"/>
      <c r="M29" s="170">
        <f>SUM(M30:M43)</f>
        <v>0</v>
      </c>
      <c r="N29" s="170"/>
      <c r="O29" s="170">
        <f>SUM(O30:O43)</f>
        <v>32.4</v>
      </c>
      <c r="P29" s="170"/>
      <c r="Q29" s="170">
        <f>SUM(Q30:Q43)</f>
        <v>0</v>
      </c>
      <c r="R29" s="170"/>
      <c r="S29" s="170"/>
      <c r="T29" s="171"/>
      <c r="U29" s="165"/>
      <c r="V29" s="165">
        <f>SUM(V30:V43)</f>
        <v>6.12</v>
      </c>
      <c r="W29" s="165"/>
      <c r="X29" s="165"/>
      <c r="AG29" t="s">
        <v>184</v>
      </c>
    </row>
    <row r="30" spans="1:60" outlineLevel="1" x14ac:dyDescent="0.2">
      <c r="A30" s="172">
        <v>5</v>
      </c>
      <c r="B30" s="173" t="s">
        <v>670</v>
      </c>
      <c r="C30" s="181" t="s">
        <v>671</v>
      </c>
      <c r="D30" s="174" t="s">
        <v>187</v>
      </c>
      <c r="E30" s="175">
        <v>12.832000000000001</v>
      </c>
      <c r="F30" s="176"/>
      <c r="G30" s="177">
        <f>ROUND(E30*F30,2)</f>
        <v>0</v>
      </c>
      <c r="H30" s="176"/>
      <c r="I30" s="177">
        <f>ROUND(E30*H30,2)</f>
        <v>0</v>
      </c>
      <c r="J30" s="176"/>
      <c r="K30" s="177">
        <f>ROUND(E30*J30,2)</f>
        <v>0</v>
      </c>
      <c r="L30" s="177">
        <v>21</v>
      </c>
      <c r="M30" s="177">
        <f>G30*(1+L30/100)</f>
        <v>0</v>
      </c>
      <c r="N30" s="177">
        <v>2.5249999999999999</v>
      </c>
      <c r="O30" s="177">
        <f>ROUND(E30*N30,2)</f>
        <v>32.4</v>
      </c>
      <c r="P30" s="177">
        <v>0</v>
      </c>
      <c r="Q30" s="177">
        <f>ROUND(E30*P30,2)</f>
        <v>0</v>
      </c>
      <c r="R30" s="177"/>
      <c r="S30" s="177" t="s">
        <v>188</v>
      </c>
      <c r="T30" s="178" t="s">
        <v>189</v>
      </c>
      <c r="U30" s="161">
        <v>0.47699999999999998</v>
      </c>
      <c r="V30" s="161">
        <f>ROUND(E30*U30,2)</f>
        <v>6.12</v>
      </c>
      <c r="W30" s="161"/>
      <c r="X30" s="161" t="s">
        <v>190</v>
      </c>
      <c r="Y30" s="151"/>
      <c r="Z30" s="151"/>
      <c r="AA30" s="151"/>
      <c r="AB30" s="151"/>
      <c r="AC30" s="151"/>
      <c r="AD30" s="151"/>
      <c r="AE30" s="151"/>
      <c r="AF30" s="151"/>
      <c r="AG30" s="151" t="s">
        <v>191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2" t="s">
        <v>929</v>
      </c>
      <c r="D31" s="163"/>
      <c r="E31" s="164">
        <v>0.67200000000000004</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193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2" t="s">
        <v>930</v>
      </c>
      <c r="D32" s="163"/>
      <c r="E32" s="164">
        <v>10.752000000000001</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193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2" t="s">
        <v>931</v>
      </c>
      <c r="D33" s="163"/>
      <c r="E33" s="164">
        <v>0.96</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193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2" t="s">
        <v>932</v>
      </c>
      <c r="D34" s="163"/>
      <c r="E34" s="164">
        <v>0.44800000000000001</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193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172">
        <v>6</v>
      </c>
      <c r="B35" s="173" t="s">
        <v>933</v>
      </c>
      <c r="C35" s="181" t="s">
        <v>934</v>
      </c>
      <c r="D35" s="174" t="s">
        <v>221</v>
      </c>
      <c r="E35" s="175">
        <v>116</v>
      </c>
      <c r="F35" s="176"/>
      <c r="G35" s="177">
        <f>ROUND(E35*F35,2)</f>
        <v>0</v>
      </c>
      <c r="H35" s="176"/>
      <c r="I35" s="177">
        <f>ROUND(E35*H35,2)</f>
        <v>0</v>
      </c>
      <c r="J35" s="176"/>
      <c r="K35" s="177">
        <f>ROUND(E35*J35,2)</f>
        <v>0</v>
      </c>
      <c r="L35" s="177">
        <v>21</v>
      </c>
      <c r="M35" s="177">
        <f>G35*(1+L35/100)</f>
        <v>0</v>
      </c>
      <c r="N35" s="177">
        <v>0</v>
      </c>
      <c r="O35" s="177">
        <f>ROUND(E35*N35,2)</f>
        <v>0</v>
      </c>
      <c r="P35" s="177">
        <v>0</v>
      </c>
      <c r="Q35" s="177">
        <f>ROUND(E35*P35,2)</f>
        <v>0</v>
      </c>
      <c r="R35" s="177"/>
      <c r="S35" s="177" t="s">
        <v>222</v>
      </c>
      <c r="T35" s="178" t="s">
        <v>223</v>
      </c>
      <c r="U35" s="161">
        <v>0</v>
      </c>
      <c r="V35" s="161">
        <f>ROUND(E35*U35,2)</f>
        <v>0</v>
      </c>
      <c r="W35" s="161"/>
      <c r="X35" s="161" t="s">
        <v>190</v>
      </c>
      <c r="Y35" s="151"/>
      <c r="Z35" s="151"/>
      <c r="AA35" s="151"/>
      <c r="AB35" s="151"/>
      <c r="AC35" s="151"/>
      <c r="AD35" s="151"/>
      <c r="AE35" s="151"/>
      <c r="AF35" s="151"/>
      <c r="AG35" s="151" t="s">
        <v>191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2" t="s">
        <v>935</v>
      </c>
      <c r="D36" s="163"/>
      <c r="E36" s="164"/>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193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2" t="s">
        <v>936</v>
      </c>
      <c r="D37" s="163"/>
      <c r="E37" s="164">
        <v>6</v>
      </c>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193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2" t="s">
        <v>937</v>
      </c>
      <c r="D38" s="163"/>
      <c r="E38" s="164"/>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193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2" t="s">
        <v>938</v>
      </c>
      <c r="D39" s="163"/>
      <c r="E39" s="164">
        <v>96</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193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2" t="s">
        <v>939</v>
      </c>
      <c r="D40" s="163"/>
      <c r="E40" s="164"/>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193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2" t="s">
        <v>940</v>
      </c>
      <c r="D41" s="163"/>
      <c r="E41" s="164">
        <v>10</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193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2" t="s">
        <v>941</v>
      </c>
      <c r="D42" s="163"/>
      <c r="E42" s="164"/>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193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2" t="s">
        <v>942</v>
      </c>
      <c r="D43" s="163"/>
      <c r="E43" s="164">
        <v>4</v>
      </c>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193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5.5" x14ac:dyDescent="0.2">
      <c r="A44" s="166" t="s">
        <v>183</v>
      </c>
      <c r="B44" s="167" t="s">
        <v>130</v>
      </c>
      <c r="C44" s="180" t="s">
        <v>131</v>
      </c>
      <c r="D44" s="168"/>
      <c r="E44" s="169"/>
      <c r="F44" s="170"/>
      <c r="G44" s="170">
        <f>SUMIF(AG45:AG56,"&lt;&gt;NOR",G45:G56)</f>
        <v>0</v>
      </c>
      <c r="H44" s="170"/>
      <c r="I44" s="170">
        <f>SUM(I45:I56)</f>
        <v>0</v>
      </c>
      <c r="J44" s="170"/>
      <c r="K44" s="170">
        <f>SUM(K45:K56)</f>
        <v>0</v>
      </c>
      <c r="L44" s="170"/>
      <c r="M44" s="170">
        <f>SUM(M45:M56)</f>
        <v>0</v>
      </c>
      <c r="N44" s="170"/>
      <c r="O44" s="170">
        <f>SUM(O45:O56)</f>
        <v>2.6099999999999994</v>
      </c>
      <c r="P44" s="170"/>
      <c r="Q44" s="170">
        <f>SUM(Q45:Q56)</f>
        <v>0</v>
      </c>
      <c r="R44" s="170"/>
      <c r="S44" s="170"/>
      <c r="T44" s="171"/>
      <c r="U44" s="165"/>
      <c r="V44" s="165">
        <f>SUM(V45:V56)</f>
        <v>0</v>
      </c>
      <c r="W44" s="165"/>
      <c r="X44" s="165"/>
      <c r="AG44" t="s">
        <v>184</v>
      </c>
    </row>
    <row r="45" spans="1:60" ht="22.5" outlineLevel="1" x14ac:dyDescent="0.2">
      <c r="A45" s="172">
        <v>7</v>
      </c>
      <c r="B45" s="173" t="s">
        <v>266</v>
      </c>
      <c r="C45" s="181" t="s">
        <v>943</v>
      </c>
      <c r="D45" s="174" t="s">
        <v>221</v>
      </c>
      <c r="E45" s="175">
        <v>3</v>
      </c>
      <c r="F45" s="176"/>
      <c r="G45" s="177">
        <f>ROUND(E45*F45,2)</f>
        <v>0</v>
      </c>
      <c r="H45" s="176"/>
      <c r="I45" s="177">
        <f>ROUND(E45*H45,2)</f>
        <v>0</v>
      </c>
      <c r="J45" s="176"/>
      <c r="K45" s="177">
        <f>ROUND(E45*J45,2)</f>
        <v>0</v>
      </c>
      <c r="L45" s="177">
        <v>21</v>
      </c>
      <c r="M45" s="177">
        <f>G45*(1+L45/100)</f>
        <v>0</v>
      </c>
      <c r="N45" s="177">
        <v>3.8800000000000001E-2</v>
      </c>
      <c r="O45" s="177">
        <f>ROUND(E45*N45,2)</f>
        <v>0.12</v>
      </c>
      <c r="P45" s="177">
        <v>0</v>
      </c>
      <c r="Q45" s="177">
        <f>ROUND(E45*P45,2)</f>
        <v>0</v>
      </c>
      <c r="R45" s="177"/>
      <c r="S45" s="177" t="s">
        <v>222</v>
      </c>
      <c r="T45" s="178" t="s">
        <v>223</v>
      </c>
      <c r="U45" s="161">
        <v>0</v>
      </c>
      <c r="V45" s="161">
        <f>ROUND(E45*U45,2)</f>
        <v>0</v>
      </c>
      <c r="W45" s="161"/>
      <c r="X45" s="161" t="s">
        <v>190</v>
      </c>
      <c r="Y45" s="151"/>
      <c r="Z45" s="151"/>
      <c r="AA45" s="151"/>
      <c r="AB45" s="151"/>
      <c r="AC45" s="151"/>
      <c r="AD45" s="151"/>
      <c r="AE45" s="151"/>
      <c r="AF45" s="151"/>
      <c r="AG45" s="151" t="s">
        <v>191</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2" t="s">
        <v>110</v>
      </c>
      <c r="D46" s="163"/>
      <c r="E46" s="164">
        <v>3</v>
      </c>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193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33.75" outlineLevel="1" x14ac:dyDescent="0.2">
      <c r="A47" s="172">
        <v>8</v>
      </c>
      <c r="B47" s="173" t="s">
        <v>270</v>
      </c>
      <c r="C47" s="181" t="s">
        <v>944</v>
      </c>
      <c r="D47" s="174" t="s">
        <v>221</v>
      </c>
      <c r="E47" s="175">
        <v>4</v>
      </c>
      <c r="F47" s="176"/>
      <c r="G47" s="177">
        <f>ROUND(E47*F47,2)</f>
        <v>0</v>
      </c>
      <c r="H47" s="176"/>
      <c r="I47" s="177">
        <f>ROUND(E47*H47,2)</f>
        <v>0</v>
      </c>
      <c r="J47" s="176"/>
      <c r="K47" s="177">
        <f>ROUND(E47*J47,2)</f>
        <v>0</v>
      </c>
      <c r="L47" s="177">
        <v>21</v>
      </c>
      <c r="M47" s="177">
        <f>G47*(1+L47/100)</f>
        <v>0</v>
      </c>
      <c r="N47" s="177">
        <v>0.185</v>
      </c>
      <c r="O47" s="177">
        <f>ROUND(E47*N47,2)</f>
        <v>0.74</v>
      </c>
      <c r="P47" s="177">
        <v>0</v>
      </c>
      <c r="Q47" s="177">
        <f>ROUND(E47*P47,2)</f>
        <v>0</v>
      </c>
      <c r="R47" s="177"/>
      <c r="S47" s="177" t="s">
        <v>222</v>
      </c>
      <c r="T47" s="178" t="s">
        <v>223</v>
      </c>
      <c r="U47" s="161">
        <v>0</v>
      </c>
      <c r="V47" s="161">
        <f>ROUND(E47*U47,2)</f>
        <v>0</v>
      </c>
      <c r="W47" s="161"/>
      <c r="X47" s="161" t="s">
        <v>190</v>
      </c>
      <c r="Y47" s="151"/>
      <c r="Z47" s="151"/>
      <c r="AA47" s="151"/>
      <c r="AB47" s="151"/>
      <c r="AC47" s="151"/>
      <c r="AD47" s="151"/>
      <c r="AE47" s="151"/>
      <c r="AF47" s="151"/>
      <c r="AG47" s="151" t="s">
        <v>191</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2" t="s">
        <v>112</v>
      </c>
      <c r="D48" s="163"/>
      <c r="E48" s="164">
        <v>4</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193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3.75" outlineLevel="1" x14ac:dyDescent="0.2">
      <c r="A49" s="172">
        <v>9</v>
      </c>
      <c r="B49" s="173" t="s">
        <v>678</v>
      </c>
      <c r="C49" s="181" t="s">
        <v>945</v>
      </c>
      <c r="D49" s="174" t="s">
        <v>221</v>
      </c>
      <c r="E49" s="175">
        <v>4</v>
      </c>
      <c r="F49" s="176"/>
      <c r="G49" s="177">
        <f>ROUND(E49*F49,2)</f>
        <v>0</v>
      </c>
      <c r="H49" s="176"/>
      <c r="I49" s="177">
        <f>ROUND(E49*H49,2)</f>
        <v>0</v>
      </c>
      <c r="J49" s="176"/>
      <c r="K49" s="177">
        <f>ROUND(E49*J49,2)</f>
        <v>0</v>
      </c>
      <c r="L49" s="177">
        <v>21</v>
      </c>
      <c r="M49" s="177">
        <f>G49*(1+L49/100)</f>
        <v>0</v>
      </c>
      <c r="N49" s="177">
        <v>0.185</v>
      </c>
      <c r="O49" s="177">
        <f>ROUND(E49*N49,2)</f>
        <v>0.74</v>
      </c>
      <c r="P49" s="177">
        <v>0</v>
      </c>
      <c r="Q49" s="177">
        <f>ROUND(E49*P49,2)</f>
        <v>0</v>
      </c>
      <c r="R49" s="177"/>
      <c r="S49" s="177" t="s">
        <v>222</v>
      </c>
      <c r="T49" s="178" t="s">
        <v>223</v>
      </c>
      <c r="U49" s="161">
        <v>0</v>
      </c>
      <c r="V49" s="161">
        <f>ROUND(E49*U49,2)</f>
        <v>0</v>
      </c>
      <c r="W49" s="161"/>
      <c r="X49" s="161" t="s">
        <v>190</v>
      </c>
      <c r="Y49" s="151"/>
      <c r="Z49" s="151"/>
      <c r="AA49" s="151"/>
      <c r="AB49" s="151"/>
      <c r="AC49" s="151"/>
      <c r="AD49" s="151"/>
      <c r="AE49" s="151"/>
      <c r="AF49" s="151"/>
      <c r="AG49" s="151" t="s">
        <v>191</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2" t="s">
        <v>112</v>
      </c>
      <c r="D50" s="163"/>
      <c r="E50" s="164">
        <v>4</v>
      </c>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193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72">
        <v>10</v>
      </c>
      <c r="B51" s="173" t="s">
        <v>680</v>
      </c>
      <c r="C51" s="181" t="s">
        <v>946</v>
      </c>
      <c r="D51" s="174" t="s">
        <v>221</v>
      </c>
      <c r="E51" s="175">
        <v>4</v>
      </c>
      <c r="F51" s="176"/>
      <c r="G51" s="177">
        <f>ROUND(E51*F51,2)</f>
        <v>0</v>
      </c>
      <c r="H51" s="176"/>
      <c r="I51" s="177">
        <f>ROUND(E51*H51,2)</f>
        <v>0</v>
      </c>
      <c r="J51" s="176"/>
      <c r="K51" s="177">
        <f>ROUND(E51*J51,2)</f>
        <v>0</v>
      </c>
      <c r="L51" s="177">
        <v>21</v>
      </c>
      <c r="M51" s="177">
        <f>G51*(1+L51/100)</f>
        <v>0</v>
      </c>
      <c r="N51" s="177">
        <v>0.185</v>
      </c>
      <c r="O51" s="177">
        <f>ROUND(E51*N51,2)</f>
        <v>0.74</v>
      </c>
      <c r="P51" s="177">
        <v>0</v>
      </c>
      <c r="Q51" s="177">
        <f>ROUND(E51*P51,2)</f>
        <v>0</v>
      </c>
      <c r="R51" s="177"/>
      <c r="S51" s="177" t="s">
        <v>222</v>
      </c>
      <c r="T51" s="178" t="s">
        <v>223</v>
      </c>
      <c r="U51" s="161">
        <v>0</v>
      </c>
      <c r="V51" s="161">
        <f>ROUND(E51*U51,2)</f>
        <v>0</v>
      </c>
      <c r="W51" s="161"/>
      <c r="X51" s="161" t="s">
        <v>190</v>
      </c>
      <c r="Y51" s="151"/>
      <c r="Z51" s="151"/>
      <c r="AA51" s="151"/>
      <c r="AB51" s="151"/>
      <c r="AC51" s="151"/>
      <c r="AD51" s="151"/>
      <c r="AE51" s="151"/>
      <c r="AF51" s="151"/>
      <c r="AG51" s="151" t="s">
        <v>191</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2" t="s">
        <v>112</v>
      </c>
      <c r="D52" s="163"/>
      <c r="E52" s="164">
        <v>4</v>
      </c>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193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72">
        <v>11</v>
      </c>
      <c r="B53" s="173" t="s">
        <v>682</v>
      </c>
      <c r="C53" s="181" t="s">
        <v>947</v>
      </c>
      <c r="D53" s="174" t="s">
        <v>221</v>
      </c>
      <c r="E53" s="175">
        <v>5</v>
      </c>
      <c r="F53" s="176"/>
      <c r="G53" s="177">
        <f>ROUND(E53*F53,2)</f>
        <v>0</v>
      </c>
      <c r="H53" s="176"/>
      <c r="I53" s="177">
        <f>ROUND(E53*H53,2)</f>
        <v>0</v>
      </c>
      <c r="J53" s="176"/>
      <c r="K53" s="177">
        <f>ROUND(E53*J53,2)</f>
        <v>0</v>
      </c>
      <c r="L53" s="177">
        <v>21</v>
      </c>
      <c r="M53" s="177">
        <f>G53*(1+L53/100)</f>
        <v>0</v>
      </c>
      <c r="N53" s="177">
        <v>6.0000000000000001E-3</v>
      </c>
      <c r="O53" s="177">
        <f>ROUND(E53*N53,2)</f>
        <v>0.03</v>
      </c>
      <c r="P53" s="177">
        <v>0</v>
      </c>
      <c r="Q53" s="177">
        <f>ROUND(E53*P53,2)</f>
        <v>0</v>
      </c>
      <c r="R53" s="177"/>
      <c r="S53" s="177" t="s">
        <v>222</v>
      </c>
      <c r="T53" s="178" t="s">
        <v>223</v>
      </c>
      <c r="U53" s="161">
        <v>0</v>
      </c>
      <c r="V53" s="161">
        <f>ROUND(E53*U53,2)</f>
        <v>0</v>
      </c>
      <c r="W53" s="161"/>
      <c r="X53" s="161" t="s">
        <v>190</v>
      </c>
      <c r="Y53" s="151"/>
      <c r="Z53" s="151"/>
      <c r="AA53" s="151"/>
      <c r="AB53" s="151"/>
      <c r="AC53" s="151"/>
      <c r="AD53" s="151"/>
      <c r="AE53" s="151"/>
      <c r="AF53" s="151"/>
      <c r="AG53" s="151" t="s">
        <v>191</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2" t="s">
        <v>116</v>
      </c>
      <c r="D54" s="163"/>
      <c r="E54" s="164">
        <v>5</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193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72">
        <v>12</v>
      </c>
      <c r="B55" s="173" t="s">
        <v>695</v>
      </c>
      <c r="C55" s="181" t="s">
        <v>948</v>
      </c>
      <c r="D55" s="174" t="s">
        <v>221</v>
      </c>
      <c r="E55" s="175">
        <v>2</v>
      </c>
      <c r="F55" s="176"/>
      <c r="G55" s="177">
        <f>ROUND(E55*F55,2)</f>
        <v>0</v>
      </c>
      <c r="H55" s="176"/>
      <c r="I55" s="177">
        <f>ROUND(E55*H55,2)</f>
        <v>0</v>
      </c>
      <c r="J55" s="176"/>
      <c r="K55" s="177">
        <f>ROUND(E55*J55,2)</f>
        <v>0</v>
      </c>
      <c r="L55" s="177">
        <v>21</v>
      </c>
      <c r="M55" s="177">
        <f>G55*(1+L55/100)</f>
        <v>0</v>
      </c>
      <c r="N55" s="177">
        <v>0.11899999999999999</v>
      </c>
      <c r="O55" s="177">
        <f>ROUND(E55*N55,2)</f>
        <v>0.24</v>
      </c>
      <c r="P55" s="177">
        <v>0</v>
      </c>
      <c r="Q55" s="177">
        <f>ROUND(E55*P55,2)</f>
        <v>0</v>
      </c>
      <c r="R55" s="177"/>
      <c r="S55" s="177" t="s">
        <v>222</v>
      </c>
      <c r="T55" s="178" t="s">
        <v>223</v>
      </c>
      <c r="U55" s="161">
        <v>0</v>
      </c>
      <c r="V55" s="161">
        <f>ROUND(E55*U55,2)</f>
        <v>0</v>
      </c>
      <c r="W55" s="161"/>
      <c r="X55" s="161" t="s">
        <v>190</v>
      </c>
      <c r="Y55" s="151"/>
      <c r="Z55" s="151"/>
      <c r="AA55" s="151"/>
      <c r="AB55" s="151"/>
      <c r="AC55" s="151"/>
      <c r="AD55" s="151"/>
      <c r="AE55" s="151"/>
      <c r="AF55" s="151"/>
      <c r="AG55" s="151" t="s">
        <v>191</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2" t="s">
        <v>108</v>
      </c>
      <c r="D56" s="163"/>
      <c r="E56" s="164">
        <v>2</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193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x14ac:dyDescent="0.2">
      <c r="A57" s="166" t="s">
        <v>183</v>
      </c>
      <c r="B57" s="167" t="s">
        <v>132</v>
      </c>
      <c r="C57" s="180" t="s">
        <v>133</v>
      </c>
      <c r="D57" s="168"/>
      <c r="E57" s="169"/>
      <c r="F57" s="170"/>
      <c r="G57" s="170">
        <f>SUMIF(AG58:AG58,"&lt;&gt;NOR",G58:G58)</f>
        <v>0</v>
      </c>
      <c r="H57" s="170"/>
      <c r="I57" s="170">
        <f>SUM(I58:I58)</f>
        <v>0</v>
      </c>
      <c r="J57" s="170"/>
      <c r="K57" s="170">
        <f>SUM(K58:K58)</f>
        <v>0</v>
      </c>
      <c r="L57" s="170"/>
      <c r="M57" s="170">
        <f>SUM(M58:M58)</f>
        <v>0</v>
      </c>
      <c r="N57" s="170"/>
      <c r="O57" s="170">
        <f>SUM(O58:O58)</f>
        <v>0</v>
      </c>
      <c r="P57" s="170"/>
      <c r="Q57" s="170">
        <f>SUM(Q58:Q58)</f>
        <v>0</v>
      </c>
      <c r="R57" s="170"/>
      <c r="S57" s="170"/>
      <c r="T57" s="171"/>
      <c r="U57" s="165"/>
      <c r="V57" s="165">
        <f>SUM(V58:V58)</f>
        <v>10.85</v>
      </c>
      <c r="W57" s="165"/>
      <c r="X57" s="165"/>
      <c r="AG57" t="s">
        <v>184</v>
      </c>
    </row>
    <row r="58" spans="1:60" outlineLevel="1" x14ac:dyDescent="0.2">
      <c r="A58" s="172">
        <v>13</v>
      </c>
      <c r="B58" s="173" t="s">
        <v>272</v>
      </c>
      <c r="C58" s="181" t="s">
        <v>273</v>
      </c>
      <c r="D58" s="174" t="s">
        <v>274</v>
      </c>
      <c r="E58" s="175">
        <v>35.005200000000002</v>
      </c>
      <c r="F58" s="176"/>
      <c r="G58" s="177">
        <f>ROUND(E58*F58,2)</f>
        <v>0</v>
      </c>
      <c r="H58" s="176"/>
      <c r="I58" s="177">
        <f>ROUND(E58*H58,2)</f>
        <v>0</v>
      </c>
      <c r="J58" s="176"/>
      <c r="K58" s="177">
        <f>ROUND(E58*J58,2)</f>
        <v>0</v>
      </c>
      <c r="L58" s="177">
        <v>21</v>
      </c>
      <c r="M58" s="177">
        <f>G58*(1+L58/100)</f>
        <v>0</v>
      </c>
      <c r="N58" s="177">
        <v>0</v>
      </c>
      <c r="O58" s="177">
        <f>ROUND(E58*N58,2)</f>
        <v>0</v>
      </c>
      <c r="P58" s="177">
        <v>0</v>
      </c>
      <c r="Q58" s="177">
        <f>ROUND(E58*P58,2)</f>
        <v>0</v>
      </c>
      <c r="R58" s="177"/>
      <c r="S58" s="177" t="s">
        <v>188</v>
      </c>
      <c r="T58" s="178" t="s">
        <v>189</v>
      </c>
      <c r="U58" s="161">
        <v>0.31</v>
      </c>
      <c r="V58" s="161">
        <f>ROUND(E58*U58,2)</f>
        <v>10.85</v>
      </c>
      <c r="W58" s="161"/>
      <c r="X58" s="161" t="s">
        <v>275</v>
      </c>
      <c r="Y58" s="151"/>
      <c r="Z58" s="151"/>
      <c r="AA58" s="151"/>
      <c r="AB58" s="151"/>
      <c r="AC58" s="151"/>
      <c r="AD58" s="151"/>
      <c r="AE58" s="151"/>
      <c r="AF58" s="151"/>
      <c r="AG58" s="151" t="s">
        <v>276</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x14ac:dyDescent="0.2">
      <c r="A59" s="3"/>
      <c r="B59" s="4"/>
      <c r="C59" s="183"/>
      <c r="D59" s="6"/>
      <c r="E59" s="3"/>
      <c r="F59" s="3"/>
      <c r="G59" s="3"/>
      <c r="H59" s="3"/>
      <c r="I59" s="3"/>
      <c r="J59" s="3"/>
      <c r="K59" s="3"/>
      <c r="L59" s="3"/>
      <c r="M59" s="3"/>
      <c r="N59" s="3"/>
      <c r="O59" s="3"/>
      <c r="P59" s="3"/>
      <c r="Q59" s="3"/>
      <c r="R59" s="3"/>
      <c r="S59" s="3"/>
      <c r="T59" s="3"/>
      <c r="U59" s="3"/>
      <c r="V59" s="3"/>
      <c r="W59" s="3"/>
      <c r="X59" s="3"/>
      <c r="AE59">
        <v>15</v>
      </c>
      <c r="AF59">
        <v>21</v>
      </c>
      <c r="AG59" t="s">
        <v>170</v>
      </c>
    </row>
    <row r="60" spans="1:60" x14ac:dyDescent="0.2">
      <c r="A60" s="154"/>
      <c r="B60" s="155" t="s">
        <v>30</v>
      </c>
      <c r="C60" s="184"/>
      <c r="D60" s="156"/>
      <c r="E60" s="157"/>
      <c r="F60" s="157"/>
      <c r="G60" s="179">
        <f>G8+G29+G44+G57</f>
        <v>0</v>
      </c>
      <c r="H60" s="3"/>
      <c r="I60" s="3"/>
      <c r="J60" s="3"/>
      <c r="K60" s="3"/>
      <c r="L60" s="3"/>
      <c r="M60" s="3"/>
      <c r="N60" s="3"/>
      <c r="O60" s="3"/>
      <c r="P60" s="3"/>
      <c r="Q60" s="3"/>
      <c r="R60" s="3"/>
      <c r="S60" s="3"/>
      <c r="T60" s="3"/>
      <c r="U60" s="3"/>
      <c r="V60" s="3"/>
      <c r="W60" s="3"/>
      <c r="X60" s="3"/>
      <c r="AE60">
        <f>SUMIF(L7:L58,AE59,G7:G58)</f>
        <v>0</v>
      </c>
      <c r="AF60">
        <f>SUMIF(L7:L58,AF59,G7:G58)</f>
        <v>0</v>
      </c>
      <c r="AG60" t="s">
        <v>277</v>
      </c>
    </row>
    <row r="61" spans="1:60" x14ac:dyDescent="0.2">
      <c r="A61" s="3"/>
      <c r="B61" s="4"/>
      <c r="C61" s="183"/>
      <c r="D61" s="6"/>
      <c r="E61" s="3"/>
      <c r="F61" s="3"/>
      <c r="G61" s="3"/>
      <c r="H61" s="3"/>
      <c r="I61" s="3"/>
      <c r="J61" s="3"/>
      <c r="K61" s="3"/>
      <c r="L61" s="3"/>
      <c r="M61" s="3"/>
      <c r="N61" s="3"/>
      <c r="O61" s="3"/>
      <c r="P61" s="3"/>
      <c r="Q61" s="3"/>
      <c r="R61" s="3"/>
      <c r="S61" s="3"/>
      <c r="T61" s="3"/>
      <c r="U61" s="3"/>
      <c r="V61" s="3"/>
      <c r="W61" s="3"/>
      <c r="X61" s="3"/>
    </row>
    <row r="62" spans="1:60" x14ac:dyDescent="0.2">
      <c r="A62" s="3"/>
      <c r="B62" s="4"/>
      <c r="C62" s="183"/>
      <c r="D62" s="6"/>
      <c r="E62" s="3"/>
      <c r="F62" s="3"/>
      <c r="G62" s="3"/>
      <c r="H62" s="3"/>
      <c r="I62" s="3"/>
      <c r="J62" s="3"/>
      <c r="K62" s="3"/>
      <c r="L62" s="3"/>
      <c r="M62" s="3"/>
      <c r="N62" s="3"/>
      <c r="O62" s="3"/>
      <c r="P62" s="3"/>
      <c r="Q62" s="3"/>
      <c r="R62" s="3"/>
      <c r="S62" s="3"/>
      <c r="T62" s="3"/>
      <c r="U62" s="3"/>
      <c r="V62" s="3"/>
      <c r="W62" s="3"/>
      <c r="X62" s="3"/>
    </row>
    <row r="63" spans="1:60" x14ac:dyDescent="0.2">
      <c r="A63" s="273" t="s">
        <v>278</v>
      </c>
      <c r="B63" s="273"/>
      <c r="C63" s="274"/>
      <c r="D63" s="6"/>
      <c r="E63" s="3"/>
      <c r="F63" s="3"/>
      <c r="G63" s="3"/>
      <c r="H63" s="3"/>
      <c r="I63" s="3"/>
      <c r="J63" s="3"/>
      <c r="K63" s="3"/>
      <c r="L63" s="3"/>
      <c r="M63" s="3"/>
      <c r="N63" s="3"/>
      <c r="O63" s="3"/>
      <c r="P63" s="3"/>
      <c r="Q63" s="3"/>
      <c r="R63" s="3"/>
      <c r="S63" s="3"/>
      <c r="T63" s="3"/>
      <c r="U63" s="3"/>
      <c r="V63" s="3"/>
      <c r="W63" s="3"/>
      <c r="X63" s="3"/>
    </row>
    <row r="64" spans="1:60" x14ac:dyDescent="0.2">
      <c r="A64" s="254"/>
      <c r="B64" s="255"/>
      <c r="C64" s="256"/>
      <c r="D64" s="255"/>
      <c r="E64" s="255"/>
      <c r="F64" s="255"/>
      <c r="G64" s="257"/>
      <c r="H64" s="3"/>
      <c r="I64" s="3"/>
      <c r="J64" s="3"/>
      <c r="K64" s="3"/>
      <c r="L64" s="3"/>
      <c r="M64" s="3"/>
      <c r="N64" s="3"/>
      <c r="O64" s="3"/>
      <c r="P64" s="3"/>
      <c r="Q64" s="3"/>
      <c r="R64" s="3"/>
      <c r="S64" s="3"/>
      <c r="T64" s="3"/>
      <c r="U64" s="3"/>
      <c r="V64" s="3"/>
      <c r="W64" s="3"/>
      <c r="X64" s="3"/>
      <c r="AG64" t="s">
        <v>279</v>
      </c>
    </row>
    <row r="65" spans="1:33" x14ac:dyDescent="0.2">
      <c r="A65" s="258"/>
      <c r="B65" s="259"/>
      <c r="C65" s="260"/>
      <c r="D65" s="259"/>
      <c r="E65" s="259"/>
      <c r="F65" s="259"/>
      <c r="G65" s="261"/>
      <c r="H65" s="3"/>
      <c r="I65" s="3"/>
      <c r="J65" s="3"/>
      <c r="K65" s="3"/>
      <c r="L65" s="3"/>
      <c r="M65" s="3"/>
      <c r="N65" s="3"/>
      <c r="O65" s="3"/>
      <c r="P65" s="3"/>
      <c r="Q65" s="3"/>
      <c r="R65" s="3"/>
      <c r="S65" s="3"/>
      <c r="T65" s="3"/>
      <c r="U65" s="3"/>
      <c r="V65" s="3"/>
      <c r="W65" s="3"/>
      <c r="X65" s="3"/>
    </row>
    <row r="66" spans="1:33" x14ac:dyDescent="0.2">
      <c r="A66" s="258"/>
      <c r="B66" s="259"/>
      <c r="C66" s="260"/>
      <c r="D66" s="259"/>
      <c r="E66" s="259"/>
      <c r="F66" s="259"/>
      <c r="G66" s="261"/>
      <c r="H66" s="3"/>
      <c r="I66" s="3"/>
      <c r="J66" s="3"/>
      <c r="K66" s="3"/>
      <c r="L66" s="3"/>
      <c r="M66" s="3"/>
      <c r="N66" s="3"/>
      <c r="O66" s="3"/>
      <c r="P66" s="3"/>
      <c r="Q66" s="3"/>
      <c r="R66" s="3"/>
      <c r="S66" s="3"/>
      <c r="T66" s="3"/>
      <c r="U66" s="3"/>
      <c r="V66" s="3"/>
      <c r="W66" s="3"/>
      <c r="X66" s="3"/>
    </row>
    <row r="67" spans="1:33" x14ac:dyDescent="0.2">
      <c r="A67" s="258"/>
      <c r="B67" s="259"/>
      <c r="C67" s="260"/>
      <c r="D67" s="259"/>
      <c r="E67" s="259"/>
      <c r="F67" s="259"/>
      <c r="G67" s="261"/>
      <c r="H67" s="3"/>
      <c r="I67" s="3"/>
      <c r="J67" s="3"/>
      <c r="K67" s="3"/>
      <c r="L67" s="3"/>
      <c r="M67" s="3"/>
      <c r="N67" s="3"/>
      <c r="O67" s="3"/>
      <c r="P67" s="3"/>
      <c r="Q67" s="3"/>
      <c r="R67" s="3"/>
      <c r="S67" s="3"/>
      <c r="T67" s="3"/>
      <c r="U67" s="3"/>
      <c r="V67" s="3"/>
      <c r="W67" s="3"/>
      <c r="X67" s="3"/>
    </row>
    <row r="68" spans="1:33" x14ac:dyDescent="0.2">
      <c r="A68" s="262"/>
      <c r="B68" s="263"/>
      <c r="C68" s="264"/>
      <c r="D68" s="263"/>
      <c r="E68" s="263"/>
      <c r="F68" s="263"/>
      <c r="G68" s="265"/>
      <c r="H68" s="3"/>
      <c r="I68" s="3"/>
      <c r="J68" s="3"/>
      <c r="K68" s="3"/>
      <c r="L68" s="3"/>
      <c r="M68" s="3"/>
      <c r="N68" s="3"/>
      <c r="O68" s="3"/>
      <c r="P68" s="3"/>
      <c r="Q68" s="3"/>
      <c r="R68" s="3"/>
      <c r="S68" s="3"/>
      <c r="T68" s="3"/>
      <c r="U68" s="3"/>
      <c r="V68" s="3"/>
      <c r="W68" s="3"/>
      <c r="X68" s="3"/>
    </row>
    <row r="69" spans="1:33" x14ac:dyDescent="0.2">
      <c r="A69" s="3"/>
      <c r="B69" s="4"/>
      <c r="C69" s="183"/>
      <c r="D69" s="6"/>
      <c r="E69" s="3"/>
      <c r="F69" s="3"/>
      <c r="G69" s="3"/>
      <c r="H69" s="3"/>
      <c r="I69" s="3"/>
      <c r="J69" s="3"/>
      <c r="K69" s="3"/>
      <c r="L69" s="3"/>
      <c r="M69" s="3"/>
      <c r="N69" s="3"/>
      <c r="O69" s="3"/>
      <c r="P69" s="3"/>
      <c r="Q69" s="3"/>
      <c r="R69" s="3"/>
      <c r="S69" s="3"/>
      <c r="T69" s="3"/>
      <c r="U69" s="3"/>
      <c r="V69" s="3"/>
      <c r="W69" s="3"/>
      <c r="X69" s="3"/>
    </row>
    <row r="70" spans="1:33" x14ac:dyDescent="0.2">
      <c r="C70" s="185"/>
      <c r="D70" s="10"/>
      <c r="AG70" t="s">
        <v>280</v>
      </c>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64:G68"/>
    <mergeCell ref="A1:G1"/>
    <mergeCell ref="C2:G2"/>
    <mergeCell ref="C3:G3"/>
    <mergeCell ref="C4:G4"/>
    <mergeCell ref="A63:C6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4">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4" width="0" hidden="1" customWidth="1"/>
    <col min="29" max="29" width="0" hidden="1" customWidth="1"/>
    <col min="31" max="41" width="0" hidden="1" customWidth="1"/>
    <col min="53" max="53" width="73.7109375" customWidth="1"/>
  </cols>
  <sheetData>
    <row r="1" spans="1:60" ht="15.75" customHeight="1" x14ac:dyDescent="0.25">
      <c r="A1" s="266" t="s">
        <v>6</v>
      </c>
      <c r="B1" s="266"/>
      <c r="C1" s="266"/>
      <c r="D1" s="266"/>
      <c r="E1" s="266"/>
      <c r="F1" s="266"/>
      <c r="G1" s="266"/>
      <c r="AG1" t="s">
        <v>158</v>
      </c>
    </row>
    <row r="2" spans="1:60" ht="24.95" customHeight="1" x14ac:dyDescent="0.2">
      <c r="A2" s="143" t="s">
        <v>7</v>
      </c>
      <c r="B2" s="49" t="s">
        <v>43</v>
      </c>
      <c r="C2" s="267" t="s">
        <v>44</v>
      </c>
      <c r="D2" s="268"/>
      <c r="E2" s="268"/>
      <c r="F2" s="268"/>
      <c r="G2" s="269"/>
      <c r="AG2" t="s">
        <v>159</v>
      </c>
    </row>
    <row r="3" spans="1:60" ht="24.95" customHeight="1" x14ac:dyDescent="0.2">
      <c r="A3" s="143" t="s">
        <v>8</v>
      </c>
      <c r="B3" s="49" t="s">
        <v>79</v>
      </c>
      <c r="C3" s="267" t="s">
        <v>80</v>
      </c>
      <c r="D3" s="268"/>
      <c r="E3" s="268"/>
      <c r="F3" s="268"/>
      <c r="G3" s="269"/>
      <c r="AC3" s="125" t="s">
        <v>159</v>
      </c>
      <c r="AG3" t="s">
        <v>160</v>
      </c>
    </row>
    <row r="4" spans="1:60" ht="24.95" customHeight="1" x14ac:dyDescent="0.2">
      <c r="A4" s="144" t="s">
        <v>9</v>
      </c>
      <c r="B4" s="145" t="s">
        <v>56</v>
      </c>
      <c r="C4" s="270" t="s">
        <v>60</v>
      </c>
      <c r="D4" s="271"/>
      <c r="E4" s="271"/>
      <c r="F4" s="271"/>
      <c r="G4" s="272"/>
      <c r="AG4" t="s">
        <v>161</v>
      </c>
    </row>
    <row r="5" spans="1:60" x14ac:dyDescent="0.2">
      <c r="D5" s="10"/>
    </row>
    <row r="6" spans="1:60" ht="38.25" x14ac:dyDescent="0.2">
      <c r="A6" s="147" t="s">
        <v>162</v>
      </c>
      <c r="B6" s="149" t="s">
        <v>163</v>
      </c>
      <c r="C6" s="149" t="s">
        <v>164</v>
      </c>
      <c r="D6" s="148" t="s">
        <v>165</v>
      </c>
      <c r="E6" s="147" t="s">
        <v>166</v>
      </c>
      <c r="F6" s="146" t="s">
        <v>167</v>
      </c>
      <c r="G6" s="147" t="s">
        <v>30</v>
      </c>
      <c r="H6" s="150" t="s">
        <v>31</v>
      </c>
      <c r="I6" s="150" t="s">
        <v>168</v>
      </c>
      <c r="J6" s="150" t="s">
        <v>32</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6" t="s">
        <v>183</v>
      </c>
      <c r="B8" s="167" t="s">
        <v>156</v>
      </c>
      <c r="C8" s="180" t="s">
        <v>28</v>
      </c>
      <c r="D8" s="168"/>
      <c r="E8" s="169"/>
      <c r="F8" s="170"/>
      <c r="G8" s="170">
        <f>SUMIF(AG9:AG17,"&lt;&gt;NOR",G9:G17)</f>
        <v>0</v>
      </c>
      <c r="H8" s="170"/>
      <c r="I8" s="170">
        <f>SUM(I9:I17)</f>
        <v>0</v>
      </c>
      <c r="J8" s="170"/>
      <c r="K8" s="170">
        <f>SUM(K9:K17)</f>
        <v>0</v>
      </c>
      <c r="L8" s="170"/>
      <c r="M8" s="170">
        <f>SUM(M9:M17)</f>
        <v>0</v>
      </c>
      <c r="N8" s="170"/>
      <c r="O8" s="170">
        <f>SUM(O9:O17)</f>
        <v>0</v>
      </c>
      <c r="P8" s="170"/>
      <c r="Q8" s="170">
        <f>SUM(Q9:Q17)</f>
        <v>0</v>
      </c>
      <c r="R8" s="170"/>
      <c r="S8" s="170"/>
      <c r="T8" s="171"/>
      <c r="U8" s="165"/>
      <c r="V8" s="165">
        <f>SUM(V9:V17)</f>
        <v>0</v>
      </c>
      <c r="W8" s="165"/>
      <c r="X8" s="165"/>
      <c r="AG8" t="s">
        <v>184</v>
      </c>
    </row>
    <row r="9" spans="1:60" outlineLevel="1" x14ac:dyDescent="0.2">
      <c r="A9" s="172">
        <v>1</v>
      </c>
      <c r="B9" s="173" t="s">
        <v>949</v>
      </c>
      <c r="C9" s="181" t="s">
        <v>950</v>
      </c>
      <c r="D9" s="174" t="s">
        <v>951</v>
      </c>
      <c r="E9" s="175">
        <v>1</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188</v>
      </c>
      <c r="T9" s="178" t="s">
        <v>223</v>
      </c>
      <c r="U9" s="161">
        <v>0</v>
      </c>
      <c r="V9" s="161">
        <f>ROUND(E9*U9,2)</f>
        <v>0</v>
      </c>
      <c r="W9" s="161"/>
      <c r="X9" s="161" t="s">
        <v>952</v>
      </c>
      <c r="Y9" s="151"/>
      <c r="Z9" s="151"/>
      <c r="AA9" s="151"/>
      <c r="AB9" s="151"/>
      <c r="AC9" s="151"/>
      <c r="AD9" s="151"/>
      <c r="AE9" s="151"/>
      <c r="AF9" s="151"/>
      <c r="AG9" s="151" t="s">
        <v>953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77" t="s">
        <v>984</v>
      </c>
      <c r="D10" s="278"/>
      <c r="E10" s="278"/>
      <c r="F10" s="278"/>
      <c r="G10" s="27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305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58"/>
      <c r="B11" s="159"/>
      <c r="C11" s="275" t="s">
        <v>954</v>
      </c>
      <c r="D11" s="276"/>
      <c r="E11" s="276"/>
      <c r="F11" s="276"/>
      <c r="G11" s="276"/>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305</v>
      </c>
      <c r="AH11" s="151"/>
      <c r="AI11" s="151"/>
      <c r="AJ11" s="151"/>
      <c r="AK11" s="151"/>
      <c r="AL11" s="151"/>
      <c r="AM11" s="151"/>
      <c r="AN11" s="151"/>
      <c r="AO11" s="151"/>
      <c r="AP11" s="151"/>
      <c r="AQ11" s="151"/>
      <c r="AR11" s="151"/>
      <c r="AS11" s="151"/>
      <c r="AT11" s="151"/>
      <c r="AU11" s="151"/>
      <c r="AV11" s="151"/>
      <c r="AW11" s="151"/>
      <c r="AX11" s="151"/>
      <c r="AY11" s="151"/>
      <c r="AZ11" s="151"/>
      <c r="BA11" s="196" t="str">
        <f>C11</f>
        <v>Vyhotovení protokolu o vytyčení stavby se seznamem souřadnic vytyčených bodů a jejich polohopisnými (S-JTSK) a výškopisnými (Bpv) hodnotami.</v>
      </c>
      <c r="BB11" s="151"/>
      <c r="BC11" s="151"/>
      <c r="BD11" s="151"/>
      <c r="BE11" s="151"/>
      <c r="BF11" s="151"/>
      <c r="BG11" s="151"/>
      <c r="BH11" s="151"/>
    </row>
    <row r="12" spans="1:60" outlineLevel="1" x14ac:dyDescent="0.2">
      <c r="A12" s="172">
        <v>2</v>
      </c>
      <c r="B12" s="173" t="s">
        <v>955</v>
      </c>
      <c r="C12" s="181" t="s">
        <v>956</v>
      </c>
      <c r="D12" s="174" t="s">
        <v>951</v>
      </c>
      <c r="E12" s="175">
        <v>1</v>
      </c>
      <c r="F12" s="176"/>
      <c r="G12" s="177">
        <f>ROUND(E12*F12,2)</f>
        <v>0</v>
      </c>
      <c r="H12" s="176"/>
      <c r="I12" s="177">
        <f>ROUND(E12*H12,2)</f>
        <v>0</v>
      </c>
      <c r="J12" s="176"/>
      <c r="K12" s="177">
        <f>ROUND(E12*J12,2)</f>
        <v>0</v>
      </c>
      <c r="L12" s="177">
        <v>21</v>
      </c>
      <c r="M12" s="177">
        <f>G12*(1+L12/100)</f>
        <v>0</v>
      </c>
      <c r="N12" s="177">
        <v>0</v>
      </c>
      <c r="O12" s="177">
        <f>ROUND(E12*N12,2)</f>
        <v>0</v>
      </c>
      <c r="P12" s="177">
        <v>0</v>
      </c>
      <c r="Q12" s="177">
        <f>ROUND(E12*P12,2)</f>
        <v>0</v>
      </c>
      <c r="R12" s="177"/>
      <c r="S12" s="177" t="s">
        <v>188</v>
      </c>
      <c r="T12" s="178" t="s">
        <v>223</v>
      </c>
      <c r="U12" s="161">
        <v>0</v>
      </c>
      <c r="V12" s="161">
        <f>ROUND(E12*U12,2)</f>
        <v>0</v>
      </c>
      <c r="W12" s="161"/>
      <c r="X12" s="161" t="s">
        <v>952</v>
      </c>
      <c r="Y12" s="151"/>
      <c r="Z12" s="151"/>
      <c r="AA12" s="151"/>
      <c r="AB12" s="151"/>
      <c r="AC12" s="151"/>
      <c r="AD12" s="151"/>
      <c r="AE12" s="151"/>
      <c r="AF12" s="151"/>
      <c r="AG12" s="151" t="s">
        <v>953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58"/>
      <c r="B13" s="159"/>
      <c r="C13" s="277" t="s">
        <v>957</v>
      </c>
      <c r="D13" s="278"/>
      <c r="E13" s="278"/>
      <c r="F13" s="278"/>
      <c r="G13" s="278"/>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305</v>
      </c>
      <c r="AH13" s="151"/>
      <c r="AI13" s="151"/>
      <c r="AJ13" s="151"/>
      <c r="AK13" s="151"/>
      <c r="AL13" s="151"/>
      <c r="AM13" s="151"/>
      <c r="AN13" s="151"/>
      <c r="AO13" s="151"/>
      <c r="AP13" s="151"/>
      <c r="AQ13" s="151"/>
      <c r="AR13" s="151"/>
      <c r="AS13" s="151"/>
      <c r="AT13" s="151"/>
      <c r="AU13" s="151"/>
      <c r="AV13" s="151"/>
      <c r="AW13" s="151"/>
      <c r="AX13" s="151"/>
      <c r="AY13" s="151"/>
      <c r="AZ13" s="151"/>
      <c r="BA13" s="196" t="str">
        <f>C13</f>
        <v>Zaměření a vytýčení stávajících inženýrských sítí v místě stavby z hlediska jejich ochrany při provádění stavby.</v>
      </c>
      <c r="BB13" s="151"/>
      <c r="BC13" s="151"/>
      <c r="BD13" s="151"/>
      <c r="BE13" s="151"/>
      <c r="BF13" s="151"/>
      <c r="BG13" s="151"/>
      <c r="BH13" s="151"/>
    </row>
    <row r="14" spans="1:60" outlineLevel="1" x14ac:dyDescent="0.2">
      <c r="A14" s="172">
        <v>3</v>
      </c>
      <c r="B14" s="173" t="s">
        <v>958</v>
      </c>
      <c r="C14" s="181" t="s">
        <v>959</v>
      </c>
      <c r="D14" s="174" t="s">
        <v>951</v>
      </c>
      <c r="E14" s="175">
        <v>1</v>
      </c>
      <c r="F14" s="176"/>
      <c r="G14" s="177">
        <f>ROUND(E14*F14,2)</f>
        <v>0</v>
      </c>
      <c r="H14" s="176"/>
      <c r="I14" s="177">
        <f>ROUND(E14*H14,2)</f>
        <v>0</v>
      </c>
      <c r="J14" s="176"/>
      <c r="K14" s="177">
        <f>ROUND(E14*J14,2)</f>
        <v>0</v>
      </c>
      <c r="L14" s="177">
        <v>21</v>
      </c>
      <c r="M14" s="177">
        <f>G14*(1+L14/100)</f>
        <v>0</v>
      </c>
      <c r="N14" s="177">
        <v>0</v>
      </c>
      <c r="O14" s="177">
        <f>ROUND(E14*N14,2)</f>
        <v>0</v>
      </c>
      <c r="P14" s="177">
        <v>0</v>
      </c>
      <c r="Q14" s="177">
        <f>ROUND(E14*P14,2)</f>
        <v>0</v>
      </c>
      <c r="R14" s="177"/>
      <c r="S14" s="177" t="s">
        <v>188</v>
      </c>
      <c r="T14" s="178" t="s">
        <v>223</v>
      </c>
      <c r="U14" s="161">
        <v>0</v>
      </c>
      <c r="V14" s="161">
        <f>ROUND(E14*U14,2)</f>
        <v>0</v>
      </c>
      <c r="W14" s="161"/>
      <c r="X14" s="161" t="s">
        <v>952</v>
      </c>
      <c r="Y14" s="151"/>
      <c r="Z14" s="151"/>
      <c r="AA14" s="151"/>
      <c r="AB14" s="151"/>
      <c r="AC14" s="151"/>
      <c r="AD14" s="151"/>
      <c r="AE14" s="151"/>
      <c r="AF14" s="151"/>
      <c r="AG14" s="151" t="s">
        <v>953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277" t="s">
        <v>960</v>
      </c>
      <c r="D15" s="278"/>
      <c r="E15" s="278"/>
      <c r="F15" s="278"/>
      <c r="G15" s="278"/>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305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2">
        <v>4</v>
      </c>
      <c r="B16" s="173" t="s">
        <v>961</v>
      </c>
      <c r="C16" s="181" t="s">
        <v>962</v>
      </c>
      <c r="D16" s="174" t="s">
        <v>951</v>
      </c>
      <c r="E16" s="175">
        <v>1</v>
      </c>
      <c r="F16" s="176"/>
      <c r="G16" s="177">
        <f>ROUND(E16*F16,2)</f>
        <v>0</v>
      </c>
      <c r="H16" s="176"/>
      <c r="I16" s="177">
        <f>ROUND(E16*H16,2)</f>
        <v>0</v>
      </c>
      <c r="J16" s="176"/>
      <c r="K16" s="177">
        <f>ROUND(E16*J16,2)</f>
        <v>0</v>
      </c>
      <c r="L16" s="177">
        <v>21</v>
      </c>
      <c r="M16" s="177">
        <f>G16*(1+L16/100)</f>
        <v>0</v>
      </c>
      <c r="N16" s="177">
        <v>0</v>
      </c>
      <c r="O16" s="177">
        <f>ROUND(E16*N16,2)</f>
        <v>0</v>
      </c>
      <c r="P16" s="177">
        <v>0</v>
      </c>
      <c r="Q16" s="177">
        <f>ROUND(E16*P16,2)</f>
        <v>0</v>
      </c>
      <c r="R16" s="177"/>
      <c r="S16" s="177" t="s">
        <v>188</v>
      </c>
      <c r="T16" s="178" t="s">
        <v>223</v>
      </c>
      <c r="U16" s="161">
        <v>0</v>
      </c>
      <c r="V16" s="161">
        <f>ROUND(E16*U16,2)</f>
        <v>0</v>
      </c>
      <c r="W16" s="161"/>
      <c r="X16" s="161" t="s">
        <v>952</v>
      </c>
      <c r="Y16" s="151"/>
      <c r="Z16" s="151"/>
      <c r="AA16" s="151"/>
      <c r="AB16" s="151"/>
      <c r="AC16" s="151"/>
      <c r="AD16" s="151"/>
      <c r="AE16" s="151"/>
      <c r="AF16" s="151"/>
      <c r="AG16" s="151" t="s">
        <v>953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77" t="s">
        <v>963</v>
      </c>
      <c r="D17" s="278"/>
      <c r="E17" s="278"/>
      <c r="F17" s="278"/>
      <c r="G17" s="278"/>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305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x14ac:dyDescent="0.2">
      <c r="A18" s="166" t="s">
        <v>183</v>
      </c>
      <c r="B18" s="167" t="s">
        <v>157</v>
      </c>
      <c r="C18" s="180" t="s">
        <v>29</v>
      </c>
      <c r="D18" s="168"/>
      <c r="E18" s="169"/>
      <c r="F18" s="170"/>
      <c r="G18" s="170">
        <f>SUMIF(AG19:AG31,"&lt;&gt;NOR",G19:G31)</f>
        <v>0</v>
      </c>
      <c r="H18" s="170"/>
      <c r="I18" s="170">
        <f>SUM(I19:I31)</f>
        <v>0</v>
      </c>
      <c r="J18" s="170"/>
      <c r="K18" s="170">
        <f>SUM(K19:K31)</f>
        <v>0</v>
      </c>
      <c r="L18" s="170"/>
      <c r="M18" s="170">
        <f>SUM(M19:M31)</f>
        <v>0</v>
      </c>
      <c r="N18" s="170"/>
      <c r="O18" s="170">
        <f>SUM(O19:O31)</f>
        <v>0</v>
      </c>
      <c r="P18" s="170"/>
      <c r="Q18" s="170">
        <f>SUM(Q19:Q31)</f>
        <v>0</v>
      </c>
      <c r="R18" s="170"/>
      <c r="S18" s="170"/>
      <c r="T18" s="171"/>
      <c r="U18" s="165"/>
      <c r="V18" s="165">
        <f>SUM(V19:V31)</f>
        <v>0</v>
      </c>
      <c r="W18" s="165"/>
      <c r="X18" s="165"/>
      <c r="AG18" t="s">
        <v>184</v>
      </c>
    </row>
    <row r="19" spans="1:60" outlineLevel="1" x14ac:dyDescent="0.2">
      <c r="A19" s="188">
        <v>5</v>
      </c>
      <c r="B19" s="189" t="s">
        <v>964</v>
      </c>
      <c r="C19" s="195" t="s">
        <v>965</v>
      </c>
      <c r="D19" s="190" t="s">
        <v>951</v>
      </c>
      <c r="E19" s="191">
        <v>1</v>
      </c>
      <c r="F19" s="192"/>
      <c r="G19" s="193">
        <f>ROUND(E19*F19,2)</f>
        <v>0</v>
      </c>
      <c r="H19" s="192"/>
      <c r="I19" s="193">
        <f>ROUND(E19*H19,2)</f>
        <v>0</v>
      </c>
      <c r="J19" s="192"/>
      <c r="K19" s="193">
        <f>ROUND(E19*J19,2)</f>
        <v>0</v>
      </c>
      <c r="L19" s="193">
        <v>21</v>
      </c>
      <c r="M19" s="193">
        <f>G19*(1+L19/100)</f>
        <v>0</v>
      </c>
      <c r="N19" s="193">
        <v>0</v>
      </c>
      <c r="O19" s="193">
        <f>ROUND(E19*N19,2)</f>
        <v>0</v>
      </c>
      <c r="P19" s="193">
        <v>0</v>
      </c>
      <c r="Q19" s="193">
        <f>ROUND(E19*P19,2)</f>
        <v>0</v>
      </c>
      <c r="R19" s="193"/>
      <c r="S19" s="193" t="s">
        <v>222</v>
      </c>
      <c r="T19" s="194" t="s">
        <v>223</v>
      </c>
      <c r="U19" s="161">
        <v>0</v>
      </c>
      <c r="V19" s="161">
        <f>ROUND(E19*U19,2)</f>
        <v>0</v>
      </c>
      <c r="W19" s="161"/>
      <c r="X19" s="161" t="s">
        <v>952</v>
      </c>
      <c r="Y19" s="151"/>
      <c r="Z19" s="151"/>
      <c r="AA19" s="151"/>
      <c r="AB19" s="151"/>
      <c r="AC19" s="151"/>
      <c r="AD19" s="151"/>
      <c r="AE19" s="151"/>
      <c r="AF19" s="151"/>
      <c r="AG19" s="151" t="s">
        <v>953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72">
        <v>6</v>
      </c>
      <c r="B20" s="173" t="s">
        <v>966</v>
      </c>
      <c r="C20" s="181" t="s">
        <v>967</v>
      </c>
      <c r="D20" s="174" t="s">
        <v>951</v>
      </c>
      <c r="E20" s="175">
        <v>1</v>
      </c>
      <c r="F20" s="176"/>
      <c r="G20" s="177">
        <f>ROUND(E20*F20,2)</f>
        <v>0</v>
      </c>
      <c r="H20" s="176"/>
      <c r="I20" s="177">
        <f>ROUND(E20*H20,2)</f>
        <v>0</v>
      </c>
      <c r="J20" s="176"/>
      <c r="K20" s="177">
        <f>ROUND(E20*J20,2)</f>
        <v>0</v>
      </c>
      <c r="L20" s="177">
        <v>21</v>
      </c>
      <c r="M20" s="177">
        <f>G20*(1+L20/100)</f>
        <v>0</v>
      </c>
      <c r="N20" s="177">
        <v>0</v>
      </c>
      <c r="O20" s="177">
        <f>ROUND(E20*N20,2)</f>
        <v>0</v>
      </c>
      <c r="P20" s="177">
        <v>0</v>
      </c>
      <c r="Q20" s="177">
        <f>ROUND(E20*P20,2)</f>
        <v>0</v>
      </c>
      <c r="R20" s="177"/>
      <c r="S20" s="177" t="s">
        <v>188</v>
      </c>
      <c r="T20" s="178" t="s">
        <v>223</v>
      </c>
      <c r="U20" s="161">
        <v>0</v>
      </c>
      <c r="V20" s="161">
        <f>ROUND(E20*U20,2)</f>
        <v>0</v>
      </c>
      <c r="W20" s="161"/>
      <c r="X20" s="161" t="s">
        <v>952</v>
      </c>
      <c r="Y20" s="151"/>
      <c r="Z20" s="151"/>
      <c r="AA20" s="151"/>
      <c r="AB20" s="151"/>
      <c r="AC20" s="151"/>
      <c r="AD20" s="151"/>
      <c r="AE20" s="151"/>
      <c r="AF20" s="151"/>
      <c r="AG20" s="151" t="s">
        <v>953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33.75" outlineLevel="1" x14ac:dyDescent="0.2">
      <c r="A21" s="158"/>
      <c r="B21" s="159"/>
      <c r="C21" s="277" t="s">
        <v>968</v>
      </c>
      <c r="D21" s="278"/>
      <c r="E21" s="278"/>
      <c r="F21" s="278"/>
      <c r="G21" s="278"/>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305</v>
      </c>
      <c r="AH21" s="151"/>
      <c r="AI21" s="151"/>
      <c r="AJ21" s="151"/>
      <c r="AK21" s="151"/>
      <c r="AL21" s="151"/>
      <c r="AM21" s="151"/>
      <c r="AN21" s="151"/>
      <c r="AO21" s="151"/>
      <c r="AP21" s="151"/>
      <c r="AQ21" s="151"/>
      <c r="AR21" s="151"/>
      <c r="AS21" s="151"/>
      <c r="AT21" s="151"/>
      <c r="AU21" s="151"/>
      <c r="AV21" s="151"/>
      <c r="AW21" s="151"/>
      <c r="AX21" s="151"/>
      <c r="AY21" s="151"/>
      <c r="AZ21" s="151"/>
      <c r="BA21" s="196" t="str">
        <f>C21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1" s="151"/>
      <c r="BC21" s="151"/>
      <c r="BD21" s="151"/>
      <c r="BE21" s="151"/>
      <c r="BF21" s="151"/>
      <c r="BG21" s="151"/>
      <c r="BH21" s="151"/>
    </row>
    <row r="22" spans="1:60" outlineLevel="1" x14ac:dyDescent="0.2">
      <c r="A22" s="172">
        <v>7</v>
      </c>
      <c r="B22" s="173" t="s">
        <v>969</v>
      </c>
      <c r="C22" s="181" t="s">
        <v>970</v>
      </c>
      <c r="D22" s="174" t="s">
        <v>951</v>
      </c>
      <c r="E22" s="175">
        <v>1</v>
      </c>
      <c r="F22" s="176"/>
      <c r="G22" s="177">
        <f>ROUND(E22*F22,2)</f>
        <v>0</v>
      </c>
      <c r="H22" s="176"/>
      <c r="I22" s="177">
        <f>ROUND(E22*H22,2)</f>
        <v>0</v>
      </c>
      <c r="J22" s="176"/>
      <c r="K22" s="177">
        <f>ROUND(E22*J22,2)</f>
        <v>0</v>
      </c>
      <c r="L22" s="177">
        <v>21</v>
      </c>
      <c r="M22" s="177">
        <f>G22*(1+L22/100)</f>
        <v>0</v>
      </c>
      <c r="N22" s="177">
        <v>0</v>
      </c>
      <c r="O22" s="177">
        <f>ROUND(E22*N22,2)</f>
        <v>0</v>
      </c>
      <c r="P22" s="177">
        <v>0</v>
      </c>
      <c r="Q22" s="177">
        <f>ROUND(E22*P22,2)</f>
        <v>0</v>
      </c>
      <c r="R22" s="177"/>
      <c r="S22" s="177" t="s">
        <v>188</v>
      </c>
      <c r="T22" s="178" t="s">
        <v>223</v>
      </c>
      <c r="U22" s="161">
        <v>0</v>
      </c>
      <c r="V22" s="161">
        <f>ROUND(E22*U22,2)</f>
        <v>0</v>
      </c>
      <c r="W22" s="161"/>
      <c r="X22" s="161" t="s">
        <v>952</v>
      </c>
      <c r="Y22" s="151"/>
      <c r="Z22" s="151"/>
      <c r="AA22" s="151"/>
      <c r="AB22" s="151"/>
      <c r="AC22" s="151"/>
      <c r="AD22" s="151"/>
      <c r="AE22" s="151"/>
      <c r="AF22" s="151"/>
      <c r="AG22" s="151" t="s">
        <v>953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58"/>
      <c r="B23" s="159"/>
      <c r="C23" s="277" t="s">
        <v>971</v>
      </c>
      <c r="D23" s="278"/>
      <c r="E23" s="278"/>
      <c r="F23" s="278"/>
      <c r="G23" s="278"/>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305</v>
      </c>
      <c r="AH23" s="151"/>
      <c r="AI23" s="151"/>
      <c r="AJ23" s="151"/>
      <c r="AK23" s="151"/>
      <c r="AL23" s="151"/>
      <c r="AM23" s="151"/>
      <c r="AN23" s="151"/>
      <c r="AO23" s="151"/>
      <c r="AP23" s="151"/>
      <c r="AQ23" s="151"/>
      <c r="AR23" s="151"/>
      <c r="AS23" s="151"/>
      <c r="AT23" s="151"/>
      <c r="AU23" s="151"/>
      <c r="AV23" s="151"/>
      <c r="AW23" s="151"/>
      <c r="AX23" s="151"/>
      <c r="AY23" s="151"/>
      <c r="AZ23" s="151"/>
      <c r="BA23" s="196" t="str">
        <f>C23</f>
        <v>Náklady zhotovitele, související s prováděním zkoušek a revizí předepsaných technickými normami nebo objednatelem a které jsou pro provedení díla nezbytné.</v>
      </c>
      <c r="BB23" s="151"/>
      <c r="BC23" s="151"/>
      <c r="BD23" s="151"/>
      <c r="BE23" s="151"/>
      <c r="BF23" s="151"/>
      <c r="BG23" s="151"/>
      <c r="BH23" s="151"/>
    </row>
    <row r="24" spans="1:60" outlineLevel="1" x14ac:dyDescent="0.2">
      <c r="A24" s="172">
        <v>8</v>
      </c>
      <c r="B24" s="173" t="s">
        <v>972</v>
      </c>
      <c r="C24" s="181" t="s">
        <v>973</v>
      </c>
      <c r="D24" s="174" t="s">
        <v>951</v>
      </c>
      <c r="E24" s="175">
        <v>1</v>
      </c>
      <c r="F24" s="176"/>
      <c r="G24" s="177">
        <f>ROUND(E24*F24,2)</f>
        <v>0</v>
      </c>
      <c r="H24" s="176"/>
      <c r="I24" s="177">
        <f>ROUND(E24*H24,2)</f>
        <v>0</v>
      </c>
      <c r="J24" s="176"/>
      <c r="K24" s="177">
        <f>ROUND(E24*J24,2)</f>
        <v>0</v>
      </c>
      <c r="L24" s="177">
        <v>21</v>
      </c>
      <c r="M24" s="177">
        <f>G24*(1+L24/100)</f>
        <v>0</v>
      </c>
      <c r="N24" s="177">
        <v>0</v>
      </c>
      <c r="O24" s="177">
        <f>ROUND(E24*N24,2)</f>
        <v>0</v>
      </c>
      <c r="P24" s="177">
        <v>0</v>
      </c>
      <c r="Q24" s="177">
        <f>ROUND(E24*P24,2)</f>
        <v>0</v>
      </c>
      <c r="R24" s="177"/>
      <c r="S24" s="177" t="s">
        <v>188</v>
      </c>
      <c r="T24" s="178" t="s">
        <v>223</v>
      </c>
      <c r="U24" s="161">
        <v>0</v>
      </c>
      <c r="V24" s="161">
        <f>ROUND(E24*U24,2)</f>
        <v>0</v>
      </c>
      <c r="W24" s="161"/>
      <c r="X24" s="161" t="s">
        <v>952</v>
      </c>
      <c r="Y24" s="151"/>
      <c r="Z24" s="151"/>
      <c r="AA24" s="151"/>
      <c r="AB24" s="151"/>
      <c r="AC24" s="151"/>
      <c r="AD24" s="151"/>
      <c r="AE24" s="151"/>
      <c r="AF24" s="151"/>
      <c r="AG24" s="151" t="s">
        <v>953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3.75" outlineLevel="1" x14ac:dyDescent="0.2">
      <c r="A25" s="158"/>
      <c r="B25" s="159"/>
      <c r="C25" s="277" t="s">
        <v>974</v>
      </c>
      <c r="D25" s="278"/>
      <c r="E25" s="278"/>
      <c r="F25" s="278"/>
      <c r="G25" s="278"/>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305</v>
      </c>
      <c r="AH25" s="151"/>
      <c r="AI25" s="151"/>
      <c r="AJ25" s="151"/>
      <c r="AK25" s="151"/>
      <c r="AL25" s="151"/>
      <c r="AM25" s="151"/>
      <c r="AN25" s="151"/>
      <c r="AO25" s="151"/>
      <c r="AP25" s="151"/>
      <c r="AQ25" s="151"/>
      <c r="AR25" s="151"/>
      <c r="AS25" s="151"/>
      <c r="AT25" s="151"/>
      <c r="AU25" s="151"/>
      <c r="AV25" s="151"/>
      <c r="AW25" s="151"/>
      <c r="AX25" s="151"/>
      <c r="AY25" s="151"/>
      <c r="AZ25" s="151"/>
      <c r="BA25" s="196" t="str">
        <f>C25</f>
        <v>Náklady zhotovitele na vypracování provozních řádů pro zkušební či trvalý provoz včetně nákladů na předání všech návodů k obsluze a údržbě pro technologická zařízení a včetně zaškolení obsluhy objednatele.</v>
      </c>
      <c r="BB25" s="151"/>
      <c r="BC25" s="151"/>
      <c r="BD25" s="151"/>
      <c r="BE25" s="151"/>
      <c r="BF25" s="151"/>
      <c r="BG25" s="151"/>
      <c r="BH25" s="151"/>
    </row>
    <row r="26" spans="1:60" outlineLevel="1" x14ac:dyDescent="0.2">
      <c r="A26" s="172">
        <v>9</v>
      </c>
      <c r="B26" s="173" t="s">
        <v>975</v>
      </c>
      <c r="C26" s="181" t="s">
        <v>976</v>
      </c>
      <c r="D26" s="174" t="s">
        <v>951</v>
      </c>
      <c r="E26" s="175">
        <v>1</v>
      </c>
      <c r="F26" s="176"/>
      <c r="G26" s="177">
        <f>ROUND(E26*F26,2)</f>
        <v>0</v>
      </c>
      <c r="H26" s="176"/>
      <c r="I26" s="177">
        <f>ROUND(E26*H26,2)</f>
        <v>0</v>
      </c>
      <c r="J26" s="176"/>
      <c r="K26" s="177">
        <f>ROUND(E26*J26,2)</f>
        <v>0</v>
      </c>
      <c r="L26" s="177">
        <v>21</v>
      </c>
      <c r="M26" s="177">
        <f>G26*(1+L26/100)</f>
        <v>0</v>
      </c>
      <c r="N26" s="177">
        <v>0</v>
      </c>
      <c r="O26" s="177">
        <f>ROUND(E26*N26,2)</f>
        <v>0</v>
      </c>
      <c r="P26" s="177">
        <v>0</v>
      </c>
      <c r="Q26" s="177">
        <f>ROUND(E26*P26,2)</f>
        <v>0</v>
      </c>
      <c r="R26" s="177"/>
      <c r="S26" s="177" t="s">
        <v>188</v>
      </c>
      <c r="T26" s="178" t="s">
        <v>223</v>
      </c>
      <c r="U26" s="161">
        <v>0</v>
      </c>
      <c r="V26" s="161">
        <f>ROUND(E26*U26,2)</f>
        <v>0</v>
      </c>
      <c r="W26" s="161"/>
      <c r="X26" s="161" t="s">
        <v>952</v>
      </c>
      <c r="Y26" s="151"/>
      <c r="Z26" s="151"/>
      <c r="AA26" s="151"/>
      <c r="AB26" s="151"/>
      <c r="AC26" s="151"/>
      <c r="AD26" s="151"/>
      <c r="AE26" s="151"/>
      <c r="AF26" s="151"/>
      <c r="AG26" s="151" t="s">
        <v>953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58"/>
      <c r="B27" s="159"/>
      <c r="C27" s="277" t="s">
        <v>977</v>
      </c>
      <c r="D27" s="278"/>
      <c r="E27" s="278"/>
      <c r="F27" s="278"/>
      <c r="G27" s="278"/>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305</v>
      </c>
      <c r="AH27" s="151"/>
      <c r="AI27" s="151"/>
      <c r="AJ27" s="151"/>
      <c r="AK27" s="151"/>
      <c r="AL27" s="151"/>
      <c r="AM27" s="151"/>
      <c r="AN27" s="151"/>
      <c r="AO27" s="151"/>
      <c r="AP27" s="151"/>
      <c r="AQ27" s="151"/>
      <c r="AR27" s="151"/>
      <c r="AS27" s="151"/>
      <c r="AT27" s="151"/>
      <c r="AU27" s="151"/>
      <c r="AV27" s="151"/>
      <c r="AW27" s="151"/>
      <c r="AX27" s="151"/>
      <c r="AY27" s="151"/>
      <c r="AZ27" s="151"/>
      <c r="BA27" s="196" t="str">
        <f>C27</f>
        <v>Náklady na vyhotovení dokumentace skutečného provedení stavby a její předání objednateli v požadované formě a požadovaném počtu.</v>
      </c>
      <c r="BB27" s="151"/>
      <c r="BC27" s="151"/>
      <c r="BD27" s="151"/>
      <c r="BE27" s="151"/>
      <c r="BF27" s="151"/>
      <c r="BG27" s="151"/>
      <c r="BH27" s="151"/>
    </row>
    <row r="28" spans="1:60" ht="22.5" outlineLevel="1" x14ac:dyDescent="0.2">
      <c r="A28" s="172">
        <v>10</v>
      </c>
      <c r="B28" s="173" t="s">
        <v>978</v>
      </c>
      <c r="C28" s="181" t="s">
        <v>979</v>
      </c>
      <c r="D28" s="174" t="s">
        <v>951</v>
      </c>
      <c r="E28" s="175">
        <v>1</v>
      </c>
      <c r="F28" s="176"/>
      <c r="G28" s="177">
        <f>ROUND(E28*F28,2)</f>
        <v>0</v>
      </c>
      <c r="H28" s="176"/>
      <c r="I28" s="177">
        <f>ROUND(E28*H28,2)</f>
        <v>0</v>
      </c>
      <c r="J28" s="176"/>
      <c r="K28" s="177">
        <f>ROUND(E28*J28,2)</f>
        <v>0</v>
      </c>
      <c r="L28" s="177">
        <v>21</v>
      </c>
      <c r="M28" s="177">
        <f>G28*(1+L28/100)</f>
        <v>0</v>
      </c>
      <c r="N28" s="177">
        <v>0</v>
      </c>
      <c r="O28" s="177">
        <f>ROUND(E28*N28,2)</f>
        <v>0</v>
      </c>
      <c r="P28" s="177">
        <v>0</v>
      </c>
      <c r="Q28" s="177">
        <f>ROUND(E28*P28,2)</f>
        <v>0</v>
      </c>
      <c r="R28" s="177"/>
      <c r="S28" s="177" t="s">
        <v>188</v>
      </c>
      <c r="T28" s="178" t="s">
        <v>223</v>
      </c>
      <c r="U28" s="161">
        <v>0</v>
      </c>
      <c r="V28" s="161">
        <f>ROUND(E28*U28,2)</f>
        <v>0</v>
      </c>
      <c r="W28" s="161"/>
      <c r="X28" s="161" t="s">
        <v>952</v>
      </c>
      <c r="Y28" s="151"/>
      <c r="Z28" s="151"/>
      <c r="AA28" s="151"/>
      <c r="AB28" s="151"/>
      <c r="AC28" s="151"/>
      <c r="AD28" s="151"/>
      <c r="AE28" s="151"/>
      <c r="AF28" s="151"/>
      <c r="AG28" s="151" t="s">
        <v>953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58"/>
      <c r="B29" s="159"/>
      <c r="C29" s="277" t="s">
        <v>980</v>
      </c>
      <c r="D29" s="278"/>
      <c r="E29" s="278"/>
      <c r="F29" s="278"/>
      <c r="G29" s="278"/>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305</v>
      </c>
      <c r="AH29" s="151"/>
      <c r="AI29" s="151"/>
      <c r="AJ29" s="151"/>
      <c r="AK29" s="151"/>
      <c r="AL29" s="151"/>
      <c r="AM29" s="151"/>
      <c r="AN29" s="151"/>
      <c r="AO29" s="151"/>
      <c r="AP29" s="151"/>
      <c r="AQ29" s="151"/>
      <c r="AR29" s="151"/>
      <c r="AS29" s="151"/>
      <c r="AT29" s="151"/>
      <c r="AU29" s="151"/>
      <c r="AV29" s="151"/>
      <c r="AW29" s="151"/>
      <c r="AX29" s="151"/>
      <c r="AY29" s="151"/>
      <c r="AZ29" s="151"/>
      <c r="BA29" s="196" t="str">
        <f>C29</f>
        <v>Náklady na provedení skutečného zaměření stavby v rozsahu nezbytném pro zápis změny do katastru nemovitostí.</v>
      </c>
      <c r="BB29" s="151"/>
      <c r="BC29" s="151"/>
      <c r="BD29" s="151"/>
      <c r="BE29" s="151"/>
      <c r="BF29" s="151"/>
      <c r="BG29" s="151"/>
      <c r="BH29" s="151"/>
    </row>
    <row r="30" spans="1:60" outlineLevel="1" x14ac:dyDescent="0.2">
      <c r="A30" s="172">
        <v>11</v>
      </c>
      <c r="B30" s="173" t="s">
        <v>981</v>
      </c>
      <c r="C30" s="181" t="s">
        <v>982</v>
      </c>
      <c r="D30" s="174" t="s">
        <v>951</v>
      </c>
      <c r="E30" s="175">
        <v>1</v>
      </c>
      <c r="F30" s="176"/>
      <c r="G30" s="177">
        <f>ROUND(E30*F30,2)</f>
        <v>0</v>
      </c>
      <c r="H30" s="176"/>
      <c r="I30" s="177">
        <f>ROUND(E30*H30,2)</f>
        <v>0</v>
      </c>
      <c r="J30" s="176"/>
      <c r="K30" s="177">
        <f>ROUND(E30*J30,2)</f>
        <v>0</v>
      </c>
      <c r="L30" s="177">
        <v>21</v>
      </c>
      <c r="M30" s="177">
        <f>G30*(1+L30/100)</f>
        <v>0</v>
      </c>
      <c r="N30" s="177">
        <v>0</v>
      </c>
      <c r="O30" s="177">
        <f>ROUND(E30*N30,2)</f>
        <v>0</v>
      </c>
      <c r="P30" s="177">
        <v>0</v>
      </c>
      <c r="Q30" s="177">
        <f>ROUND(E30*P30,2)</f>
        <v>0</v>
      </c>
      <c r="R30" s="177"/>
      <c r="S30" s="177" t="s">
        <v>188</v>
      </c>
      <c r="T30" s="178" t="s">
        <v>223</v>
      </c>
      <c r="U30" s="161">
        <v>0</v>
      </c>
      <c r="V30" s="161">
        <f>ROUND(E30*U30,2)</f>
        <v>0</v>
      </c>
      <c r="W30" s="161"/>
      <c r="X30" s="161" t="s">
        <v>952</v>
      </c>
      <c r="Y30" s="151"/>
      <c r="Z30" s="151"/>
      <c r="AA30" s="151"/>
      <c r="AB30" s="151"/>
      <c r="AC30" s="151"/>
      <c r="AD30" s="151"/>
      <c r="AE30" s="151"/>
      <c r="AF30" s="151"/>
      <c r="AG30" s="151" t="s">
        <v>953</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58"/>
      <c r="B31" s="159"/>
      <c r="C31" s="277" t="s">
        <v>983</v>
      </c>
      <c r="D31" s="278"/>
      <c r="E31" s="278"/>
      <c r="F31" s="278"/>
      <c r="G31" s="278"/>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305</v>
      </c>
      <c r="AH31" s="151"/>
      <c r="AI31" s="151"/>
      <c r="AJ31" s="151"/>
      <c r="AK31" s="151"/>
      <c r="AL31" s="151"/>
      <c r="AM31" s="151"/>
      <c r="AN31" s="151"/>
      <c r="AO31" s="151"/>
      <c r="AP31" s="151"/>
      <c r="AQ31" s="151"/>
      <c r="AR31" s="151"/>
      <c r="AS31" s="151"/>
      <c r="AT31" s="151"/>
      <c r="AU31" s="151"/>
      <c r="AV31" s="151"/>
      <c r="AW31" s="151"/>
      <c r="AX31" s="151"/>
      <c r="AY31" s="151"/>
      <c r="AZ31" s="151"/>
      <c r="BA31" s="196" t="str">
        <f>C31</f>
        <v>Finanční rezerva požadovaná objednatelem jako součást smluvní ceny. Způsob jejího stanovení, čerpání a vykazování definuje objednatel.</v>
      </c>
      <c r="BB31" s="151"/>
      <c r="BC31" s="151"/>
      <c r="BD31" s="151"/>
      <c r="BE31" s="151"/>
      <c r="BF31" s="151"/>
      <c r="BG31" s="151"/>
      <c r="BH31" s="151"/>
    </row>
    <row r="32" spans="1:60" x14ac:dyDescent="0.2">
      <c r="A32" s="3"/>
      <c r="B32" s="4"/>
      <c r="C32" s="183"/>
      <c r="D32" s="6"/>
      <c r="E32" s="3"/>
      <c r="F32" s="3"/>
      <c r="G32" s="3"/>
      <c r="H32" s="3"/>
      <c r="I32" s="3"/>
      <c r="J32" s="3"/>
      <c r="K32" s="3"/>
      <c r="L32" s="3"/>
      <c r="M32" s="3"/>
      <c r="N32" s="3"/>
      <c r="O32" s="3"/>
      <c r="P32" s="3"/>
      <c r="Q32" s="3"/>
      <c r="R32" s="3"/>
      <c r="S32" s="3"/>
      <c r="T32" s="3"/>
      <c r="U32" s="3"/>
      <c r="V32" s="3"/>
      <c r="W32" s="3"/>
      <c r="X32" s="3"/>
      <c r="AE32">
        <v>15</v>
      </c>
      <c r="AF32">
        <v>21</v>
      </c>
      <c r="AG32" t="s">
        <v>170</v>
      </c>
    </row>
    <row r="33" spans="1:33" x14ac:dyDescent="0.2">
      <c r="A33" s="154"/>
      <c r="B33" s="155" t="s">
        <v>30</v>
      </c>
      <c r="C33" s="184"/>
      <c r="D33" s="156"/>
      <c r="E33" s="157"/>
      <c r="F33" s="157"/>
      <c r="G33" s="179">
        <f>G8+G18</f>
        <v>0</v>
      </c>
      <c r="H33" s="3"/>
      <c r="I33" s="3"/>
      <c r="J33" s="3"/>
      <c r="K33" s="3"/>
      <c r="L33" s="3"/>
      <c r="M33" s="3"/>
      <c r="N33" s="3"/>
      <c r="O33" s="3"/>
      <c r="P33" s="3"/>
      <c r="Q33" s="3"/>
      <c r="R33" s="3"/>
      <c r="S33" s="3"/>
      <c r="T33" s="3"/>
      <c r="U33" s="3"/>
      <c r="V33" s="3"/>
      <c r="W33" s="3"/>
      <c r="X33" s="3"/>
      <c r="AE33">
        <f>SUMIF(L7:L31,AE32,G7:G31)</f>
        <v>0</v>
      </c>
      <c r="AF33">
        <f>SUMIF(L7:L31,AF32,G7:G31)</f>
        <v>0</v>
      </c>
      <c r="AG33" t="s">
        <v>277</v>
      </c>
    </row>
    <row r="34" spans="1:33" x14ac:dyDescent="0.2">
      <c r="A34" s="3"/>
      <c r="B34" s="4"/>
      <c r="C34" s="183"/>
      <c r="D34" s="6"/>
      <c r="E34" s="3"/>
      <c r="F34" s="3"/>
      <c r="G34" s="3"/>
      <c r="H34" s="3"/>
      <c r="I34" s="3"/>
      <c r="J34" s="3"/>
      <c r="K34" s="3"/>
      <c r="L34" s="3"/>
      <c r="M34" s="3"/>
      <c r="N34" s="3"/>
      <c r="O34" s="3"/>
      <c r="P34" s="3"/>
      <c r="Q34" s="3"/>
      <c r="R34" s="3"/>
      <c r="S34" s="3"/>
      <c r="T34" s="3"/>
      <c r="U34" s="3"/>
      <c r="V34" s="3"/>
      <c r="W34" s="3"/>
      <c r="X34" s="3"/>
    </row>
    <row r="35" spans="1:33" x14ac:dyDescent="0.2">
      <c r="A35" s="3"/>
      <c r="B35" s="4"/>
      <c r="C35" s="183"/>
      <c r="D35" s="6"/>
      <c r="E35" s="3"/>
      <c r="F35" s="3"/>
      <c r="G35" s="3"/>
      <c r="H35" s="3"/>
      <c r="I35" s="3"/>
      <c r="J35" s="3"/>
      <c r="K35" s="3"/>
      <c r="L35" s="3"/>
      <c r="M35" s="3"/>
      <c r="N35" s="3"/>
      <c r="O35" s="3"/>
      <c r="P35" s="3"/>
      <c r="Q35" s="3"/>
      <c r="R35" s="3"/>
      <c r="S35" s="3"/>
      <c r="T35" s="3"/>
      <c r="U35" s="3"/>
      <c r="V35" s="3"/>
      <c r="W35" s="3"/>
      <c r="X35" s="3"/>
    </row>
    <row r="36" spans="1:33" x14ac:dyDescent="0.2">
      <c r="A36" s="273" t="s">
        <v>278</v>
      </c>
      <c r="B36" s="273"/>
      <c r="C36" s="274"/>
      <c r="D36" s="6"/>
      <c r="E36" s="3"/>
      <c r="F36" s="3"/>
      <c r="G36" s="3"/>
      <c r="H36" s="3"/>
      <c r="I36" s="3"/>
      <c r="J36" s="3"/>
      <c r="K36" s="3"/>
      <c r="L36" s="3"/>
      <c r="M36" s="3"/>
      <c r="N36" s="3"/>
      <c r="O36" s="3"/>
      <c r="P36" s="3"/>
      <c r="Q36" s="3"/>
      <c r="R36" s="3"/>
      <c r="S36" s="3"/>
      <c r="T36" s="3"/>
      <c r="U36" s="3"/>
      <c r="V36" s="3"/>
      <c r="W36" s="3"/>
      <c r="X36" s="3"/>
    </row>
    <row r="37" spans="1:33" x14ac:dyDescent="0.2">
      <c r="A37" s="254"/>
      <c r="B37" s="255"/>
      <c r="C37" s="256"/>
      <c r="D37" s="255"/>
      <c r="E37" s="255"/>
      <c r="F37" s="255"/>
      <c r="G37" s="257"/>
      <c r="H37" s="3"/>
      <c r="I37" s="3"/>
      <c r="J37" s="3"/>
      <c r="K37" s="3"/>
      <c r="L37" s="3"/>
      <c r="M37" s="3"/>
      <c r="N37" s="3"/>
      <c r="O37" s="3"/>
      <c r="P37" s="3"/>
      <c r="Q37" s="3"/>
      <c r="R37" s="3"/>
      <c r="S37" s="3"/>
      <c r="T37" s="3"/>
      <c r="U37" s="3"/>
      <c r="V37" s="3"/>
      <c r="W37" s="3"/>
      <c r="X37" s="3"/>
      <c r="AG37" t="s">
        <v>279</v>
      </c>
    </row>
    <row r="38" spans="1:33" x14ac:dyDescent="0.2">
      <c r="A38" s="258"/>
      <c r="B38" s="259"/>
      <c r="C38" s="260"/>
      <c r="D38" s="259"/>
      <c r="E38" s="259"/>
      <c r="F38" s="259"/>
      <c r="G38" s="261"/>
      <c r="H38" s="3"/>
      <c r="I38" s="3"/>
      <c r="J38" s="3"/>
      <c r="K38" s="3"/>
      <c r="L38" s="3"/>
      <c r="M38" s="3"/>
      <c r="N38" s="3"/>
      <c r="O38" s="3"/>
      <c r="P38" s="3"/>
      <c r="Q38" s="3"/>
      <c r="R38" s="3"/>
      <c r="S38" s="3"/>
      <c r="T38" s="3"/>
      <c r="U38" s="3"/>
      <c r="V38" s="3"/>
      <c r="W38" s="3"/>
      <c r="X38" s="3"/>
    </row>
    <row r="39" spans="1:33" x14ac:dyDescent="0.2">
      <c r="A39" s="258"/>
      <c r="B39" s="259"/>
      <c r="C39" s="260"/>
      <c r="D39" s="259"/>
      <c r="E39" s="259"/>
      <c r="F39" s="259"/>
      <c r="G39" s="261"/>
      <c r="H39" s="3"/>
      <c r="I39" s="3"/>
      <c r="J39" s="3"/>
      <c r="K39" s="3"/>
      <c r="L39" s="3"/>
      <c r="M39" s="3"/>
      <c r="N39" s="3"/>
      <c r="O39" s="3"/>
      <c r="P39" s="3"/>
      <c r="Q39" s="3"/>
      <c r="R39" s="3"/>
      <c r="S39" s="3"/>
      <c r="T39" s="3"/>
      <c r="U39" s="3"/>
      <c r="V39" s="3"/>
      <c r="W39" s="3"/>
      <c r="X39" s="3"/>
    </row>
    <row r="40" spans="1:33" x14ac:dyDescent="0.2">
      <c r="A40" s="258"/>
      <c r="B40" s="259"/>
      <c r="C40" s="260"/>
      <c r="D40" s="259"/>
      <c r="E40" s="259"/>
      <c r="F40" s="259"/>
      <c r="G40" s="261"/>
      <c r="H40" s="3"/>
      <c r="I40" s="3"/>
      <c r="J40" s="3"/>
      <c r="K40" s="3"/>
      <c r="L40" s="3"/>
      <c r="M40" s="3"/>
      <c r="N40" s="3"/>
      <c r="O40" s="3"/>
      <c r="P40" s="3"/>
      <c r="Q40" s="3"/>
      <c r="R40" s="3"/>
      <c r="S40" s="3"/>
      <c r="T40" s="3"/>
      <c r="U40" s="3"/>
      <c r="V40" s="3"/>
      <c r="W40" s="3"/>
      <c r="X40" s="3"/>
    </row>
    <row r="41" spans="1:33" x14ac:dyDescent="0.2">
      <c r="A41" s="262"/>
      <c r="B41" s="263"/>
      <c r="C41" s="264"/>
      <c r="D41" s="263"/>
      <c r="E41" s="263"/>
      <c r="F41" s="263"/>
      <c r="G41" s="265"/>
      <c r="H41" s="3"/>
      <c r="I41" s="3"/>
      <c r="J41" s="3"/>
      <c r="K41" s="3"/>
      <c r="L41" s="3"/>
      <c r="M41" s="3"/>
      <c r="N41" s="3"/>
      <c r="O41" s="3"/>
      <c r="P41" s="3"/>
      <c r="Q41" s="3"/>
      <c r="R41" s="3"/>
      <c r="S41" s="3"/>
      <c r="T41" s="3"/>
      <c r="U41" s="3"/>
      <c r="V41" s="3"/>
      <c r="W41" s="3"/>
      <c r="X41" s="3"/>
    </row>
    <row r="42" spans="1:33" x14ac:dyDescent="0.2">
      <c r="A42" s="3"/>
      <c r="B42" s="4"/>
      <c r="C42" s="183"/>
      <c r="D42" s="6"/>
      <c r="E42" s="3"/>
      <c r="F42" s="3"/>
      <c r="G42" s="3"/>
      <c r="H42" s="3"/>
      <c r="I42" s="3"/>
      <c r="J42" s="3"/>
      <c r="K42" s="3"/>
      <c r="L42" s="3"/>
      <c r="M42" s="3"/>
      <c r="N42" s="3"/>
      <c r="O42" s="3"/>
      <c r="P42" s="3"/>
      <c r="Q42" s="3"/>
      <c r="R42" s="3"/>
      <c r="S42" s="3"/>
      <c r="T42" s="3"/>
      <c r="U42" s="3"/>
      <c r="V42" s="3"/>
      <c r="W42" s="3"/>
      <c r="X42" s="3"/>
    </row>
    <row r="43" spans="1:33" x14ac:dyDescent="0.2">
      <c r="C43" s="185"/>
      <c r="D43" s="10"/>
      <c r="AG43" t="s">
        <v>280</v>
      </c>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7">
    <mergeCell ref="A37:G41"/>
    <mergeCell ref="C10:G10"/>
    <mergeCell ref="C11:G11"/>
    <mergeCell ref="C13:G13"/>
    <mergeCell ref="C15:G15"/>
    <mergeCell ref="A1:G1"/>
    <mergeCell ref="C2:G2"/>
    <mergeCell ref="C3:G3"/>
    <mergeCell ref="C4:G4"/>
    <mergeCell ref="A36:C36"/>
    <mergeCell ref="C31:G31"/>
    <mergeCell ref="C17:G17"/>
    <mergeCell ref="C21:G21"/>
    <mergeCell ref="C23:G23"/>
    <mergeCell ref="C25:G25"/>
    <mergeCell ref="C27:G27"/>
    <mergeCell ref="C29:G2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SO 01 082020 Pol</vt:lpstr>
      <vt:lpstr>SO 02 082020 Pol</vt:lpstr>
      <vt:lpstr>SO 03A,B 082020 Pol</vt:lpstr>
      <vt:lpstr>SO 04 082020 Pol</vt:lpstr>
      <vt:lpstr>SO 05 082020 Pol</vt:lpstr>
      <vt:lpstr>SO 06 082020 Pol</vt:lpstr>
      <vt:lpstr>SO 07 082020 Pol</vt:lpstr>
      <vt:lpstr>SO 08 082020 Pol</vt:lpstr>
      <vt:lpstr>SO 09 082020 Pol</vt:lpstr>
      <vt:lpstr>SO 10 082020 Pol</vt:lpstr>
      <vt:lpstr>SO 11 082020 Pol</vt:lpstr>
      <vt:lpstr>VO  082020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082020 Pol'!Názvy_tisku</vt:lpstr>
      <vt:lpstr>'SO 02 082020 Pol'!Názvy_tisku</vt:lpstr>
      <vt:lpstr>'SO 03A,B 082020 Pol'!Názvy_tisku</vt:lpstr>
      <vt:lpstr>'SO 04 082020 Pol'!Názvy_tisku</vt:lpstr>
      <vt:lpstr>'SO 05 082020 Pol'!Názvy_tisku</vt:lpstr>
      <vt:lpstr>'SO 06 082020 Pol'!Názvy_tisku</vt:lpstr>
      <vt:lpstr>'SO 07 082020 Pol'!Názvy_tisku</vt:lpstr>
      <vt:lpstr>'SO 08 082020 Pol'!Názvy_tisku</vt:lpstr>
      <vt:lpstr>'SO 09 082020 Pol'!Názvy_tisku</vt:lpstr>
      <vt:lpstr>'SO 10 082020 Pol'!Názvy_tisku</vt:lpstr>
      <vt:lpstr>'SO 11 082020 Pol'!Názvy_tisku</vt:lpstr>
      <vt:lpstr>'VO  082020 Pol'!Názvy_tisku</vt:lpstr>
      <vt:lpstr>oadresa</vt:lpstr>
      <vt:lpstr>Stavba!Objednatel</vt:lpstr>
      <vt:lpstr>Stavba!Objekt</vt:lpstr>
      <vt:lpstr>'SO 01 082020 Pol'!Oblast_tisku</vt:lpstr>
      <vt:lpstr>'SO 02 082020 Pol'!Oblast_tisku</vt:lpstr>
      <vt:lpstr>'SO 03A,B 082020 Pol'!Oblast_tisku</vt:lpstr>
      <vt:lpstr>'SO 04 082020 Pol'!Oblast_tisku</vt:lpstr>
      <vt:lpstr>'SO 05 082020 Pol'!Oblast_tisku</vt:lpstr>
      <vt:lpstr>'SO 06 082020 Pol'!Oblast_tisku</vt:lpstr>
      <vt:lpstr>'SO 07 082020 Pol'!Oblast_tisku</vt:lpstr>
      <vt:lpstr>'SO 08 082020 Pol'!Oblast_tisku</vt:lpstr>
      <vt:lpstr>'SO 09 082020 Pol'!Oblast_tisku</vt:lpstr>
      <vt:lpstr>'SO 10 082020 Pol'!Oblast_tisku</vt:lpstr>
      <vt:lpstr>'SO 11 082020 Pol'!Oblast_tisku</vt:lpstr>
      <vt:lpstr>Stavba!Oblast_tisku</vt:lpstr>
      <vt:lpstr>'VO  082020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Pavla Vildmonová</cp:lastModifiedBy>
  <cp:lastPrinted>2019-03-19T12:27:02Z</cp:lastPrinted>
  <dcterms:created xsi:type="dcterms:W3CDTF">2009-04-08T07:15:50Z</dcterms:created>
  <dcterms:modified xsi:type="dcterms:W3CDTF">2021-05-07T08:55:21Z</dcterms:modified>
</cp:coreProperties>
</file>