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O 01 - Oprava a úpr..." sheetId="2" r:id="rId2"/>
    <sheet name="02 - SO 02 - Zpevnění dna..." sheetId="3" r:id="rId3"/>
    <sheet name="03 - SO 03 - Drenáž" sheetId="4" r:id="rId4"/>
    <sheet name="04 - Vedlejší a ostatní n..." sheetId="5" r:id="rId5"/>
    <sheet name="Seznam figur" sheetId="6" r:id="rId6"/>
    <sheet name="Pokyny pro vyplnění" sheetId="7" r:id="rId7"/>
  </sheets>
  <definedNames>
    <definedName name="_xlnm.Print_Area" localSheetId="0">'Rekapitulace stavby'!$D$4:$AO$36,'Rekapitulace stavby'!$C$42:$AQ$59</definedName>
    <definedName name="_xlnm.Print_Titles" localSheetId="0">'Rekapitulace stavby'!$52:$52</definedName>
    <definedName name="_xlnm._FilterDatabase" localSheetId="1" hidden="1">'01 - SO 01 - Oprava a úpr...'!$C$88:$K$157</definedName>
    <definedName name="_xlnm.Print_Area" localSheetId="1">'01 - SO 01 - Oprava a úpr...'!$C$4:$J$39,'01 - SO 01 - Oprava a úpr...'!$C$45:$J$70,'01 - SO 01 - Oprava a úpr...'!$C$76:$K$157</definedName>
    <definedName name="_xlnm.Print_Titles" localSheetId="1">'01 - SO 01 - Oprava a úpr...'!$88:$88</definedName>
    <definedName name="_xlnm._FilterDatabase" localSheetId="2" hidden="1">'02 - SO 02 - Zpevnění dna...'!$C$84:$K$118</definedName>
    <definedName name="_xlnm.Print_Area" localSheetId="2">'02 - SO 02 - Zpevnění dna...'!$C$4:$J$39,'02 - SO 02 - Zpevnění dna...'!$C$45:$J$66,'02 - SO 02 - Zpevnění dna...'!$C$72:$K$118</definedName>
    <definedName name="_xlnm.Print_Titles" localSheetId="2">'02 - SO 02 - Zpevnění dna...'!$84:$84</definedName>
    <definedName name="_xlnm._FilterDatabase" localSheetId="3" hidden="1">'03 - SO 03 - Drenáž'!$C$86:$K$214</definedName>
    <definedName name="_xlnm.Print_Area" localSheetId="3">'03 - SO 03 - Drenáž'!$C$4:$J$39,'03 - SO 03 - Drenáž'!$C$45:$J$68,'03 - SO 03 - Drenáž'!$C$74:$K$214</definedName>
    <definedName name="_xlnm.Print_Titles" localSheetId="3">'03 - SO 03 - Drenáž'!$86:$86</definedName>
    <definedName name="_xlnm._FilterDatabase" localSheetId="4" hidden="1">'04 - Vedlejší a ostatní n...'!$C$79:$K$88</definedName>
    <definedName name="_xlnm.Print_Area" localSheetId="4">'04 - Vedlejší a ostatní n...'!$C$4:$J$39,'04 - Vedlejší a ostatní n...'!$C$45:$J$61,'04 - Vedlejší a ostatní n...'!$C$67:$K$88</definedName>
    <definedName name="_xlnm.Print_Titles" localSheetId="4">'04 - Vedlejší a ostatní n...'!$79:$79</definedName>
    <definedName name="_xlnm.Print_Area" localSheetId="5">'Seznam figur'!$C$4:$G$83</definedName>
    <definedName name="_xlnm.Print_Titles" localSheetId="5">'Seznam figur'!$9:$9</definedName>
    <definedName name="_xlnm.Print_Area" localSheetId="6">'Pokyny pro vyplnění'!$B$2:$K$71,'Pokyny pro vyplnění'!$B$74:$K$118,'Pokyny pro vyplnění'!$B$121:$K$161,'Pokyny pro vyplnění'!$B$164:$K$218</definedName>
  </definedNames>
  <calcPr/>
</workbook>
</file>

<file path=xl/calcChain.xml><?xml version="1.0" encoding="utf-8"?>
<calcChain xmlns="http://schemas.openxmlformats.org/spreadsheetml/2006/main">
  <c i="6" l="1" r="D7"/>
  <c i="5" r="J37"/>
  <c r="J36"/>
  <c i="1" r="AY58"/>
  <c i="5" r="J35"/>
  <c i="1" r="AX58"/>
  <c i="5" r="BI88"/>
  <c r="BH88"/>
  <c r="BG88"/>
  <c r="BF88"/>
  <c r="T88"/>
  <c r="R88"/>
  <c r="P88"/>
  <c r="BI86"/>
  <c r="BH86"/>
  <c r="BG86"/>
  <c r="BF86"/>
  <c r="T86"/>
  <c r="R86"/>
  <c r="P86"/>
  <c r="BI85"/>
  <c r="BH85"/>
  <c r="BG85"/>
  <c r="BF85"/>
  <c r="T85"/>
  <c r="R85"/>
  <c r="P85"/>
  <c r="BI84"/>
  <c r="BH84"/>
  <c r="BG84"/>
  <c r="BF84"/>
  <c r="T84"/>
  <c r="R84"/>
  <c r="P84"/>
  <c r="BI83"/>
  <c r="BH83"/>
  <c r="BG83"/>
  <c r="BF83"/>
  <c r="T83"/>
  <c r="R83"/>
  <c r="P83"/>
  <c r="BI82"/>
  <c r="BH82"/>
  <c r="BG82"/>
  <c r="BF82"/>
  <c r="T82"/>
  <c r="R82"/>
  <c r="P82"/>
  <c r="J77"/>
  <c r="J76"/>
  <c r="F76"/>
  <c r="F74"/>
  <c r="E72"/>
  <c r="J55"/>
  <c r="J54"/>
  <c r="F54"/>
  <c r="F52"/>
  <c r="E50"/>
  <c r="J18"/>
  <c r="E18"/>
  <c r="F55"/>
  <c r="J17"/>
  <c r="J12"/>
  <c r="J74"/>
  <c r="E7"/>
  <c r="E70"/>
  <c i="4" r="J37"/>
  <c r="J36"/>
  <c i="1" r="AY57"/>
  <c i="4" r="J35"/>
  <c i="1" r="AX57"/>
  <c i="4" r="BI213"/>
  <c r="BH213"/>
  <c r="BG213"/>
  <c r="BF213"/>
  <c r="T213"/>
  <c r="T212"/>
  <c r="R213"/>
  <c r="R212"/>
  <c r="P213"/>
  <c r="P212"/>
  <c r="BI210"/>
  <c r="BH210"/>
  <c r="BG210"/>
  <c r="BF210"/>
  <c r="T210"/>
  <c r="R210"/>
  <c r="P210"/>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88"/>
  <c r="BH188"/>
  <c r="BG188"/>
  <c r="BF188"/>
  <c r="T188"/>
  <c r="R188"/>
  <c r="P188"/>
  <c r="BI185"/>
  <c r="BH185"/>
  <c r="BG185"/>
  <c r="BF185"/>
  <c r="T185"/>
  <c r="R185"/>
  <c r="P185"/>
  <c r="BI181"/>
  <c r="BH181"/>
  <c r="BG181"/>
  <c r="BF181"/>
  <c r="T181"/>
  <c r="R181"/>
  <c r="P181"/>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67"/>
  <c r="BH167"/>
  <c r="BG167"/>
  <c r="BF167"/>
  <c r="T167"/>
  <c r="R167"/>
  <c r="P167"/>
  <c r="BI163"/>
  <c r="BH163"/>
  <c r="BG163"/>
  <c r="BF163"/>
  <c r="T163"/>
  <c r="R163"/>
  <c r="P163"/>
  <c r="BI160"/>
  <c r="BH160"/>
  <c r="BG160"/>
  <c r="BF160"/>
  <c r="T160"/>
  <c r="R160"/>
  <c r="P160"/>
  <c r="BI158"/>
  <c r="BH158"/>
  <c r="BG158"/>
  <c r="BF158"/>
  <c r="T158"/>
  <c r="R158"/>
  <c r="P158"/>
  <c r="BI156"/>
  <c r="BH156"/>
  <c r="BG156"/>
  <c r="BF156"/>
  <c r="T156"/>
  <c r="R156"/>
  <c r="P156"/>
  <c r="BI153"/>
  <c r="BH153"/>
  <c r="BG153"/>
  <c r="BF153"/>
  <c r="T153"/>
  <c r="R153"/>
  <c r="P153"/>
  <c r="BI148"/>
  <c r="BH148"/>
  <c r="BG148"/>
  <c r="BF148"/>
  <c r="T148"/>
  <c r="T147"/>
  <c r="R148"/>
  <c r="R147"/>
  <c r="P148"/>
  <c r="P147"/>
  <c r="BI145"/>
  <c r="BH145"/>
  <c r="BG145"/>
  <c r="BF145"/>
  <c r="T145"/>
  <c r="R145"/>
  <c r="P145"/>
  <c r="BI140"/>
  <c r="BH140"/>
  <c r="BG140"/>
  <c r="BF140"/>
  <c r="T140"/>
  <c r="R140"/>
  <c r="P140"/>
  <c r="BI137"/>
  <c r="BH137"/>
  <c r="BG137"/>
  <c r="BF137"/>
  <c r="T137"/>
  <c r="R137"/>
  <c r="P137"/>
  <c r="BI135"/>
  <c r="BH135"/>
  <c r="BG135"/>
  <c r="BF135"/>
  <c r="T135"/>
  <c r="R135"/>
  <c r="P135"/>
  <c r="BI130"/>
  <c r="BH130"/>
  <c r="BG130"/>
  <c r="BF130"/>
  <c r="T130"/>
  <c r="R130"/>
  <c r="P130"/>
  <c r="BI127"/>
  <c r="BH127"/>
  <c r="BG127"/>
  <c r="BF127"/>
  <c r="T127"/>
  <c r="R127"/>
  <c r="P127"/>
  <c r="BI124"/>
  <c r="BH124"/>
  <c r="BG124"/>
  <c r="BF124"/>
  <c r="T124"/>
  <c r="R124"/>
  <c r="P124"/>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5"/>
  <c r="BH105"/>
  <c r="BG105"/>
  <c r="BF105"/>
  <c r="T105"/>
  <c r="R105"/>
  <c r="P105"/>
  <c r="BI102"/>
  <c r="BH102"/>
  <c r="BG102"/>
  <c r="BF102"/>
  <c r="T102"/>
  <c r="R102"/>
  <c r="P102"/>
  <c r="BI99"/>
  <c r="BH99"/>
  <c r="BG99"/>
  <c r="BF99"/>
  <c r="T99"/>
  <c r="R99"/>
  <c r="P99"/>
  <c r="BI97"/>
  <c r="BH97"/>
  <c r="BG97"/>
  <c r="BF97"/>
  <c r="T97"/>
  <c r="R97"/>
  <c r="P97"/>
  <c r="BI94"/>
  <c r="BH94"/>
  <c r="BG94"/>
  <c r="BF94"/>
  <c r="T94"/>
  <c r="R94"/>
  <c r="P94"/>
  <c r="BI90"/>
  <c r="BH90"/>
  <c r="BG90"/>
  <c r="BF90"/>
  <c r="T90"/>
  <c r="R90"/>
  <c r="P90"/>
  <c r="J84"/>
  <c r="J83"/>
  <c r="F83"/>
  <c r="F81"/>
  <c r="E79"/>
  <c r="J55"/>
  <c r="J54"/>
  <c r="F54"/>
  <c r="F52"/>
  <c r="E50"/>
  <c r="J18"/>
  <c r="E18"/>
  <c r="F55"/>
  <c r="J17"/>
  <c r="J12"/>
  <c r="J81"/>
  <c r="E7"/>
  <c r="E48"/>
  <c i="3" r="J37"/>
  <c r="J36"/>
  <c i="1" r="AY56"/>
  <c i="3" r="J35"/>
  <c i="1" r="AX56"/>
  <c i="3" r="BI117"/>
  <c r="BH117"/>
  <c r="BG117"/>
  <c r="BF117"/>
  <c r="T117"/>
  <c r="T116"/>
  <c r="R117"/>
  <c r="R116"/>
  <c r="P117"/>
  <c r="P116"/>
  <c r="BI115"/>
  <c r="BH115"/>
  <c r="BG115"/>
  <c r="BF115"/>
  <c r="T115"/>
  <c r="R115"/>
  <c r="P115"/>
  <c r="BI113"/>
  <c r="BH113"/>
  <c r="BG113"/>
  <c r="BF113"/>
  <c r="T113"/>
  <c r="R113"/>
  <c r="P113"/>
  <c r="BI110"/>
  <c r="BH110"/>
  <c r="BG110"/>
  <c r="BF110"/>
  <c r="T110"/>
  <c r="R110"/>
  <c r="P110"/>
  <c r="BI108"/>
  <c r="BH108"/>
  <c r="BG108"/>
  <c r="BF108"/>
  <c r="T108"/>
  <c r="R108"/>
  <c r="P108"/>
  <c r="BI104"/>
  <c r="BH104"/>
  <c r="BG104"/>
  <c r="BF104"/>
  <c r="T104"/>
  <c r="T103"/>
  <c r="R104"/>
  <c r="R103"/>
  <c r="P104"/>
  <c r="P103"/>
  <c r="BI100"/>
  <c r="BH100"/>
  <c r="BG100"/>
  <c r="BF100"/>
  <c r="T100"/>
  <c r="R100"/>
  <c r="P100"/>
  <c r="BI98"/>
  <c r="BH98"/>
  <c r="BG98"/>
  <c r="BF98"/>
  <c r="T98"/>
  <c r="R98"/>
  <c r="P98"/>
  <c r="BI95"/>
  <c r="BH95"/>
  <c r="BG95"/>
  <c r="BF95"/>
  <c r="T95"/>
  <c r="R95"/>
  <c r="P95"/>
  <c r="BI93"/>
  <c r="BH93"/>
  <c r="BG93"/>
  <c r="BF93"/>
  <c r="T93"/>
  <c r="R93"/>
  <c r="P93"/>
  <c r="BI91"/>
  <c r="BH91"/>
  <c r="BG91"/>
  <c r="BF91"/>
  <c r="T91"/>
  <c r="R91"/>
  <c r="P91"/>
  <c r="BI88"/>
  <c r="BH88"/>
  <c r="BG88"/>
  <c r="BF88"/>
  <c r="T88"/>
  <c r="R88"/>
  <c r="P88"/>
  <c r="J82"/>
  <c r="J81"/>
  <c r="F81"/>
  <c r="F79"/>
  <c r="E77"/>
  <c r="J55"/>
  <c r="J54"/>
  <c r="F54"/>
  <c r="F52"/>
  <c r="E50"/>
  <c r="J18"/>
  <c r="E18"/>
  <c r="F55"/>
  <c r="J17"/>
  <c r="J12"/>
  <c r="J79"/>
  <c r="E7"/>
  <c r="E48"/>
  <c i="2" r="J37"/>
  <c r="J36"/>
  <c i="1" r="AY55"/>
  <c i="2" r="J35"/>
  <c i="1" r="AX55"/>
  <c i="2"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6"/>
  <c r="BH146"/>
  <c r="BG146"/>
  <c r="BF146"/>
  <c r="T146"/>
  <c r="T145"/>
  <c r="R146"/>
  <c r="R145"/>
  <c r="P146"/>
  <c r="P145"/>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7"/>
  <c r="BH127"/>
  <c r="BG127"/>
  <c r="BF127"/>
  <c r="T127"/>
  <c r="R127"/>
  <c r="P127"/>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09"/>
  <c r="BH109"/>
  <c r="BG109"/>
  <c r="BF109"/>
  <c r="T109"/>
  <c r="T108"/>
  <c r="R109"/>
  <c r="R108"/>
  <c r="P109"/>
  <c r="P108"/>
  <c r="BI107"/>
  <c r="BH107"/>
  <c r="BG107"/>
  <c r="BF107"/>
  <c r="T107"/>
  <c r="R107"/>
  <c r="P107"/>
  <c r="BI104"/>
  <c r="BH104"/>
  <c r="BG104"/>
  <c r="BF104"/>
  <c r="T104"/>
  <c r="R104"/>
  <c r="P104"/>
  <c r="BI103"/>
  <c r="BH103"/>
  <c r="BG103"/>
  <c r="BF103"/>
  <c r="T103"/>
  <c r="R103"/>
  <c r="P103"/>
  <c r="BI101"/>
  <c r="BH101"/>
  <c r="BG101"/>
  <c r="BF101"/>
  <c r="T101"/>
  <c r="R101"/>
  <c r="P101"/>
  <c r="BI98"/>
  <c r="BH98"/>
  <c r="BG98"/>
  <c r="BF98"/>
  <c r="T98"/>
  <c r="R98"/>
  <c r="P98"/>
  <c r="BI92"/>
  <c r="BH92"/>
  <c r="BG92"/>
  <c r="BF92"/>
  <c r="T92"/>
  <c r="R92"/>
  <c r="P92"/>
  <c r="J86"/>
  <c r="J85"/>
  <c r="F85"/>
  <c r="F83"/>
  <c r="E81"/>
  <c r="J55"/>
  <c r="J54"/>
  <c r="F54"/>
  <c r="F52"/>
  <c r="E50"/>
  <c r="J18"/>
  <c r="E18"/>
  <c r="F55"/>
  <c r="J17"/>
  <c r="J12"/>
  <c r="J83"/>
  <c r="E7"/>
  <c r="E79"/>
  <c i="1" r="L50"/>
  <c r="AM50"/>
  <c r="AM49"/>
  <c r="L49"/>
  <c r="AM47"/>
  <c r="L47"/>
  <c r="L45"/>
  <c r="L44"/>
  <c i="5" r="J84"/>
  <c i="4" r="J213"/>
  <c r="J205"/>
  <c r="BK188"/>
  <c r="BK178"/>
  <c r="BK167"/>
  <c r="J135"/>
  <c r="BK124"/>
  <c r="J111"/>
  <c r="BK99"/>
  <c i="3" r="BK110"/>
  <c r="J93"/>
  <c i="2" r="BK150"/>
  <c i="4" r="BK213"/>
  <c r="BK205"/>
  <c r="BK177"/>
  <c r="BK171"/>
  <c r="J145"/>
  <c r="BK97"/>
  <c i="3" r="J100"/>
  <c r="J91"/>
  <c i="2" r="J151"/>
  <c r="BK137"/>
  <c r="J127"/>
  <c r="J109"/>
  <c r="J98"/>
  <c i="5" r="BK86"/>
  <c r="BK83"/>
  <c i="4" r="J202"/>
  <c r="J188"/>
  <c r="BK172"/>
  <c r="J160"/>
  <c r="J153"/>
  <c r="BK135"/>
  <c r="BK120"/>
  <c i="3" r="BK117"/>
  <c r="BK95"/>
  <c i="2" r="BK146"/>
  <c r="BK127"/>
  <c r="BK115"/>
  <c r="BK98"/>
  <c i="4" r="BK140"/>
  <c r="BK114"/>
  <c r="J99"/>
  <c i="3" r="J110"/>
  <c r="BK91"/>
  <c i="2" r="BK152"/>
  <c r="J139"/>
  <c r="J131"/>
  <c r="J118"/>
  <c r="BK104"/>
  <c r="J92"/>
  <c r="J124"/>
  <c r="J104"/>
  <c i="1" r="AS54"/>
  <c i="4" r="J193"/>
  <c r="J177"/>
  <c r="BK163"/>
  <c r="BK148"/>
  <c r="BK130"/>
  <c r="BK117"/>
  <c i="3" r="BK115"/>
  <c i="2" r="J156"/>
  <c r="BK131"/>
  <c r="BK117"/>
  <c i="4" r="J148"/>
  <c r="BK137"/>
  <c r="BK111"/>
  <c r="BK90"/>
  <c i="3" r="J104"/>
  <c i="2" r="BK155"/>
  <c r="J150"/>
  <c r="J137"/>
  <c r="BK124"/>
  <c r="BK120"/>
  <c r="BK107"/>
  <c r="BK101"/>
  <c i="5" r="BK88"/>
  <c i="4" r="BK210"/>
  <c r="J199"/>
  <c r="J185"/>
  <c r="J174"/>
  <c r="J156"/>
  <c r="J127"/>
  <c r="J120"/>
  <c r="J102"/>
  <c i="3" r="J117"/>
  <c r="BK104"/>
  <c i="2" r="J152"/>
  <c i="5" r="J86"/>
  <c i="4" r="BK208"/>
  <c r="BK193"/>
  <c r="BK175"/>
  <c r="BK160"/>
  <c r="J114"/>
  <c i="3" r="J108"/>
  <c r="J95"/>
  <c i="2" r="BK156"/>
  <c r="BK139"/>
  <c r="BK133"/>
  <c r="BK121"/>
  <c r="J103"/>
  <c i="5" r="J88"/>
  <c r="BK84"/>
  <c i="4" r="J210"/>
  <c r="BK199"/>
  <c r="J181"/>
  <c r="BK174"/>
  <c r="J167"/>
  <c r="BK156"/>
  <c r="J137"/>
  <c r="BK127"/>
  <c r="BK94"/>
  <c i="3" r="J113"/>
  <c r="BK93"/>
  <c i="2" r="BK144"/>
  <c r="J123"/>
  <c r="J107"/>
  <c i="4" r="BK153"/>
  <c r="BK123"/>
  <c r="J105"/>
  <c i="3" r="J115"/>
  <c r="BK100"/>
  <c i="2" r="J154"/>
  <c r="J144"/>
  <c r="J133"/>
  <c r="J121"/>
  <c r="J115"/>
  <c r="BK103"/>
  <c i="5" r="BK85"/>
  <c r="J83"/>
  <c i="4" r="J208"/>
  <c r="BK202"/>
  <c r="BK181"/>
  <c r="J175"/>
  <c r="J163"/>
  <c r="J130"/>
  <c r="J123"/>
  <c r="BK105"/>
  <c r="J97"/>
  <c i="3" r="BK108"/>
  <c i="2" r="BK154"/>
  <c r="J146"/>
  <c i="5" r="BK82"/>
  <c i="4" r="J196"/>
  <c r="BK185"/>
  <c r="J172"/>
  <c r="BK158"/>
  <c r="J94"/>
  <c i="3" r="J98"/>
  <c r="BK88"/>
  <c i="2" r="BK142"/>
  <c r="J135"/>
  <c r="BK118"/>
  <c r="BK92"/>
  <c i="5" r="J85"/>
  <c r="J82"/>
  <c i="4" r="BK196"/>
  <c r="J178"/>
  <c r="J171"/>
  <c r="J158"/>
  <c r="J140"/>
  <c r="J124"/>
  <c r="J90"/>
  <c i="3" r="BK98"/>
  <c i="2" r="J155"/>
  <c r="J142"/>
  <c r="J120"/>
  <c r="J101"/>
  <c i="4" r="BK145"/>
  <c r="J117"/>
  <c r="BK102"/>
  <c i="3" r="BK113"/>
  <c r="J88"/>
  <c i="2" r="BK151"/>
  <c r="BK135"/>
  <c r="BK123"/>
  <c r="J117"/>
  <c r="BK109"/>
  <c l="1" r="BK100"/>
  <c r="J100"/>
  <c r="J62"/>
  <c r="T100"/>
  <c r="T114"/>
  <c r="P119"/>
  <c r="R136"/>
  <c r="T149"/>
  <c r="T148"/>
  <c i="3" r="BK87"/>
  <c r="BK97"/>
  <c r="J97"/>
  <c r="J62"/>
  <c r="T97"/>
  <c r="P107"/>
  <c i="2" r="P91"/>
  <c r="P100"/>
  <c r="BK114"/>
  <c r="J114"/>
  <c r="J64"/>
  <c r="BK119"/>
  <c r="J119"/>
  <c r="J65"/>
  <c r="BK136"/>
  <c r="J136"/>
  <c r="J66"/>
  <c r="BK149"/>
  <c r="BK148"/>
  <c r="J148"/>
  <c r="J68"/>
  <c i="3" r="R87"/>
  <c r="R97"/>
  <c r="BK107"/>
  <c r="J107"/>
  <c r="J64"/>
  <c i="4" r="BK89"/>
  <c r="R89"/>
  <c r="P152"/>
  <c r="BK166"/>
  <c r="J166"/>
  <c r="J64"/>
  <c r="T166"/>
  <c r="T184"/>
  <c r="R195"/>
  <c i="2" r="T91"/>
  <c r="P114"/>
  <c r="R119"/>
  <c r="P136"/>
  <c r="R149"/>
  <c r="R148"/>
  <c i="3" r="P87"/>
  <c r="P97"/>
  <c r="R107"/>
  <c i="4" r="P89"/>
  <c r="T152"/>
  <c r="R166"/>
  <c r="P184"/>
  <c r="BK195"/>
  <c r="J195"/>
  <c r="J66"/>
  <c r="P195"/>
  <c i="5" r="R81"/>
  <c r="R80"/>
  <c i="2" r="BK91"/>
  <c r="J91"/>
  <c r="J61"/>
  <c r="R91"/>
  <c r="R100"/>
  <c r="R114"/>
  <c r="T119"/>
  <c r="T136"/>
  <c r="P149"/>
  <c r="P148"/>
  <c i="3" r="T87"/>
  <c r="T86"/>
  <c r="T85"/>
  <c r="T107"/>
  <c i="4" r="T89"/>
  <c r="BK152"/>
  <c r="J152"/>
  <c r="J63"/>
  <c r="R152"/>
  <c r="P166"/>
  <c r="BK184"/>
  <c r="J184"/>
  <c r="J65"/>
  <c r="R184"/>
  <c r="T195"/>
  <c i="5" r="BK81"/>
  <c r="J81"/>
  <c r="J60"/>
  <c r="P81"/>
  <c r="P80"/>
  <c i="1" r="AU58"/>
  <c i="5" r="T81"/>
  <c r="T80"/>
  <c i="2" r="F86"/>
  <c r="BE98"/>
  <c r="BE101"/>
  <c r="BE104"/>
  <c r="BE117"/>
  <c r="BE120"/>
  <c r="BE121"/>
  <c r="BE127"/>
  <c r="BE135"/>
  <c r="BE137"/>
  <c r="BE139"/>
  <c r="BE146"/>
  <c i="3" r="J52"/>
  <c r="E75"/>
  <c r="F82"/>
  <c r="BE93"/>
  <c r="BE98"/>
  <c r="BE115"/>
  <c r="BE117"/>
  <c i="4" r="E77"/>
  <c r="F84"/>
  <c r="BE94"/>
  <c r="BE120"/>
  <c r="BE130"/>
  <c r="BE156"/>
  <c i="2" r="BE92"/>
  <c r="BE107"/>
  <c r="BE109"/>
  <c r="BE133"/>
  <c r="BE150"/>
  <c r="BK145"/>
  <c r="J145"/>
  <c r="J67"/>
  <c i="3" r="BE91"/>
  <c r="BE100"/>
  <c r="BE104"/>
  <c r="BE110"/>
  <c r="BK116"/>
  <c r="J116"/>
  <c r="J65"/>
  <c i="4" r="J52"/>
  <c r="BE97"/>
  <c r="BE102"/>
  <c r="BE105"/>
  <c r="BE111"/>
  <c r="BE124"/>
  <c r="BE137"/>
  <c r="BE158"/>
  <c r="BE160"/>
  <c r="BE163"/>
  <c r="BE171"/>
  <c r="BE175"/>
  <c r="BE181"/>
  <c r="BE193"/>
  <c r="BE196"/>
  <c r="BE205"/>
  <c r="BE213"/>
  <c i="5" r="J52"/>
  <c r="F77"/>
  <c r="BE82"/>
  <c r="BE85"/>
  <c i="2" r="E48"/>
  <c r="J52"/>
  <c r="BE103"/>
  <c r="BE115"/>
  <c r="BE118"/>
  <c r="BE123"/>
  <c r="BE124"/>
  <c r="BE131"/>
  <c r="BE142"/>
  <c r="BE144"/>
  <c r="BE152"/>
  <c r="BE154"/>
  <c r="BE156"/>
  <c r="BK108"/>
  <c r="J108"/>
  <c r="J63"/>
  <c i="3" r="BE108"/>
  <c r="BE113"/>
  <c i="4" r="BE99"/>
  <c r="BE114"/>
  <c r="BE123"/>
  <c r="BE127"/>
  <c r="BE153"/>
  <c r="BE167"/>
  <c r="BE172"/>
  <c r="BE174"/>
  <c r="BE188"/>
  <c r="BE202"/>
  <c r="BK147"/>
  <c r="J147"/>
  <c r="J62"/>
  <c r="BK212"/>
  <c r="J212"/>
  <c r="J67"/>
  <c i="5" r="BE86"/>
  <c r="BE88"/>
  <c i="2" r="BE151"/>
  <c r="BE155"/>
  <c i="3" r="BE88"/>
  <c r="BE95"/>
  <c r="BK103"/>
  <c r="J103"/>
  <c r="J63"/>
  <c i="4" r="BE90"/>
  <c r="BE117"/>
  <c r="BE135"/>
  <c r="BE140"/>
  <c r="BE145"/>
  <c r="BE148"/>
  <c r="BE177"/>
  <c r="BE178"/>
  <c r="BE185"/>
  <c r="BE199"/>
  <c r="BE208"/>
  <c r="BE210"/>
  <c i="5" r="E48"/>
  <c r="BE83"/>
  <c r="BE84"/>
  <c i="2" r="J34"/>
  <c i="1" r="AW55"/>
  <c i="4" r="J34"/>
  <c i="1" r="AW57"/>
  <c i="5" r="F36"/>
  <c i="1" r="BC58"/>
  <c i="5" r="F35"/>
  <c i="1" r="BB58"/>
  <c i="2" r="F37"/>
  <c i="1" r="BD55"/>
  <c i="4" r="F36"/>
  <c i="1" r="BC57"/>
  <c i="3" r="J34"/>
  <c i="1" r="AW56"/>
  <c i="4" r="F37"/>
  <c i="1" r="BD57"/>
  <c i="3" r="F35"/>
  <c i="1" r="BB56"/>
  <c i="5" r="F37"/>
  <c i="1" r="BD58"/>
  <c i="3" r="F36"/>
  <c i="1" r="BC56"/>
  <c i="3" r="F34"/>
  <c i="1" r="BA56"/>
  <c i="5" r="J34"/>
  <c i="1" r="AW58"/>
  <c i="2" r="F34"/>
  <c i="1" r="BA55"/>
  <c i="2" r="F36"/>
  <c i="1" r="BC55"/>
  <c i="5" r="F34"/>
  <c i="1" r="BA58"/>
  <c i="3" r="F37"/>
  <c i="1" r="BD56"/>
  <c i="2" r="F35"/>
  <c i="1" r="BB55"/>
  <c i="4" r="F34"/>
  <c i="1" r="BA57"/>
  <c i="4" r="F35"/>
  <c i="1" r="BB57"/>
  <c i="3" l="1" r="P86"/>
  <c r="P85"/>
  <c i="1" r="AU56"/>
  <c i="2" r="T90"/>
  <c r="T89"/>
  <c i="4" r="T88"/>
  <c r="T87"/>
  <c r="BK88"/>
  <c r="BK87"/>
  <c r="J87"/>
  <c r="J59"/>
  <c i="3" r="R86"/>
  <c r="R85"/>
  <c r="BK86"/>
  <c r="J86"/>
  <c r="J60"/>
  <c i="2" r="R90"/>
  <c r="R89"/>
  <c i="4" r="P88"/>
  <c r="P87"/>
  <c i="1" r="AU57"/>
  <c i="2" r="P90"/>
  <c r="P89"/>
  <c i="1" r="AU55"/>
  <c i="4" r="R88"/>
  <c r="R87"/>
  <c i="2" r="BK90"/>
  <c r="BK89"/>
  <c r="J89"/>
  <c i="3" r="J87"/>
  <c r="J61"/>
  <c i="2" r="J149"/>
  <c r="J69"/>
  <c i="4" r="J89"/>
  <c r="J61"/>
  <c i="5" r="BK80"/>
  <c r="J80"/>
  <c r="J59"/>
  <c i="1" r="BA54"/>
  <c r="W30"/>
  <c i="4" r="F33"/>
  <c i="1" r="AZ57"/>
  <c i="5" r="F33"/>
  <c i="1" r="AZ58"/>
  <c r="BB54"/>
  <c r="AX54"/>
  <c i="3" r="J33"/>
  <c i="1" r="AV56"/>
  <c r="AT56"/>
  <c i="2" r="F33"/>
  <c i="1" r="AZ55"/>
  <c i="4" r="J33"/>
  <c i="1" r="AV57"/>
  <c r="AT57"/>
  <c r="BD54"/>
  <c r="W33"/>
  <c r="BC54"/>
  <c r="W32"/>
  <c i="5" r="J33"/>
  <c i="1" r="AV58"/>
  <c r="AT58"/>
  <c i="3" r="F33"/>
  <c i="1" r="AZ56"/>
  <c i="2" r="J33"/>
  <c i="1" r="AV55"/>
  <c r="AT55"/>
  <c i="2" r="J30"/>
  <c i="1" r="AG55"/>
  <c i="2" l="1" r="J39"/>
  <c r="J90"/>
  <c r="J60"/>
  <c i="3" r="BK85"/>
  <c r="J85"/>
  <c i="2" r="J59"/>
  <c i="4" r="J88"/>
  <c r="J60"/>
  <c i="1" r="AN55"/>
  <c r="AZ54"/>
  <c r="W29"/>
  <c r="AY54"/>
  <c r="AW54"/>
  <c r="AK30"/>
  <c i="4" r="J30"/>
  <c i="1" r="AG57"/>
  <c r="AN57"/>
  <c r="AU54"/>
  <c i="3" r="J30"/>
  <c i="1" r="AG56"/>
  <c r="AN56"/>
  <c r="W31"/>
  <c i="5" r="J30"/>
  <c i="1" r="AG58"/>
  <c r="AN58"/>
  <c i="3" l="1" r="J39"/>
  <c r="J59"/>
  <c i="4" r="J39"/>
  <c i="5" r="J39"/>
  <c i="1" r="AV54"/>
  <c r="AK29"/>
  <c r="AG54"/>
  <c r="AK26"/>
  <c l="1" r="AK35"/>
  <c r="AT54"/>
  <c l="1" r="AN54"/>
</calcChain>
</file>

<file path=xl/sharedStrings.xml><?xml version="1.0" encoding="utf-8"?>
<sst xmlns="http://schemas.openxmlformats.org/spreadsheetml/2006/main">
  <si>
    <t>Export Komplet</t>
  </si>
  <si>
    <t>VZ</t>
  </si>
  <si>
    <t>2.0</t>
  </si>
  <si>
    <t>ZAMOK</t>
  </si>
  <si>
    <t>False</t>
  </si>
  <si>
    <t>{8cd187c4-3c96-4907-90e7-96a6f36a1741}</t>
  </si>
  <si>
    <t>0,01</t>
  </si>
  <si>
    <t>21</t>
  </si>
  <si>
    <t>15</t>
  </si>
  <si>
    <t>REKAPITULACE STAVBY</t>
  </si>
  <si>
    <t xml:space="preserve">v ---  níže se nacházejí doplnkové a pomocné údaje k sestavám  --- v</t>
  </si>
  <si>
    <t>Návod na vyplnění</t>
  </si>
  <si>
    <t>0,001</t>
  </si>
  <si>
    <t>Kód:</t>
  </si>
  <si>
    <t>981_20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</si>
  <si>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</si>
  <si>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</si>
  <si>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Levín - revitalizace požární nádrže</t>
  </si>
  <si>
    <t>KSO:</t>
  </si>
  <si>
    <t/>
  </si>
  <si>
    <t>CC-CZ:</t>
  </si>
  <si>
    <t>Místo:</t>
  </si>
  <si>
    <t>Králův Dvůr</t>
  </si>
  <si>
    <t>Datum:</t>
  </si>
  <si>
    <t>4. 5. 2020</t>
  </si>
  <si>
    <t>Zadavatel:</t>
  </si>
  <si>
    <t>IČ:</t>
  </si>
  <si>
    <t>MÚ Králův Dvůr</t>
  </si>
  <si>
    <t>DIČ:</t>
  </si>
  <si>
    <t>Uchazeč:</t>
  </si>
  <si>
    <t>Vyplň údaj</t>
  </si>
  <si>
    <t>Projektant:</t>
  </si>
  <si>
    <t>Fiala projekty s.r.o.</t>
  </si>
  <si>
    <t>True</t>
  </si>
  <si>
    <t>Zpracovatel:</t>
  </si>
  <si>
    <t>Ing. Eva Mrvová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</si>
  <si>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</si>
  <si>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</si>
  <si>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</si>
  <si>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</si>
  <si>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</si>
  <si>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</si>
  <si>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</si>
  <si>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</si>
  <si>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</si>
  <si>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</si>
  <si>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</si>
  <si>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</si>
  <si>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</si>
  <si>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</si>
  <si>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</si>
  <si>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</si>
  <si>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</si>
  <si>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</si>
  <si>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</si>
  <si>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</si>
  <si>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</si>
  <si>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</si>
  <si>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</si>
  <si>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</si>
  <si>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</si>
  <si>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</si>
  <si>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</si>
  <si>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</si>
  <si>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</si>
  <si>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</si>
  <si>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</si>
  <si>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</si>
  <si>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</si>
  <si>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</si>
  <si>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</si>
  <si>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</si>
  <si>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</si>
  <si>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</si>
  <si>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</si>
  <si>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</si>
  <si>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</si>
  <si>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</si>
  <si>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 Oprava a úprava požární nádrže</t>
  </si>
  <si>
    <t>STA</t>
  </si>
  <si>
    <t>1</t>
  </si>
  <si>
    <t>{aa9a1e8d-0b94-4d86-80dd-1fb20ffc4e7f}</t>
  </si>
  <si>
    <t>2</t>
  </si>
  <si>
    <t>02</t>
  </si>
  <si>
    <t>SO 02 - Zpevnění dna vodoteče</t>
  </si>
  <si>
    <t>{85499ffe-939f-47ad-9928-a73cc854cd97}</t>
  </si>
  <si>
    <t>03</t>
  </si>
  <si>
    <t>SO 03 - Drenáž</t>
  </si>
  <si>
    <t>{daab4452-fed3-4daf-b9a4-918f6f601612}</t>
  </si>
  <si>
    <t>04</t>
  </si>
  <si>
    <t>Vedlejší a ostatní náklady</t>
  </si>
  <si>
    <t>VON</t>
  </si>
  <si>
    <t>{25aa6c18-ce02-4a2c-96f7-e71e3d8c0a08}</t>
  </si>
  <si>
    <t>PN</t>
  </si>
  <si>
    <t>požární nádrž - dno</t>
  </si>
  <si>
    <t>m2</t>
  </si>
  <si>
    <t>297,25</t>
  </si>
  <si>
    <t>KRYCÍ LIST SOUPISU PRACÍ</t>
  </si>
  <si>
    <t>Objekt:</t>
  </si>
  <si>
    <t>01 - SO 01 - Oprava a úprava požární nádrže</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</si>
  <si>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</si>
  <si>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</si>
  <si>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</si>
  <si>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</si>
  <si>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</si>
  <si>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</si>
  <si>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</si>
  <si>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</si>
  <si>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</si>
  <si>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</si>
  <si>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</si>
  <si>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</si>
  <si>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</si>
  <si>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</si>
  <si>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</si>
  <si>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</si>
  <si>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</si>
  <si>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</si>
  <si>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</si>
  <si>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</si>
  <si>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</si>
  <si>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</si>
  <si>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</si>
  <si>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</si>
  <si>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</si>
  <si>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</si>
  <si>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</si>
  <si>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</si>
  <si>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</si>
  <si>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</si>
  <si>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</si>
  <si>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</si>
  <si>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</si>
  <si>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380311642</t>
  </si>
  <si>
    <t>Kompletní konstrukce čistíren odpadních vod, nádrží, vodojemů, kanálů z betonu prostého bez zvýšených nároků na prostředí tř. C 16/20, tl. přes 150 do 300 mm</t>
  </si>
  <si>
    <t>m3</t>
  </si>
  <si>
    <t>CS ÚRS 2020 01</t>
  </si>
  <si>
    <t>4</t>
  </si>
  <si>
    <t>2021777264</t>
  </si>
  <si>
    <t>PSC</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</si>
  <si>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 vyrovnávací), pokud povrch těchto konstrukcí je rovinný._x000d_
</t>
  </si>
  <si>
    <t>VV</t>
  </si>
  <si>
    <t>doplnění betonu u vjezdu a odtoku</t>
  </si>
  <si>
    <t>3*0,2 "nátok</t>
  </si>
  <si>
    <t>2*0,2 "odtok"</t>
  </si>
  <si>
    <t>Součet</t>
  </si>
  <si>
    <t>380361011</t>
  </si>
  <si>
    <t>Výztuž kompletních konstrukcí čistíren odpadních vod, nádrží, vodojemů, kanálů ze svařovaných sítí z drátů typu KARI</t>
  </si>
  <si>
    <t>t</t>
  </si>
  <si>
    <t>-627931854</t>
  </si>
  <si>
    <t>2*4,44*0,001 "odtok"</t>
  </si>
  <si>
    <t>Vodorovné konstrukce</t>
  </si>
  <si>
    <t>411121232</t>
  </si>
  <si>
    <t>Montáž prefabrikovaných železobetonových stropů se zalitím spár, včetně podpěrné konstrukce, na cementovou maltu ze stropních desek, šířky do 600 mm a délky přes 900 do 1800 mm</t>
  </si>
  <si>
    <t>kus</t>
  </si>
  <si>
    <t>1089741647</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</si>
  <si>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</si>
  <si>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M</t>
  </si>
  <si>
    <t>59341218</t>
  </si>
  <si>
    <t>deska stropní plná PZD 1200x300x90mm</t>
  </si>
  <si>
    <t>8</t>
  </si>
  <si>
    <t>-1095518693</t>
  </si>
  <si>
    <t>5</t>
  </si>
  <si>
    <t>413941121</t>
  </si>
  <si>
    <t>Osazování ocelových válcovaných nosníků ve stropech I nebo IE nebo U nebo UE nebo L do č.12 nebo výšky do 120 mm</t>
  </si>
  <si>
    <t>81353373</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</si>
  <si>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</si>
  <si>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8,34*0,001*2 "I č. 100"</t>
  </si>
  <si>
    <t>6</t>
  </si>
  <si>
    <t>13010712</t>
  </si>
  <si>
    <t>ocel profilová IPN 100 jakost 11 375</t>
  </si>
  <si>
    <t>-1163638386</t>
  </si>
  <si>
    <t>Komunikace pozemní</t>
  </si>
  <si>
    <t>7</t>
  </si>
  <si>
    <t>59914211R</t>
  </si>
  <si>
    <t>Zalití dilatačních spár v betonové vozovce</t>
  </si>
  <si>
    <t>-265755240</t>
  </si>
  <si>
    <t xml:space="preserve">Poznámka k souboru cen:_x000d_
1. Ceny lze použít i pro spáry v cementobetonovém krytu pro pěší._x000d_
2. V cenách jsou započteny i náklady na odstranění zvětralé asfaltové zálivky, na vyčištění spár, zalití spár asfaltovou zálivkou, nátěr asfaltovým lakem a posyp drtí._x000d_
</t>
  </si>
  <si>
    <t>(24,5+9,5)*0,5*11</t>
  </si>
  <si>
    <t>24,5*4,5</t>
  </si>
  <si>
    <t>Trubní vedení</t>
  </si>
  <si>
    <t>891372322</t>
  </si>
  <si>
    <t>Montáž kanalizačních armatur na potrubí stavítek DN 300</t>
  </si>
  <si>
    <t>-467242162</t>
  </si>
  <si>
    <t xml:space="preserve">Poznámka k souboru cen:_x000d_
1. V cenách jsou započteny i náklady na:_x000d_
a) u šoupátek ceny -2122 na vytvoření otvorů ve stropech šachet pro prostup zemních souprav šoupátek,_x000d_
b) u stavítek ceny -2322 chemické kotvy s vyvrtáním otvoru a chemickou patronou, osazení rámů a vodícího zařízení._x000d_
2. V cenách nejsou započteny náklady na:_x000d_
a) dodání šoupátek, zemních souprav, šoupátkových koleček, šoupátkových klíčů, stavítek a vodícího zařízení; tyto náklady se oceňují ve specifikaci,_x000d_
b) osazení šoupátkových poklopů; osazení poklopů se oceňuje příslušnými cenami souboru cen 899 40-11 Osazení poklopů litinových části A 01 tohoto katalogu._x000d_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katalogu._x000d_
</t>
  </si>
  <si>
    <t>9</t>
  </si>
  <si>
    <t>42221471</t>
  </si>
  <si>
    <t>stavítko kanálové do 1,2 bar DN 300-300</t>
  </si>
  <si>
    <t>1012992079</t>
  </si>
  <si>
    <t>10</t>
  </si>
  <si>
    <t>89594111R</t>
  </si>
  <si>
    <t>Zabetonování stávající vpusti</t>
  </si>
  <si>
    <t>1114956636</t>
  </si>
  <si>
    <t>Ostatní konstrukce a práce, bourání</t>
  </si>
  <si>
    <t>11</t>
  </si>
  <si>
    <t>93495612R</t>
  </si>
  <si>
    <t>Hradítiko z dřevěných hranolů do rámu z U č. 100</t>
  </si>
  <si>
    <t>460646398</t>
  </si>
  <si>
    <t>12</t>
  </si>
  <si>
    <t>961044111</t>
  </si>
  <si>
    <t>Bourání základů z betonu prostého</t>
  </si>
  <si>
    <t>29013744</t>
  </si>
  <si>
    <t>1,5 "vybourání rýhy na odtoku"</t>
  </si>
  <si>
    <t>13</t>
  </si>
  <si>
    <t>963053936</t>
  </si>
  <si>
    <t>Bourání železobetonových monolitických schodišťových ramen samonosných</t>
  </si>
  <si>
    <t>-283119106</t>
  </si>
  <si>
    <t>14</t>
  </si>
  <si>
    <t>985131111</t>
  </si>
  <si>
    <t>Očištění ploch stěn, rubu kleneb a podlah tlakovou vodou</t>
  </si>
  <si>
    <t>397526725</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</si>
  <si>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</si>
  <si>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PN "požární nádrž - dno"</t>
  </si>
  <si>
    <t>985131311</t>
  </si>
  <si>
    <t>Očištění ploch stěn, rubu kleneb a podlah ruční dočištění ocelovými kartáči</t>
  </si>
  <si>
    <t>-819275478</t>
  </si>
  <si>
    <t>betonové povrchy</t>
  </si>
  <si>
    <t>(14+18+10+15)*1,8</t>
  </si>
  <si>
    <t>16</t>
  </si>
  <si>
    <t>985311114</t>
  </si>
  <si>
    <t>Reprofilace betonu sanačními maltami na cementové bázi ručně stěn, tloušťky přes 30 do 40 mm</t>
  </si>
  <si>
    <t>1122752967</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</si>
  <si>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</si>
  <si>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17</t>
  </si>
  <si>
    <t>985321211</t>
  </si>
  <si>
    <t>Ochranný nátěr betonářské výztuže 1 vrstva tloušťky 1 mm na epoxidové bázi stěn, líce kleneb a podhledů</t>
  </si>
  <si>
    <t>-751265360</t>
  </si>
  <si>
    <t xml:space="preserve">Poznámka k souboru cen:_x000d_
1. Množství měrných jednotek se určuje v m2 rozvinuté betonové plochy, na které se výztuž ošetřuje. Je uvažováno 10 bm výztuže na 1 m2 plochy._x000d_
</t>
  </si>
  <si>
    <t>18</t>
  </si>
  <si>
    <t>985323211</t>
  </si>
  <si>
    <t>Spojovací můstek reprofilovaného betonu na epoxidové bázi, tloušťky 1 mm</t>
  </si>
  <si>
    <t>-1777227143</t>
  </si>
  <si>
    <t>997</t>
  </si>
  <si>
    <t>Přesun sutě</t>
  </si>
  <si>
    <t>19</t>
  </si>
  <si>
    <t>997221571</t>
  </si>
  <si>
    <t>Vodorovná doprava vybouraných hmot bez naložení, ale se složením a s hrubým urovnáním na vzdálenost do 1 km</t>
  </si>
  <si>
    <t>-1563880816</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</si>
  <si>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</si>
  <si>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20</t>
  </si>
  <si>
    <t>997221579</t>
  </si>
  <si>
    <t>Vodorovná doprava vybouraných hmot bez naložení, ale se složením a s hrubým urovnáním na vzdálenost Příplatek k ceně za každý další i započatý 1 km přes 1 km</t>
  </si>
  <si>
    <t>1922952451</t>
  </si>
  <si>
    <t>4,296*9 'Přepočtené koeficientem množství</t>
  </si>
  <si>
    <t>997221612</t>
  </si>
  <si>
    <t>Nakládání na dopravní prostředky pro vodorovnou dopravu vybouraných hmot</t>
  </si>
  <si>
    <t>808184844</t>
  </si>
  <si>
    <t xml:space="preserve">Poznámka k souboru cen:_x000d_
1. Ceny lze použít i pro překládání při lomené dopravě._x000d_
2. Ceny nelze použít při dopravě po železnici, po vodě nebo neobvyklými dopravními prostředky._x000d_
</t>
  </si>
  <si>
    <t>22</t>
  </si>
  <si>
    <t>997221862</t>
  </si>
  <si>
    <t>Poplatek za uložení stavebního odpadu na recyklační skládce (skládkovné) z armovaného betonu zatříděného do Katalogu odpadů pod kódem 17 01 01</t>
  </si>
  <si>
    <t>1120733473</t>
  </si>
  <si>
    <t>998</t>
  </si>
  <si>
    <t>Přesun hmot</t>
  </si>
  <si>
    <t>23</t>
  </si>
  <si>
    <t>998331011</t>
  </si>
  <si>
    <t>Přesun hmot pro nádrže dopravní vzdálenost do 500 m</t>
  </si>
  <si>
    <t>1025712235</t>
  </si>
  <si>
    <t xml:space="preserve">Poznámka k souboru cen:_x000d_
1. Ceny jsou určeny pro jakoukoliv konstrukčně-materiálovou charakteristiku._x000d_
</t>
  </si>
  <si>
    <t>PSV</t>
  </si>
  <si>
    <t>Práce a dodávky PSV</t>
  </si>
  <si>
    <t>767</t>
  </si>
  <si>
    <t>Konstrukce zámečnické</t>
  </si>
  <si>
    <t>24</t>
  </si>
  <si>
    <t>76716112R</t>
  </si>
  <si>
    <t>Zábradlí z hranatých profilů výšky 1m - dodávka a montáž</t>
  </si>
  <si>
    <t>m</t>
  </si>
  <si>
    <t>407927528</t>
  </si>
  <si>
    <t>25</t>
  </si>
  <si>
    <t>76716122R</t>
  </si>
  <si>
    <t>Stávající zábradlí - očištění od rzi + 2x nátěr</t>
  </si>
  <si>
    <t>kpl</t>
  </si>
  <si>
    <t>2078360566</t>
  </si>
  <si>
    <t>26</t>
  </si>
  <si>
    <t>767211311</t>
  </si>
  <si>
    <t>Montáž kovového venkovního schodiště bez zábradlí a podesty, pro šířku stupně do 1 200 mm rovného, kotveného do zdiva nebo lehčeného betonu</t>
  </si>
  <si>
    <t>445414011</t>
  </si>
  <si>
    <t xml:space="preserve">Poznámka k souboru cen:_x000d_
1. V cenách nejsou započteny náklady na montáž zábradlí; tyto práce se oceňují cenami souboru cen 767 22 - Montáž zábradlí nebo 767 16 Montáž kompletního kovového zábradlí._x000d_
2. Množství měrných jednotek se určuje v délce výstupní čáry._x000d_
</t>
  </si>
  <si>
    <t>27</t>
  </si>
  <si>
    <t>55342012</t>
  </si>
  <si>
    <t>schodiště venkovní přímé, schodnice protiskluzový PZ plech tl 2mm, bez zábradlí, do výšky 2250mm 9 stupňů</t>
  </si>
  <si>
    <t>32</t>
  </si>
  <si>
    <t>1041541242</t>
  </si>
  <si>
    <t>28</t>
  </si>
  <si>
    <t>76759012R</t>
  </si>
  <si>
    <t>Montáž a dodávka lávky z kompozitu</t>
  </si>
  <si>
    <t>1693546596</t>
  </si>
  <si>
    <t>29</t>
  </si>
  <si>
    <t>998767201</t>
  </si>
  <si>
    <t>Přesun hmot pro zámečnické konstrukce stanovený procentní sazbou (%) z ceny vodorovná dopravní vzdálenost do 50 m v objektech výšky do 6 m</t>
  </si>
  <si>
    <t>%</t>
  </si>
  <si>
    <t>1936221906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</si>
  <si>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</si>
  <si>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02 - SO 02 - Zpevnění dna vodoteče</t>
  </si>
  <si>
    <t xml:space="preserve">    1 - Zemní práce</t>
  </si>
  <si>
    <t>Zemní práce</t>
  </si>
  <si>
    <t>129253101</t>
  </si>
  <si>
    <t>Čištění otevřených koryt vodotečí strojně s přehozením rozpojeného nánosu do 3 m nebo s naložením na dopravní prostředek při šířce původního dna do 5 m a hloubce koryta do 2,5 m v hornině třídy těžitelnosti I skupiny 3</t>
  </si>
  <si>
    <t>-104671169</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</si>
  <si>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Vodorovné přemístění výkopku katalogu 800-1 Zemní práce._x000d_
4. Ceny nelze použít pro:_x000d_
a) čištění vodních koryt, které nejsou omezeny po obou stranách zdmi při průměrné tloušťce nánosu přes 500 mm; tyto práce se oceňují podle své povahy cenami souborů cen 124.. Vykopávky pro koryta vodotečí nebo 127 ... Vykopávky pod vodou zářezů pro shybky a jiná podzemní vedení katalogu 800-1 Zemní práce,_x000d_
b) čištění vodních koryt při hloubce vody přes 300 mm; tyto práce se oceňují cenami souboru cen 127... Vykopávky pod vodou zářezů pro shybky a jiná podzemní vedení katalogu 800-1 Zemní práce,_x000d_
c) čištění uzavřených koryt vodotečí; tyto zemní práce se oceňují individuálně;_x000d_
d) shrabání organických naplavenin na břehových plochách po velké vodě; tyto práce se oceňují cenami souboru cen 185 ...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 Přehození neulehlého výkopku katalogu 800-1 Zemní práce._x000d_
6. Množství jednotek se určuje v m3 nánosu z anorganických nebo organických hmot._x000d_
</t>
  </si>
  <si>
    <t>2,8*28,5*0,25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</si>
  <si>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</si>
  <si>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</si>
  <si>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-1084811666</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</si>
  <si>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</si>
  <si>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171201231</t>
  </si>
  <si>
    <t>Poplatek za uložení stavebního odpadu na recyklační skládce (skládkovné) zeminy a kamení zatříděného do Katalogu odpadů pod kódem 17 05 04</t>
  </si>
  <si>
    <t>1545874700</t>
  </si>
  <si>
    <t>19,95*1,6 'Přepočtené koeficientem množství</t>
  </si>
  <si>
    <t>171251201</t>
  </si>
  <si>
    <t>Uložení sypaniny na skládky nebo meziskládky bez hutnění s upravením uložené sypaniny do předepsaného tvaru</t>
  </si>
  <si>
    <t>-558744987</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</si>
  <si>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</si>
  <si>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451571212</t>
  </si>
  <si>
    <t>Lože pod dlažby z kameniva těženého hrubého, tl. vrstvy přes 100 do 150 mm</t>
  </si>
  <si>
    <t>-329199141</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</si>
  <si>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</si>
  <si>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465512127</t>
  </si>
  <si>
    <t>Dlažba z lomového kamene lomařsky upraveného na sucho se zalitím spár cementovou maltou, tl. kamene 200 mm</t>
  </si>
  <si>
    <t>-807486957</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</si>
  <si>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rozvinuté lícní plochy dlažby._x000d_
</t>
  </si>
  <si>
    <t>28,5*2,8 "šířka 2,2 - 3,4m"</t>
  </si>
  <si>
    <t>938902431</t>
  </si>
  <si>
    <t>Čištění propustků s odstraněním travnatého porostu nebo nánosu, s naložením na dopravní prostředek nebo s přemístěním na hromady na vzdálenost do 20 m strojně tlakovou vodou tloušťky nánosu přes 50 do 75% průměru propustku do 500 mm</t>
  </si>
  <si>
    <t>-1495142950</t>
  </si>
  <si>
    <t xml:space="preserve">Poznámka k souboru cen:_x000d_
1. V cenách nejsou započteny náklady na vodorovnou dopravu odstraněného materiálu, která se oceňuje cenami souboru cen 997 22-15 Vodorovná doprava suti._x000d_
2. V cenách čištění propustků strojně tlakovou vodou nejsou započteny náklady na vodu, tyto se oceňují individuálně._x000d_
3. Ceny jsou kalkulovány pro propustky do délky 8 m, pro propustky delší než 8 m se použijí položky 938 90-2411 až -2484 a příplatek 938 90-2499 za každý další 1 metr propustku._x000d_
</t>
  </si>
  <si>
    <t>1,5*2</t>
  </si>
  <si>
    <t>-1425620291</t>
  </si>
  <si>
    <t>-48503543</t>
  </si>
  <si>
    <t>0,516*9 'Přepočtené koeficientem množství</t>
  </si>
  <si>
    <t>1505841317</t>
  </si>
  <si>
    <t>997221873</t>
  </si>
  <si>
    <t>-1813859750</t>
  </si>
  <si>
    <t>998332011</t>
  </si>
  <si>
    <t>Přesun hmot pro úpravy vodních toků a kanály, hráze rybníků apod. dopravní vzdálenost do 500 m</t>
  </si>
  <si>
    <t>1747188709</t>
  </si>
  <si>
    <t>lo</t>
  </si>
  <si>
    <t>lože pod potrubí</t>
  </si>
  <si>
    <t>7,4</t>
  </si>
  <si>
    <t>mk</t>
  </si>
  <si>
    <t>místní komunikace</t>
  </si>
  <si>
    <t>69</t>
  </si>
  <si>
    <t>ob</t>
  </si>
  <si>
    <t>obsyp potrubí štěrkopískem</t>
  </si>
  <si>
    <t>34,44</t>
  </si>
  <si>
    <t>PVC_200</t>
  </si>
  <si>
    <t>PVC DN 200 SN 12</t>
  </si>
  <si>
    <t>74</t>
  </si>
  <si>
    <t>skl</t>
  </si>
  <si>
    <t>skládka - odvoz přebytečného výkopku</t>
  </si>
  <si>
    <t>44,4</t>
  </si>
  <si>
    <t>výkop rýhy</t>
  </si>
  <si>
    <t>134,7</t>
  </si>
  <si>
    <t>03 - SO 03 - Drenáž</t>
  </si>
  <si>
    <t xml:space="preserve">    5 - Komunikace</t>
  </si>
  <si>
    <t xml:space="preserve">    9 - Ostatní konstrukce a práce-bourání</t>
  </si>
  <si>
    <t>113107172</t>
  </si>
  <si>
    <t>Odstranění podkladů nebo krytů strojně plochy jednotlivě přes 50 m2 do 200 m2 s přemístěním hmot na skládku na vzdálenost do 20 m nebo s naložením na dopravní prostředek z betonu prostého, o tl. vrstvy přes 150 do 300 mm</t>
  </si>
  <si>
    <t>687421251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</si>
  <si>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</si>
  <si>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tl. 200mm</t>
  </si>
  <si>
    <t>1,0*mk "místní komunikace"</t>
  </si>
  <si>
    <t>113154234</t>
  </si>
  <si>
    <t>Frézování živičného podkladu nebo krytu s naložením na dopravní prostředek plochy přes 500 do 1 000 m2 bez překážek v trase pruhu šířky přes 1 m do 2 m, tloušťky vrstvy 100 mm</t>
  </si>
  <si>
    <t>765131845</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</si>
  <si>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</si>
  <si>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(1,0+0,25*2)*mk "místní komunikace"</t>
  </si>
  <si>
    <t>119001406</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</si>
  <si>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plastového, jmenovité světlosti DN přes 200 do 500 mm</t>
  </si>
  <si>
    <t>1904813028</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</si>
  <si>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</si>
  <si>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130001101</t>
  </si>
  <si>
    <t>Příplatek k cenám hloubených vykopávek za ztížení vykopávky v blízkosti podzemního vedení nebo výbušnin pro jakoukoliv třídu horniny</t>
  </si>
  <si>
    <t>125973508</t>
  </si>
  <si>
    <t xml:space="preserve">Poznámka k souboru cen:_x000d_
1. Cena je určena:_x000d_
a) pro podzemní vedení procházející hloubenou vykopávkou nebo uložené ve stěně výkopu při jakékoliv hloubce vedení pod původním terénem nebo jeho výšce nade dnem výkopu a jakémkoliv směru vedení ke stranám výkopu;_x000d_
b)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uloženo._x000d_
3.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4. Je-li vedení uloženo ve výkopišti tak, že se vykopávka v celém výše popsaném objemu nevykopává, např. blízko stěn nebo dna výkopu, oceňuje se ztížení vykopávky jen pro tu část objemu, v níž se ztížená vykopávka provádí._x000d_
5. Jsou-li ve výkopišti dvě vedení položena tak blízko sebe, že se výše uvedené objemy pro obě vedení pronikají, určí se množství ztížení vykopávky tak, aby se pronik započetl jen jednou._x000d_
6. Objem ztížení vykopávky se od celkového objemu výkopu neodečítá._x000d_
7. Dočasné zajištění různých podzemních vedení ve výkopišti se oceňuje cenami souboru cen 119 00-14 Dočasné zajištění podzemního potrubí nebo vedení ve výkopišti._x000d_
</t>
  </si>
  <si>
    <t>1,0*1,5*1*1,0</t>
  </si>
  <si>
    <t>132151254</t>
  </si>
  <si>
    <t>Hloubení nezapažených rýh šířky přes 800 do 2 000 mm strojně s urovnáním dna do předepsaného profilu a spádu v hornině třídy těžitelnosti I skupiny 1 a 2 přes 100 do 500 m3</t>
  </si>
  <si>
    <t>195488304</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</si>
  <si>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</si>
  <si>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v*0,2</t>
  </si>
  <si>
    <t>132251254</t>
  </si>
  <si>
    <t>Hloubení nezapažených rýh šířky přes 800 do 2 000 mm strojně s urovnáním dna do předepsaného profilu a spádu v hornině třídy těžitelnosti I skupiny 3 přes 100 do 500 m3</t>
  </si>
  <si>
    <t>831099412</t>
  </si>
  <si>
    <t>1,0*PVC_200*2,1</t>
  </si>
  <si>
    <t>-1,0*mk*0,3 "místní komunikace"</t>
  </si>
  <si>
    <t>132351254</t>
  </si>
  <si>
    <t>Hloubení nezapažených rýh šířky přes 800 do 2 000 mm strojně s urovnáním dna do předepsaného profilu a spádu v hornině třídy těžitelnosti II skupiny 4 přes 100 do 500 m3</t>
  </si>
  <si>
    <t>1763725383</t>
  </si>
  <si>
    <t>v*0,3</t>
  </si>
  <si>
    <t>132451254</t>
  </si>
  <si>
    <t>Hloubení nezapažených rýh šířky přes 800 do 2 000 mm strojně s urovnáním dna do předepsaného profilu a spádu v hornině třídy těžitelnosti II skupiny 5 přes 100 do 500 m3</t>
  </si>
  <si>
    <t>-842268693</t>
  </si>
  <si>
    <t>132551254</t>
  </si>
  <si>
    <t>Hloubení nezapažených rýh šířky přes 800 do 2 000 mm strojně s urovnáním dna do předepsaného profilu a spádu v hornině třídy těžitelnosti III skupiny 6 přes 100 do 500 m3</t>
  </si>
  <si>
    <t>1959807748</t>
  </si>
  <si>
    <t>v*0,1</t>
  </si>
  <si>
    <t>151101101</t>
  </si>
  <si>
    <t>Zřízení pažení a rozepření stěn rýh pro podzemní vedení příložné pro jakoukoliv mezerovitost, hloubky do 2 m</t>
  </si>
  <si>
    <t>-2114602316</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</si>
  <si>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</si>
  <si>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PVC_200*2,1*2</t>
  </si>
  <si>
    <t>151101111</t>
  </si>
  <si>
    <t>Odstranění pažení a rozepření stěn rýh pro podzemní vedení s uložením materiálu na vzdálenost do 3 m od kraje výkopu příložné, hloubky do 2 m</t>
  </si>
  <si>
    <t>-751445813</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</si>
  <si>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</si>
  <si>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</si>
  <si>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1388783167</t>
  </si>
  <si>
    <t>skl-v*0,1</t>
  </si>
  <si>
    <t>162751157</t>
  </si>
  <si>
    <t>Vodorovné přemístění výkopku nebo sypaniny po suchu na obvyklém dopravním prostředku, bez naložení výkopku, avšak se složením bez rozhrnutí z horniny třídy těžitelnosti III na vzdálenost skupiny 6 a 7 na vzdálenost přes 9 000 do 10 000 m</t>
  </si>
  <si>
    <t>-81119369</t>
  </si>
  <si>
    <t>171201201</t>
  </si>
  <si>
    <t>-606610120</t>
  </si>
  <si>
    <t>(ob+lo) "obsyp a lože pod potrubím"</t>
  </si>
  <si>
    <t>PVC_200*0,0346 "DN 200 - vytlačený objem potrubím"</t>
  </si>
  <si>
    <t>-763282016</t>
  </si>
  <si>
    <t>44,4*1,6 'Přepočtené koeficientem množství</t>
  </si>
  <si>
    <t>174101101</t>
  </si>
  <si>
    <t>Zásyp sypaninou z jakékoliv horniny strojně s uložením výkopku ve vrstvách se zhutněním jam, šachet, rýh nebo kolem objektů v těchto vykopávkách</t>
  </si>
  <si>
    <t>888563054</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</si>
  <si>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</si>
  <si>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v-skl</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</si>
  <si>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</si>
  <si>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</si>
  <si>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376553520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</si>
  <si>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</si>
  <si>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 xml:space="preserve">1,0*PVC_200*0,50 </t>
  </si>
  <si>
    <t>-PVC_200*0,0346 "DN 200 - vytlačený objem potrubím"</t>
  </si>
  <si>
    <t>58337302</t>
  </si>
  <si>
    <t>štěrkopísek frakce 0/16</t>
  </si>
  <si>
    <t>-1377544390</t>
  </si>
  <si>
    <t>34,44*1,8 'Přepočtené koeficientem množství</t>
  </si>
  <si>
    <t>451572111</t>
  </si>
  <si>
    <t>Lože pod potrubí, stoky a drobné objekty v otevřeném výkopu z kameniva drobného těženého 0 až 4 mm</t>
  </si>
  <si>
    <t>-253967270</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</si>
  <si>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</si>
  <si>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 xml:space="preserve">1,0*PVC_200*0,1 </t>
  </si>
  <si>
    <t>Komunikace</t>
  </si>
  <si>
    <t>567134113</t>
  </si>
  <si>
    <t>Podklad ze směsi stmelené cementem SC bez dilatačních spár, s rozprostřením a zhutněním SC C 12/15 (PB III), po zhutnění tl. 200 mm</t>
  </si>
  <si>
    <t>1474808923</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</si>
  <si>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</si>
  <si>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573111111</t>
  </si>
  <si>
    <t>Postřik infiltrační PI z asfaltu silničního s posypem kamenivem, v množství 0,60 kg/m2</t>
  </si>
  <si>
    <t>1887405941</t>
  </si>
  <si>
    <t>573211112</t>
  </si>
  <si>
    <t>Postřik spojovací PS bez posypu kamenivem z asfaltu silničního, v množství 0,70 kg/m2</t>
  </si>
  <si>
    <t>1955933678</t>
  </si>
  <si>
    <t>577144211</t>
  </si>
  <si>
    <t>Asfaltový beton vrstva obrusná ACO 11 (ABS) s rozprostřením a se zhutněním z nemodifikovaného asfaltu v pruhu šířky do 3 m tř. II, po zhutnění tl. 50 mm</t>
  </si>
  <si>
    <t>1013175109</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</si>
  <si>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</si>
  <si>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577145112</t>
  </si>
  <si>
    <t>Asfaltový beton vrstva ložní ACL 16 (ABH) s rozprostřením a zhutněním z nemodifikovaného asfaltu v pruhu šířky do 3 m, po zhutnění tl. 50 mm</t>
  </si>
  <si>
    <t>1424432216</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</si>
  <si>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</si>
  <si>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871355241</t>
  </si>
  <si>
    <t>Kanalizační potrubí z tvrdého PVC v otevřeném výkopu ve sklonu do 20 %, hladkého plnostěnného vícevrstvého, tuhost třídy SN 12 DN 200</t>
  </si>
  <si>
    <t>-187714050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</si>
  <si>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</si>
  <si>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87733311R</t>
  </si>
  <si>
    <t>Zaústění do nového koryta</t>
  </si>
  <si>
    <t>-799614079</t>
  </si>
  <si>
    <t>877355211</t>
  </si>
  <si>
    <t>Montáž tvarovek na kanalizačním potrubí z trub z plastu z tvrdého PVC nebo z polypropylenu v otevřeném výkopu jednoosých DN 200</t>
  </si>
  <si>
    <t>-1586810380</t>
  </si>
  <si>
    <t xml:space="preserve">Poznámka k souboru cen:_x000d_
1. V cenách nejsou započteny náklady na dodání tvarovek. Tvarovky se oceňují ve ve specifikaci._x000d_
</t>
  </si>
  <si>
    <t>28611368</t>
  </si>
  <si>
    <t>koleno kanalizace PVC KG 200x87°</t>
  </si>
  <si>
    <t>-1605149952</t>
  </si>
  <si>
    <t>891352322</t>
  </si>
  <si>
    <t>Montáž kanalizačních armatur na potrubí stavítek DN 200</t>
  </si>
  <si>
    <t>-1208651966</t>
  </si>
  <si>
    <t>30</t>
  </si>
  <si>
    <t>993020000000</t>
  </si>
  <si>
    <t>KLAPKA ŽABÍ 200</t>
  </si>
  <si>
    <t>800371369</t>
  </si>
  <si>
    <t>31</t>
  </si>
  <si>
    <t>892351111</t>
  </si>
  <si>
    <t>Tlakové zkoušky vodou na potrubí DN 150 nebo 200</t>
  </si>
  <si>
    <t>-251392493</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</si>
  <si>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</si>
  <si>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899722112</t>
  </si>
  <si>
    <t>Krytí potrubí z plastů výstražnou fólií z PVC šířky 25 cm</t>
  </si>
  <si>
    <t>2054506918</t>
  </si>
  <si>
    <t>výstražná fólie šedá</t>
  </si>
  <si>
    <t>Ostatní konstrukce a práce-bourání</t>
  </si>
  <si>
    <t>33</t>
  </si>
  <si>
    <t>919123111</t>
  </si>
  <si>
    <t>Utěsnění dilatačních spár profily nebo pásy profilem těsnicím provizorním</t>
  </si>
  <si>
    <t>-1462573385</t>
  </si>
  <si>
    <t xml:space="preserve">Poznámka k souboru cen:_x000d_
1. V cenách jsou započteny i náklady na vyčištění spár před těsněním a zalitím._x000d_
2. V ceně -3111 jsou započteny i náklady na dodání provizorního těsnicího profilu._x000d_
3. V ceně -3121 jsou započteny i náklady na dvojnásobné přitavení asfaltového pásu a jeho dodání._x000d_
</t>
  </si>
  <si>
    <t>mk*2</t>
  </si>
  <si>
    <t>34</t>
  </si>
  <si>
    <t>919731122</t>
  </si>
  <si>
    <t>Zarovnání styčné plochy podkladu nebo krytu podél vybourané části komunikace nebo zpevněné plochy živičné tl. přes 50 do 100 mm</t>
  </si>
  <si>
    <t>-1040309646</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</si>
  <si>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</si>
  <si>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Mezisoučet</t>
  </si>
  <si>
    <t>35</t>
  </si>
  <si>
    <t>919735112</t>
  </si>
  <si>
    <t>Řezání stávajícího živičného krytu nebo podkladu hloubky přes 50 do 100 mm</t>
  </si>
  <si>
    <t>1082703931</t>
  </si>
  <si>
    <t xml:space="preserve">Poznámka k souboru cen:_x000d_
1. V cenách jsou započteny i náklady na spotřebu vody._x000d_
</t>
  </si>
  <si>
    <t>36</t>
  </si>
  <si>
    <t>997221551</t>
  </si>
  <si>
    <t>Vodorovná doprava suti bez naložení, ale se složením a s hrubým urovnáním ze sypkých materiálů, na vzdálenost do 1 km</t>
  </si>
  <si>
    <t>545579115</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</si>
  <si>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</si>
  <si>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26,496</t>
  </si>
  <si>
    <t>37</t>
  </si>
  <si>
    <t>997221559</t>
  </si>
  <si>
    <t>Vodorovná doprava suti bez naložení, ale se složením a s hrubým urovnáním Příplatek k ceně za každý další i započatý 1 km přes 1 km</t>
  </si>
  <si>
    <t>-1550641285</t>
  </si>
  <si>
    <t>26,496*9 'Přepočtené koeficientem množství</t>
  </si>
  <si>
    <t>38</t>
  </si>
  <si>
    <t>997221561</t>
  </si>
  <si>
    <t>Vodorovná doprava suti bez naložení, ale se složením a s hrubým urovnáním z kusových materiálů, na vzdálenost do 1 km</t>
  </si>
  <si>
    <t>-377380477</t>
  </si>
  <si>
    <t>43,125</t>
  </si>
  <si>
    <t>39</t>
  </si>
  <si>
    <t>997221569</t>
  </si>
  <si>
    <t>1981470812</t>
  </si>
  <si>
    <t>43,125*9 'Přepočtené koeficientem množství</t>
  </si>
  <si>
    <t>40</t>
  </si>
  <si>
    <t>997221861</t>
  </si>
  <si>
    <t>Poplatek za uložení stavebního odpadu na recyklační skládce (skládkovné) z prostého betonu zatříděného do Katalogu odpadů pod kódem 17 01 01</t>
  </si>
  <si>
    <t>-537105494</t>
  </si>
  <si>
    <t>41</t>
  </si>
  <si>
    <t>997221875</t>
  </si>
  <si>
    <t>Poplatek za uložení stavebního odpadu na recyklační skládce (skládkovné) asfaltového bez obsahu dehtu zatříděného do Katalogu odpadů pod kódem 17 03 02</t>
  </si>
  <si>
    <t>1207427569</t>
  </si>
  <si>
    <t>42</t>
  </si>
  <si>
    <t>998276101</t>
  </si>
  <si>
    <t>Přesun hmot pro trubní vedení hloubené z trub z plastických hmot nebo sklolaminátových pro vodovody nebo kanalizace v otevřeném výkopu dopravní vzdálenost do 15 m</t>
  </si>
  <si>
    <t>-416354248</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</si>
  <si>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</si>
  <si>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04 - Vedlejší a ostatní náklady</t>
  </si>
  <si>
    <t>VRN - Vedlejší rozpočtové náklady</t>
  </si>
  <si>
    <t>VRN</t>
  </si>
  <si>
    <t>Vedlejší rozpočtové náklady</t>
  </si>
  <si>
    <t>012002000</t>
  </si>
  <si>
    <t>Geodetické práce</t>
  </si>
  <si>
    <t>Kč</t>
  </si>
  <si>
    <t>1024</t>
  </si>
  <si>
    <t>-1768185136</t>
  </si>
  <si>
    <t>013244000</t>
  </si>
  <si>
    <t>Dokumentace pro provádění stavby</t>
  </si>
  <si>
    <t>-420202801</t>
  </si>
  <si>
    <t>013254000</t>
  </si>
  <si>
    <t>Dokumentace skutečného provedení stavby</t>
  </si>
  <si>
    <t>-88712070</t>
  </si>
  <si>
    <t>030001000</t>
  </si>
  <si>
    <t>Zařízení staveniště</t>
  </si>
  <si>
    <t>725847131</t>
  </si>
  <si>
    <t>045002000</t>
  </si>
  <si>
    <t>Kompletační a koordinační činnost</t>
  </si>
  <si>
    <t>-1863204536</t>
  </si>
  <si>
    <t>P</t>
  </si>
  <si>
    <t xml:space="preserve">Poznámka k položce:_x000d_
- zajišťování činností souvisejících se zakázkou, tj. účasti všech zainteresovaných stran ve všech fázích přípravy, realizace a dokončení zakázky_x000d_
- poradenství (technická pomoc)_x000d_
- koordinace prací a dodávek mezi dodavateli_x000d_
</t>
  </si>
  <si>
    <t>071103000</t>
  </si>
  <si>
    <t>Provoz investora</t>
  </si>
  <si>
    <t>-1550144841</t>
  </si>
  <si>
    <t>SEZNAM FIGUR</t>
  </si>
  <si>
    <t>Výměra</t>
  </si>
  <si>
    <t xml:space="preserve"> 01</t>
  </si>
  <si>
    <t>Použití figury:</t>
  </si>
  <si>
    <t xml:space="preserve"> 03</t>
  </si>
  <si>
    <t>bet</t>
  </si>
  <si>
    <t>betonové lože pod šachty</t>
  </si>
  <si>
    <t>Lože pod potrubí otevřený výkop z kameniva drobného těženého</t>
  </si>
  <si>
    <t>Uložení sypaniny na skládky nebo meziskládky</t>
  </si>
  <si>
    <t>Zarovnání styčné plochy podkladu nebo krytu živičného tl do 100 mm</t>
  </si>
  <si>
    <t>Odstranění podkladu z betonu prostého tl 300 mm strojně pl přes 50 do 200 m2</t>
  </si>
  <si>
    <t>Frézování živičného krytu tl 100 mm pruh š 2 m pl do 1000 m2 bez překážek v trase</t>
  </si>
  <si>
    <t>Hloubení rýh nezapažených š do 2000 mm v hornině třídy těžitelnosti I, skupiny 3 objem do 500 m3 strojně</t>
  </si>
  <si>
    <t>Podklad ze směsi stmelené cementem SC C 12/15 (PB III) tl 200 mm</t>
  </si>
  <si>
    <t>Postřik živičný infiltrační s posypem z asfaltu množství 0,60 kg/m2</t>
  </si>
  <si>
    <t>Postřik živičný spojovací z asfaltu v množství 0,70 kg/m2</t>
  </si>
  <si>
    <t>Asfaltový beton vrstva obrusná ACO 11 (ABS) tř. II tl 50 mm š do 3 m z nemodifikovaného asfaltu</t>
  </si>
  <si>
    <t>Asfaltový beton vrstva ložní ACL 16 (ABH) tl 50 mm š do 3 m z nemodifikovaného asfaltu</t>
  </si>
  <si>
    <t>Těsnění spár provizorním těsnicím profilem</t>
  </si>
  <si>
    <t>Obsypání potrubí strojně sypaninou bez prohození, uloženou do 3 m</t>
  </si>
  <si>
    <t>Kanalizační potrubí z tvrdého PVC vícevrstvé tuhost třídy SN12 DN 200</t>
  </si>
  <si>
    <t>Zřízení příložného pažení a rozepření stěn rýh hl do 2 m</t>
  </si>
  <si>
    <t>Tlaková zkouška vodou potrubí DN 150 nebo 200</t>
  </si>
  <si>
    <t>Krytí potrubí z plastů výstražnou fólií z PVC 25 cm</t>
  </si>
  <si>
    <t>Vodorovné přemístění do 10000 m výkopku/sypaniny z horniny třídy těžitelnosti II, skupiny 4 a 5</t>
  </si>
  <si>
    <t>Zásyp jam, šachet rýh nebo kolem objektů sypaninou se zhutněním</t>
  </si>
  <si>
    <t>š</t>
  </si>
  <si>
    <t>šachty betonové</t>
  </si>
  <si>
    <t>2 "DN 200"</t>
  </si>
  <si>
    <t>Hloubení rýh nezapažených š do 2000 mm v hornině třídy těžitelnosti I, skupiny 1 a 2 objem do 500 m3 strojně</t>
  </si>
  <si>
    <t>Hloubení rýh nezapažených š do 2000 mm v hornině třídy těžitelnosti II, skupiny 4 objem do 500 m3 strojně</t>
  </si>
  <si>
    <t>Hloubení rýh nezapažených š do 2000 mm v hornině třídy těžitelnosti II, skupiny 5 objem do 500 m3 strojně</t>
  </si>
  <si>
    <t>Hloubení rýh nezapažených š do 2000 mm v hornině třídy těžitelnosti III, skupiny 6 objem do 500 m3 strojně</t>
  </si>
  <si>
    <t>Vodorovné přemístění do 10000 m výkopku/sypaniny z horniny třídy těžitelnosti III, skupiny 6 a 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</si>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</sst>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8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981_20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Levín - revitalizace požární nádrže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Králův Dvůr</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4. 5. 2020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MÚ Králův Dvůr</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Fiala projekty s.r.o.</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Eva Mrvová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ROUND(SUM(AG55:AG58),2)</f>
        <v>0</v>
      </c>
      <c r="AH54" s="103"/>
      <c r="AI54" s="103"/>
      <c r="AJ54" s="103"/>
      <c r="AK54" s="103"/>
      <c r="AL54" s="103"/>
      <c r="AM54" s="103"/>
      <c r="AN54" s="104">
        <f>SUM(AG54,AT54)</f>
        <v>0</v>
      </c>
      <c r="AO54" s="104"/>
      <c r="AP54" s="104"/>
      <c r="AQ54" s="105" t="s">
        <v>19</v>
      </c>
      <c r="AR54" s="106"/>
      <c r="AS54" s="107">
        <f>ROUND(SUM(AS55:AS58),2)</f>
        <v>0</v>
      </c>
      <c r="AT54" s="108">
        <f>ROUND(SUM(AV54:AW54),2)</f>
        <v>0</v>
      </c>
      <c r="AU54" s="109">
        <f>ROUND(SUM(AU55:AU58),5)</f>
        <v>0</v>
      </c>
      <c r="AV54" s="108">
        <f>ROUND(AZ54*L29,2)</f>
        <v>0</v>
      </c>
      <c r="AW54" s="108">
        <f>ROUND(BA54*L30,2)</f>
        <v>0</v>
      </c>
      <c r="AX54" s="108">
        <f>ROUND(BB54*L29,2)</f>
        <v>0</v>
      </c>
      <c r="AY54" s="108">
        <f>ROUND(BC54*L30,2)</f>
        <v>0</v>
      </c>
      <c r="AZ54" s="108">
        <f>ROUND(SUM(AZ55:AZ58),2)</f>
        <v>0</v>
      </c>
      <c r="BA54" s="108">
        <f>ROUND(SUM(BA55:BA58),2)</f>
        <v>0</v>
      </c>
      <c r="BB54" s="108">
        <f>ROUND(SUM(BB55:BB58),2)</f>
        <v>0</v>
      </c>
      <c r="BC54" s="108">
        <f>ROUND(SUM(BC55:BC58),2)</f>
        <v>0</v>
      </c>
      <c r="BD54" s="110">
        <f>ROUND(SUM(BD55:BD58),2)</f>
        <v>0</v>
      </c>
      <c r="BE54" s="6"/>
      <c r="BS54" s="111" t="s">
        <v>71</v>
      </c>
      <c r="BT54" s="111" t="s">
        <v>72</v>
      </c>
      <c r="BU54" s="112" t="s">
        <v>73</v>
      </c>
      <c r="BV54" s="111" t="s">
        <v>74</v>
      </c>
      <c r="BW54" s="111" t="s">
        <v>5</v>
      </c>
      <c r="BX54" s="111" t="s">
        <v>75</v>
      </c>
      <c r="CL54" s="111" t="s">
        <v>19</v>
      </c>
    </row>
    <row r="55" s="7" customFormat="1" ht="24.7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SO 01 - Oprava a úpr...'!J30</f>
        <v>0</v>
      </c>
      <c r="AH55" s="117"/>
      <c r="AI55" s="117"/>
      <c r="AJ55" s="117"/>
      <c r="AK55" s="117"/>
      <c r="AL55" s="117"/>
      <c r="AM55" s="117"/>
      <c r="AN55" s="118">
        <f>SUM(AG55,AT55)</f>
        <v>0</v>
      </c>
      <c r="AO55" s="117"/>
      <c r="AP55" s="117"/>
      <c r="AQ55" s="119" t="s">
        <v>79</v>
      </c>
      <c r="AR55" s="120"/>
      <c r="AS55" s="121">
        <v>0</v>
      </c>
      <c r="AT55" s="122">
        <f>ROUND(SUM(AV55:AW55),2)</f>
        <v>0</v>
      </c>
      <c r="AU55" s="123">
        <f>'01 - SO 01 - Oprava a úpr...'!P89</f>
        <v>0</v>
      </c>
      <c r="AV55" s="122">
        <f>'01 - SO 01 - Oprava a úpr...'!J33</f>
        <v>0</v>
      </c>
      <c r="AW55" s="122">
        <f>'01 - SO 01 - Oprava a úpr...'!J34</f>
        <v>0</v>
      </c>
      <c r="AX55" s="122">
        <f>'01 - SO 01 - Oprava a úpr...'!J35</f>
        <v>0</v>
      </c>
      <c r="AY55" s="122">
        <f>'01 - SO 01 - Oprava a úpr...'!J36</f>
        <v>0</v>
      </c>
      <c r="AZ55" s="122">
        <f>'01 - SO 01 - Oprava a úpr...'!F33</f>
        <v>0</v>
      </c>
      <c r="BA55" s="122">
        <f>'01 - SO 01 - Oprava a úpr...'!F34</f>
        <v>0</v>
      </c>
      <c r="BB55" s="122">
        <f>'01 - SO 01 - Oprava a úpr...'!F35</f>
        <v>0</v>
      </c>
      <c r="BC55" s="122">
        <f>'01 - SO 01 - Oprava a úpr...'!F36</f>
        <v>0</v>
      </c>
      <c r="BD55" s="124">
        <f>'01 - SO 01 - Oprava a úpr...'!F37</f>
        <v>0</v>
      </c>
      <c r="BE55" s="7"/>
      <c r="BT55" s="125" t="s">
        <v>80</v>
      </c>
      <c r="BV55" s="125" t="s">
        <v>74</v>
      </c>
      <c r="BW55" s="125" t="s">
        <v>81</v>
      </c>
      <c r="BX55" s="125" t="s">
        <v>5</v>
      </c>
      <c r="CL55" s="125" t="s">
        <v>19</v>
      </c>
      <c r="CM55" s="125" t="s">
        <v>82</v>
      </c>
    </row>
    <row r="56" s="7" customFormat="1" ht="16.5" customHeight="1">
      <c r="A56" s="113" t="s">
        <v>76</v>
      </c>
      <c r="B56" s="114"/>
      <c r="C56" s="115"/>
      <c r="D56" s="116" t="s">
        <v>83</v>
      </c>
      <c r="E56" s="116"/>
      <c r="F56" s="116"/>
      <c r="G56" s="116"/>
      <c r="H56" s="116"/>
      <c r="I56" s="117"/>
      <c r="J56" s="116" t="s">
        <v>84</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SO 02 - Zpevnění dna...'!J30</f>
        <v>0</v>
      </c>
      <c r="AH56" s="117"/>
      <c r="AI56" s="117"/>
      <c r="AJ56" s="117"/>
      <c r="AK56" s="117"/>
      <c r="AL56" s="117"/>
      <c r="AM56" s="117"/>
      <c r="AN56" s="118">
        <f>SUM(AG56,AT56)</f>
        <v>0</v>
      </c>
      <c r="AO56" s="117"/>
      <c r="AP56" s="117"/>
      <c r="AQ56" s="119" t="s">
        <v>79</v>
      </c>
      <c r="AR56" s="120"/>
      <c r="AS56" s="121">
        <v>0</v>
      </c>
      <c r="AT56" s="122">
        <f>ROUND(SUM(AV56:AW56),2)</f>
        <v>0</v>
      </c>
      <c r="AU56" s="123">
        <f>'02 - SO 02 - Zpevnění dna...'!P85</f>
        <v>0</v>
      </c>
      <c r="AV56" s="122">
        <f>'02 - SO 02 - Zpevnění dna...'!J33</f>
        <v>0</v>
      </c>
      <c r="AW56" s="122">
        <f>'02 - SO 02 - Zpevnění dna...'!J34</f>
        <v>0</v>
      </c>
      <c r="AX56" s="122">
        <f>'02 - SO 02 - Zpevnění dna...'!J35</f>
        <v>0</v>
      </c>
      <c r="AY56" s="122">
        <f>'02 - SO 02 - Zpevnění dna...'!J36</f>
        <v>0</v>
      </c>
      <c r="AZ56" s="122">
        <f>'02 - SO 02 - Zpevnění dna...'!F33</f>
        <v>0</v>
      </c>
      <c r="BA56" s="122">
        <f>'02 - SO 02 - Zpevnění dna...'!F34</f>
        <v>0</v>
      </c>
      <c r="BB56" s="122">
        <f>'02 - SO 02 - Zpevnění dna...'!F35</f>
        <v>0</v>
      </c>
      <c r="BC56" s="122">
        <f>'02 - SO 02 - Zpevnění dna...'!F36</f>
        <v>0</v>
      </c>
      <c r="BD56" s="124">
        <f>'02 - SO 02 - Zpevnění dna...'!F37</f>
        <v>0</v>
      </c>
      <c r="BE56" s="7"/>
      <c r="BT56" s="125" t="s">
        <v>80</v>
      </c>
      <c r="BV56" s="125" t="s">
        <v>74</v>
      </c>
      <c r="BW56" s="125" t="s">
        <v>85</v>
      </c>
      <c r="BX56" s="125" t="s">
        <v>5</v>
      </c>
      <c r="CL56" s="125" t="s">
        <v>19</v>
      </c>
      <c r="CM56" s="125" t="s">
        <v>82</v>
      </c>
    </row>
    <row r="57" s="7" customFormat="1" ht="16.5" customHeight="1">
      <c r="A57" s="113" t="s">
        <v>76</v>
      </c>
      <c r="B57" s="114"/>
      <c r="C57" s="115"/>
      <c r="D57" s="116" t="s">
        <v>86</v>
      </c>
      <c r="E57" s="116"/>
      <c r="F57" s="116"/>
      <c r="G57" s="116"/>
      <c r="H57" s="116"/>
      <c r="I57" s="117"/>
      <c r="J57" s="116" t="s">
        <v>87</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'03 - SO 03 - Drenáž'!J30</f>
        <v>0</v>
      </c>
      <c r="AH57" s="117"/>
      <c r="AI57" s="117"/>
      <c r="AJ57" s="117"/>
      <c r="AK57" s="117"/>
      <c r="AL57" s="117"/>
      <c r="AM57" s="117"/>
      <c r="AN57" s="118">
        <f>SUM(AG57,AT57)</f>
        <v>0</v>
      </c>
      <c r="AO57" s="117"/>
      <c r="AP57" s="117"/>
      <c r="AQ57" s="119" t="s">
        <v>79</v>
      </c>
      <c r="AR57" s="120"/>
      <c r="AS57" s="121">
        <v>0</v>
      </c>
      <c r="AT57" s="122">
        <f>ROUND(SUM(AV57:AW57),2)</f>
        <v>0</v>
      </c>
      <c r="AU57" s="123">
        <f>'03 - SO 03 - Drenáž'!P87</f>
        <v>0</v>
      </c>
      <c r="AV57" s="122">
        <f>'03 - SO 03 - Drenáž'!J33</f>
        <v>0</v>
      </c>
      <c r="AW57" s="122">
        <f>'03 - SO 03 - Drenáž'!J34</f>
        <v>0</v>
      </c>
      <c r="AX57" s="122">
        <f>'03 - SO 03 - Drenáž'!J35</f>
        <v>0</v>
      </c>
      <c r="AY57" s="122">
        <f>'03 - SO 03 - Drenáž'!J36</f>
        <v>0</v>
      </c>
      <c r="AZ57" s="122">
        <f>'03 - SO 03 - Drenáž'!F33</f>
        <v>0</v>
      </c>
      <c r="BA57" s="122">
        <f>'03 - SO 03 - Drenáž'!F34</f>
        <v>0</v>
      </c>
      <c r="BB57" s="122">
        <f>'03 - SO 03 - Drenáž'!F35</f>
        <v>0</v>
      </c>
      <c r="BC57" s="122">
        <f>'03 - SO 03 - Drenáž'!F36</f>
        <v>0</v>
      </c>
      <c r="BD57" s="124">
        <f>'03 - SO 03 - Drenáž'!F37</f>
        <v>0</v>
      </c>
      <c r="BE57" s="7"/>
      <c r="BT57" s="125" t="s">
        <v>80</v>
      </c>
      <c r="BV57" s="125" t="s">
        <v>74</v>
      </c>
      <c r="BW57" s="125" t="s">
        <v>88</v>
      </c>
      <c r="BX57" s="125" t="s">
        <v>5</v>
      </c>
      <c r="CL57" s="125" t="s">
        <v>19</v>
      </c>
      <c r="CM57" s="125" t="s">
        <v>82</v>
      </c>
    </row>
    <row r="58" s="7" customFormat="1" ht="16.5" customHeight="1">
      <c r="A58" s="113" t="s">
        <v>76</v>
      </c>
      <c r="B58" s="114"/>
      <c r="C58" s="115"/>
      <c r="D58" s="116" t="s">
        <v>89</v>
      </c>
      <c r="E58" s="116"/>
      <c r="F58" s="116"/>
      <c r="G58" s="116"/>
      <c r="H58" s="116"/>
      <c r="I58" s="117"/>
      <c r="J58" s="116" t="s">
        <v>90</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'04 - Vedlejší a ostatní n...'!J30</f>
        <v>0</v>
      </c>
      <c r="AH58" s="117"/>
      <c r="AI58" s="117"/>
      <c r="AJ58" s="117"/>
      <c r="AK58" s="117"/>
      <c r="AL58" s="117"/>
      <c r="AM58" s="117"/>
      <c r="AN58" s="118">
        <f>SUM(AG58,AT58)</f>
        <v>0</v>
      </c>
      <c r="AO58" s="117"/>
      <c r="AP58" s="117"/>
      <c r="AQ58" s="119" t="s">
        <v>91</v>
      </c>
      <c r="AR58" s="120"/>
      <c r="AS58" s="126">
        <v>0</v>
      </c>
      <c r="AT58" s="127">
        <f>ROUND(SUM(AV58:AW58),2)</f>
        <v>0</v>
      </c>
      <c r="AU58" s="128">
        <f>'04 - Vedlejší a ostatní n...'!P80</f>
        <v>0</v>
      </c>
      <c r="AV58" s="127">
        <f>'04 - Vedlejší a ostatní n...'!J33</f>
        <v>0</v>
      </c>
      <c r="AW58" s="127">
        <f>'04 - Vedlejší a ostatní n...'!J34</f>
        <v>0</v>
      </c>
      <c r="AX58" s="127">
        <f>'04 - Vedlejší a ostatní n...'!J35</f>
        <v>0</v>
      </c>
      <c r="AY58" s="127">
        <f>'04 - Vedlejší a ostatní n...'!J36</f>
        <v>0</v>
      </c>
      <c r="AZ58" s="127">
        <f>'04 - Vedlejší a ostatní n...'!F33</f>
        <v>0</v>
      </c>
      <c r="BA58" s="127">
        <f>'04 - Vedlejší a ostatní n...'!F34</f>
        <v>0</v>
      </c>
      <c r="BB58" s="127">
        <f>'04 - Vedlejší a ostatní n...'!F35</f>
        <v>0</v>
      </c>
      <c r="BC58" s="127">
        <f>'04 - Vedlejší a ostatní n...'!F36</f>
        <v>0</v>
      </c>
      <c r="BD58" s="129">
        <f>'04 - Vedlejší a ostatní n...'!F37</f>
        <v>0</v>
      </c>
      <c r="BE58" s="7"/>
      <c r="BT58" s="125" t="s">
        <v>80</v>
      </c>
      <c r="BV58" s="125" t="s">
        <v>74</v>
      </c>
      <c r="BW58" s="125" t="s">
        <v>92</v>
      </c>
      <c r="BX58" s="125" t="s">
        <v>5</v>
      </c>
      <c r="CL58" s="125" t="s">
        <v>19</v>
      </c>
      <c r="CM58" s="125" t="s">
        <v>82</v>
      </c>
    </row>
    <row r="59" s="2" customFormat="1" ht="30" customHeight="1">
      <c r="A59" s="40"/>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6"/>
      <c r="AS59" s="40"/>
      <c r="AT59" s="40"/>
      <c r="AU59" s="40"/>
      <c r="AV59" s="40"/>
      <c r="AW59" s="40"/>
      <c r="AX59" s="40"/>
      <c r="AY59" s="40"/>
      <c r="AZ59" s="40"/>
      <c r="BA59" s="40"/>
      <c r="BB59" s="40"/>
      <c r="BC59" s="40"/>
      <c r="BD59" s="40"/>
      <c r="BE59" s="40"/>
    </row>
    <row r="60" s="2" customFormat="1" ht="6.96" customHeight="1">
      <c r="A60" s="40"/>
      <c r="B60" s="61"/>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46"/>
      <c r="AS60" s="40"/>
      <c r="AT60" s="40"/>
      <c r="AU60" s="40"/>
      <c r="AV60" s="40"/>
      <c r="AW60" s="40"/>
      <c r="AX60" s="40"/>
      <c r="AY60" s="40"/>
      <c r="AZ60" s="40"/>
      <c r="BA60" s="40"/>
      <c r="BB60" s="40"/>
      <c r="BC60" s="40"/>
      <c r="BD60" s="40"/>
      <c r="BE60" s="40"/>
    </row>
  </sheetData>
  <sheetProtection sheet="1" formatColumns="0" formatRows="0" objects="1" scenarios="1" spinCount="100000" saltValue="KYHO+y1DlHA3EYA8RfpR4LaaiRLRdziFeHSDdAOR6wdGL3HkHAKzcjrtitNLDa+1tRaazVqo9vKcJXU8NoiAQA==" hashValue="/ob6Y4MQJ2iHJhx9XQh8dovj8tdApXiezEbii4oS8/wTrVqeaMUHyltIgqw5uAkZpMTMwbiV802JWjQlnjFdww==" algorithmName="SHA-512" password="CA2F"/>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SO 01 - Oprava a úpr...'!C2" display="/"/>
    <hyperlink ref="A56" location="'02 - SO 02 - Zpevnění dna...'!C2" display="/"/>
    <hyperlink ref="A57" location="'03 - SO 03 - Drenáž'!C2" display="/"/>
    <hyperlink ref="A58" location="'04 - Vedlejší a ostatní 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c r="AZ2" s="130" t="s">
        <v>93</v>
      </c>
      <c r="BA2" s="130" t="s">
        <v>94</v>
      </c>
      <c r="BB2" s="130" t="s">
        <v>95</v>
      </c>
      <c r="BC2" s="130" t="s">
        <v>96</v>
      </c>
      <c r="BD2" s="130" t="s">
        <v>82</v>
      </c>
    </row>
    <row r="3" s="1" customFormat="1" ht="6.96" customHeight="1">
      <c r="B3" s="131"/>
      <c r="C3" s="132"/>
      <c r="D3" s="132"/>
      <c r="E3" s="132"/>
      <c r="F3" s="132"/>
      <c r="G3" s="132"/>
      <c r="H3" s="132"/>
      <c r="I3" s="132"/>
      <c r="J3" s="132"/>
      <c r="K3" s="132"/>
      <c r="L3" s="22"/>
      <c r="AT3" s="19" t="s">
        <v>82</v>
      </c>
    </row>
    <row r="4" s="1" customFormat="1" ht="24.96" customHeight="1">
      <c r="B4" s="22"/>
      <c r="D4" s="133" t="s">
        <v>97</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Levín - revitalizace požární nádrže</v>
      </c>
      <c r="F7" s="135"/>
      <c r="G7" s="135"/>
      <c r="H7" s="135"/>
      <c r="L7" s="22"/>
    </row>
    <row r="8" s="2" customFormat="1" ht="12" customHeight="1">
      <c r="A8" s="40"/>
      <c r="B8" s="46"/>
      <c r="C8" s="40"/>
      <c r="D8" s="135" t="s">
        <v>98</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99</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22</v>
      </c>
      <c r="G12" s="40"/>
      <c r="H12" s="40"/>
      <c r="I12" s="135" t="s">
        <v>23</v>
      </c>
      <c r="J12" s="140" t="str">
        <f>'Rekapitulace stavby'!AN8</f>
        <v>4. 5. 2020</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34</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35</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36</v>
      </c>
      <c r="E26" s="40"/>
      <c r="F26" s="40"/>
      <c r="G26" s="40"/>
      <c r="H26" s="40"/>
      <c r="I26" s="40"/>
      <c r="J26" s="40"/>
      <c r="K26" s="40"/>
      <c r="L26" s="137"/>
      <c r="S26" s="40"/>
      <c r="T26" s="40"/>
      <c r="U26" s="40"/>
      <c r="V26" s="40"/>
      <c r="W26" s="40"/>
      <c r="X26" s="40"/>
      <c r="Y26" s="40"/>
      <c r="Z26" s="40"/>
      <c r="AA26" s="40"/>
      <c r="AB26" s="40"/>
      <c r="AC26" s="40"/>
      <c r="AD26" s="40"/>
      <c r="AE26" s="40"/>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38</v>
      </c>
      <c r="E30" s="40"/>
      <c r="F30" s="40"/>
      <c r="G30" s="40"/>
      <c r="H30" s="40"/>
      <c r="I30" s="40"/>
      <c r="J30" s="147">
        <f>ROUND(J89,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40</v>
      </c>
      <c r="G32" s="40"/>
      <c r="H32" s="40"/>
      <c r="I32" s="148" t="s">
        <v>39</v>
      </c>
      <c r="J32" s="148" t="s">
        <v>41</v>
      </c>
      <c r="K32" s="40"/>
      <c r="L32" s="137"/>
      <c r="S32" s="40"/>
      <c r="T32" s="40"/>
      <c r="U32" s="40"/>
      <c r="V32" s="40"/>
      <c r="W32" s="40"/>
      <c r="X32" s="40"/>
      <c r="Y32" s="40"/>
      <c r="Z32" s="40"/>
      <c r="AA32" s="40"/>
      <c r="AB32" s="40"/>
      <c r="AC32" s="40"/>
      <c r="AD32" s="40"/>
      <c r="AE32" s="40"/>
    </row>
    <row r="33" s="2" customFormat="1" ht="14.4" customHeight="1">
      <c r="A33" s="40"/>
      <c r="B33" s="46"/>
      <c r="C33" s="40"/>
      <c r="D33" s="149" t="s">
        <v>42</v>
      </c>
      <c r="E33" s="135" t="s">
        <v>43</v>
      </c>
      <c r="F33" s="150">
        <f>ROUND((SUM(BE89:BE157)),  2)</f>
        <v>0</v>
      </c>
      <c r="G33" s="40"/>
      <c r="H33" s="40"/>
      <c r="I33" s="151">
        <v>0.20999999999999999</v>
      </c>
      <c r="J33" s="150">
        <f>ROUND(((SUM(BE89:BE157))*I33),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44</v>
      </c>
      <c r="F34" s="150">
        <f>ROUND((SUM(BF89:BF157)),  2)</f>
        <v>0</v>
      </c>
      <c r="G34" s="40"/>
      <c r="H34" s="40"/>
      <c r="I34" s="151">
        <v>0.14999999999999999</v>
      </c>
      <c r="J34" s="150">
        <f>ROUND(((SUM(BF89:BF157))*I34),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45</v>
      </c>
      <c r="F35" s="150">
        <f>ROUND((SUM(BG89:BG157)),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46</v>
      </c>
      <c r="F36" s="150">
        <f>ROUND((SUM(BH89:BH157)),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47</v>
      </c>
      <c r="F37" s="150">
        <f>ROUND((SUM(BI89:BI157)),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48</v>
      </c>
      <c r="E39" s="154"/>
      <c r="F39" s="154"/>
      <c r="G39" s="155" t="s">
        <v>49</v>
      </c>
      <c r="H39" s="156" t="s">
        <v>50</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100</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Levín - revitalizace požární nádrže</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98</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01 - SO 01 - Oprava a úprava požární nádrže</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Králův Dvůr</v>
      </c>
      <c r="G52" s="42"/>
      <c r="H52" s="42"/>
      <c r="I52" s="34" t="s">
        <v>23</v>
      </c>
      <c r="J52" s="74" t="str">
        <f>IF(J12="","",J12)</f>
        <v>4. 5. 2020</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MÚ Králův Dvůr</v>
      </c>
      <c r="G54" s="42"/>
      <c r="H54" s="42"/>
      <c r="I54" s="34" t="s">
        <v>31</v>
      </c>
      <c r="J54" s="38" t="str">
        <f>E21</f>
        <v>Fiala projekty s.r.o.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Eva Mrvová</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101</v>
      </c>
      <c r="D57" s="165"/>
      <c r="E57" s="165"/>
      <c r="F57" s="165"/>
      <c r="G57" s="165"/>
      <c r="H57" s="165"/>
      <c r="I57" s="165"/>
      <c r="J57" s="166" t="s">
        <v>102</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70</v>
      </c>
      <c r="D59" s="42"/>
      <c r="E59" s="42"/>
      <c r="F59" s="42"/>
      <c r="G59" s="42"/>
      <c r="H59" s="42"/>
      <c r="I59" s="42"/>
      <c r="J59" s="104">
        <f>J89</f>
        <v>0</v>
      </c>
      <c r="K59" s="42"/>
      <c r="L59" s="137"/>
      <c r="S59" s="40"/>
      <c r="T59" s="40"/>
      <c r="U59" s="40"/>
      <c r="V59" s="40"/>
      <c r="W59" s="40"/>
      <c r="X59" s="40"/>
      <c r="Y59" s="40"/>
      <c r="Z59" s="40"/>
      <c r="AA59" s="40"/>
      <c r="AB59" s="40"/>
      <c r="AC59" s="40"/>
      <c r="AD59" s="40"/>
      <c r="AE59" s="40"/>
      <c r="AU59" s="19" t="s">
        <v>103</v>
      </c>
    </row>
    <row r="60" s="9" customFormat="1" ht="24.96" customHeight="1">
      <c r="A60" s="9"/>
      <c r="B60" s="168"/>
      <c r="C60" s="169"/>
      <c r="D60" s="170" t="s">
        <v>104</v>
      </c>
      <c r="E60" s="171"/>
      <c r="F60" s="171"/>
      <c r="G60" s="171"/>
      <c r="H60" s="171"/>
      <c r="I60" s="171"/>
      <c r="J60" s="172">
        <f>J90</f>
        <v>0</v>
      </c>
      <c r="K60" s="169"/>
      <c r="L60" s="173"/>
      <c r="S60" s="9"/>
      <c r="T60" s="9"/>
      <c r="U60" s="9"/>
      <c r="V60" s="9"/>
      <c r="W60" s="9"/>
      <c r="X60" s="9"/>
      <c r="Y60" s="9"/>
      <c r="Z60" s="9"/>
      <c r="AA60" s="9"/>
      <c r="AB60" s="9"/>
      <c r="AC60" s="9"/>
      <c r="AD60" s="9"/>
      <c r="AE60" s="9"/>
    </row>
    <row r="61" s="10" customFormat="1" ht="19.92" customHeight="1">
      <c r="A61" s="10"/>
      <c r="B61" s="174"/>
      <c r="C61" s="175"/>
      <c r="D61" s="176" t="s">
        <v>105</v>
      </c>
      <c r="E61" s="177"/>
      <c r="F61" s="177"/>
      <c r="G61" s="177"/>
      <c r="H61" s="177"/>
      <c r="I61" s="177"/>
      <c r="J61" s="178">
        <f>J91</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106</v>
      </c>
      <c r="E62" s="177"/>
      <c r="F62" s="177"/>
      <c r="G62" s="177"/>
      <c r="H62" s="177"/>
      <c r="I62" s="177"/>
      <c r="J62" s="178">
        <f>J100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107</v>
      </c>
      <c r="E63" s="177"/>
      <c r="F63" s="177"/>
      <c r="G63" s="177"/>
      <c r="H63" s="177"/>
      <c r="I63" s="177"/>
      <c r="J63" s="178">
        <f>J108</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108</v>
      </c>
      <c r="E64" s="177"/>
      <c r="F64" s="177"/>
      <c r="G64" s="177"/>
      <c r="H64" s="177"/>
      <c r="I64" s="177"/>
      <c r="J64" s="178">
        <f>J114</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109</v>
      </c>
      <c r="E65" s="177"/>
      <c r="F65" s="177"/>
      <c r="G65" s="177"/>
      <c r="H65" s="177"/>
      <c r="I65" s="177"/>
      <c r="J65" s="178">
        <f>J119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110</v>
      </c>
      <c r="E66" s="177"/>
      <c r="F66" s="177"/>
      <c r="G66" s="177"/>
      <c r="H66" s="177"/>
      <c r="I66" s="177"/>
      <c r="J66" s="178">
        <f>J136</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111</v>
      </c>
      <c r="E67" s="177"/>
      <c r="F67" s="177"/>
      <c r="G67" s="177"/>
      <c r="H67" s="177"/>
      <c r="I67" s="177"/>
      <c r="J67" s="178">
        <f>J145</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112</v>
      </c>
      <c r="E68" s="171"/>
      <c r="F68" s="171"/>
      <c r="G68" s="171"/>
      <c r="H68" s="171"/>
      <c r="I68" s="171"/>
      <c r="J68" s="172">
        <f>J148</f>
        <v>0</v>
      </c>
      <c r="K68" s="169"/>
      <c r="L68" s="173"/>
      <c r="S68" s="9"/>
      <c r="T68" s="9"/>
      <c r="U68" s="9"/>
      <c r="V68" s="9"/>
      <c r="W68" s="9"/>
      <c r="X68" s="9"/>
      <c r="Y68" s="9"/>
      <c r="Z68" s="9"/>
      <c r="AA68" s="9"/>
      <c r="AB68" s="9"/>
      <c r="AC68" s="9"/>
      <c r="AD68" s="9"/>
      <c r="AE68" s="9"/>
    </row>
    <row r="69" s="10" customFormat="1" ht="19.92" customHeight="1">
      <c r="A69" s="10"/>
      <c r="B69" s="174"/>
      <c r="C69" s="175"/>
      <c r="D69" s="176" t="s">
        <v>113</v>
      </c>
      <c r="E69" s="177"/>
      <c r="F69" s="177"/>
      <c r="G69" s="177"/>
      <c r="H69" s="177"/>
      <c r="I69" s="177"/>
      <c r="J69" s="178">
        <f>J149</f>
        <v>0</v>
      </c>
      <c r="K69" s="175"/>
      <c r="L69" s="179"/>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7"/>
      <c r="S75" s="40"/>
      <c r="T75" s="40"/>
      <c r="U75" s="40"/>
      <c r="V75" s="40"/>
      <c r="W75" s="40"/>
      <c r="X75" s="40"/>
      <c r="Y75" s="40"/>
      <c r="Z75" s="40"/>
      <c r="AA75" s="40"/>
      <c r="AB75" s="40"/>
      <c r="AC75" s="40"/>
      <c r="AD75" s="40"/>
      <c r="AE75" s="40"/>
    </row>
    <row r="76" s="2" customFormat="1" ht="24.96" customHeight="1">
      <c r="A76" s="40"/>
      <c r="B76" s="41"/>
      <c r="C76" s="25" t="s">
        <v>114</v>
      </c>
      <c r="D76" s="42"/>
      <c r="E76" s="42"/>
      <c r="F76" s="42"/>
      <c r="G76" s="42"/>
      <c r="H76" s="42"/>
      <c r="I76" s="42"/>
      <c r="J76" s="42"/>
      <c r="K76" s="42"/>
      <c r="L76" s="13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7"/>
      <c r="S78" s="40"/>
      <c r="T78" s="40"/>
      <c r="U78" s="40"/>
      <c r="V78" s="40"/>
      <c r="W78" s="40"/>
      <c r="X78" s="40"/>
      <c r="Y78" s="40"/>
      <c r="Z78" s="40"/>
      <c r="AA78" s="40"/>
      <c r="AB78" s="40"/>
      <c r="AC78" s="40"/>
      <c r="AD78" s="40"/>
      <c r="AE78" s="40"/>
    </row>
    <row r="79" s="2" customFormat="1" ht="16.5" customHeight="1">
      <c r="A79" s="40"/>
      <c r="B79" s="41"/>
      <c r="C79" s="42"/>
      <c r="D79" s="42"/>
      <c r="E79" s="163" t="str">
        <f>E7</f>
        <v>Levín - revitalizace požární nádrže</v>
      </c>
      <c r="F79" s="34"/>
      <c r="G79" s="34"/>
      <c r="H79" s="34"/>
      <c r="I79" s="42"/>
      <c r="J79" s="42"/>
      <c r="K79" s="42"/>
      <c r="L79" s="137"/>
      <c r="S79" s="40"/>
      <c r="T79" s="40"/>
      <c r="U79" s="40"/>
      <c r="V79" s="40"/>
      <c r="W79" s="40"/>
      <c r="X79" s="40"/>
      <c r="Y79" s="40"/>
      <c r="Z79" s="40"/>
      <c r="AA79" s="40"/>
      <c r="AB79" s="40"/>
      <c r="AC79" s="40"/>
      <c r="AD79" s="40"/>
      <c r="AE79" s="40"/>
    </row>
    <row r="80" s="2" customFormat="1" ht="12" customHeight="1">
      <c r="A80" s="40"/>
      <c r="B80" s="41"/>
      <c r="C80" s="34" t="s">
        <v>98</v>
      </c>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16.5" customHeight="1">
      <c r="A81" s="40"/>
      <c r="B81" s="41"/>
      <c r="C81" s="42"/>
      <c r="D81" s="42"/>
      <c r="E81" s="71" t="str">
        <f>E9</f>
        <v>01 - SO 01 - Oprava a úprava požární nádrže</v>
      </c>
      <c r="F81" s="42"/>
      <c r="G81" s="42"/>
      <c r="H81" s="42"/>
      <c r="I81" s="42"/>
      <c r="J81" s="42"/>
      <c r="K81" s="42"/>
      <c r="L81" s="13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Králův Dvůr</v>
      </c>
      <c r="G83" s="42"/>
      <c r="H83" s="42"/>
      <c r="I83" s="34" t="s">
        <v>23</v>
      </c>
      <c r="J83" s="74" t="str">
        <f>IF(J12="","",J12)</f>
        <v>4. 5. 2020</v>
      </c>
      <c r="K83" s="42"/>
      <c r="L83" s="13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MÚ Králův Dvůr</v>
      </c>
      <c r="G85" s="42"/>
      <c r="H85" s="42"/>
      <c r="I85" s="34" t="s">
        <v>31</v>
      </c>
      <c r="J85" s="38" t="str">
        <f>E21</f>
        <v>Fiala projekty s.r.o.</v>
      </c>
      <c r="K85" s="42"/>
      <c r="L85" s="137"/>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34" t="s">
        <v>34</v>
      </c>
      <c r="J86" s="38" t="str">
        <f>E24</f>
        <v>Ing. Eva Mrvová</v>
      </c>
      <c r="K86" s="42"/>
      <c r="L86" s="13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7"/>
      <c r="S87" s="40"/>
      <c r="T87" s="40"/>
      <c r="U87" s="40"/>
      <c r="V87" s="40"/>
      <c r="W87" s="40"/>
      <c r="X87" s="40"/>
      <c r="Y87" s="40"/>
      <c r="Z87" s="40"/>
      <c r="AA87" s="40"/>
      <c r="AB87" s="40"/>
      <c r="AC87" s="40"/>
      <c r="AD87" s="40"/>
      <c r="AE87" s="40"/>
    </row>
    <row r="88" s="11" customFormat="1" ht="29.28" customHeight="1">
      <c r="A88" s="180"/>
      <c r="B88" s="181"/>
      <c r="C88" s="182" t="s">
        <v>115</v>
      </c>
      <c r="D88" s="183" t="s">
        <v>57</v>
      </c>
      <c r="E88" s="183" t="s">
        <v>53</v>
      </c>
      <c r="F88" s="183" t="s">
        <v>54</v>
      </c>
      <c r="G88" s="183" t="s">
        <v>116</v>
      </c>
      <c r="H88" s="183" t="s">
        <v>117</v>
      </c>
      <c r="I88" s="183" t="s">
        <v>118</v>
      </c>
      <c r="J88" s="183" t="s">
        <v>102</v>
      </c>
      <c r="K88" s="184" t="s">
        <v>119</v>
      </c>
      <c r="L88" s="185"/>
      <c r="M88" s="94" t="s">
        <v>19</v>
      </c>
      <c r="N88" s="95" t="s">
        <v>42</v>
      </c>
      <c r="O88" s="95" t="s">
        <v>120</v>
      </c>
      <c r="P88" s="95" t="s">
        <v>121</v>
      </c>
      <c r="Q88" s="95" t="s">
        <v>122</v>
      </c>
      <c r="R88" s="95" t="s">
        <v>123</v>
      </c>
      <c r="S88" s="95" t="s">
        <v>124</v>
      </c>
      <c r="T88" s="96" t="s">
        <v>125</v>
      </c>
      <c r="U88" s="180"/>
      <c r="V88" s="180"/>
      <c r="W88" s="180"/>
      <c r="X88" s="180"/>
      <c r="Y88" s="180"/>
      <c r="Z88" s="180"/>
      <c r="AA88" s="180"/>
      <c r="AB88" s="180"/>
      <c r="AC88" s="180"/>
      <c r="AD88" s="180"/>
      <c r="AE88" s="180"/>
    </row>
    <row r="89" s="2" customFormat="1" ht="22.8" customHeight="1">
      <c r="A89" s="40"/>
      <c r="B89" s="41"/>
      <c r="C89" s="101" t="s">
        <v>126</v>
      </c>
      <c r="D89" s="42"/>
      <c r="E89" s="42"/>
      <c r="F89" s="42"/>
      <c r="G89" s="42"/>
      <c r="H89" s="42"/>
      <c r="I89" s="42"/>
      <c r="J89" s="186">
        <f>BK89</f>
        <v>0</v>
      </c>
      <c r="K89" s="42"/>
      <c r="L89" s="46"/>
      <c r="M89" s="97"/>
      <c r="N89" s="187"/>
      <c r="O89" s="98"/>
      <c r="P89" s="188">
        <f>P90+P148</f>
        <v>0</v>
      </c>
      <c r="Q89" s="98"/>
      <c r="R89" s="188">
        <f>R90+R148</f>
        <v>11.864269109999997</v>
      </c>
      <c r="S89" s="98"/>
      <c r="T89" s="189">
        <f>T90+T148</f>
        <v>4.2960000000000003</v>
      </c>
      <c r="U89" s="40"/>
      <c r="V89" s="40"/>
      <c r="W89" s="40"/>
      <c r="X89" s="40"/>
      <c r="Y89" s="40"/>
      <c r="Z89" s="40"/>
      <c r="AA89" s="40"/>
      <c r="AB89" s="40"/>
      <c r="AC89" s="40"/>
      <c r="AD89" s="40"/>
      <c r="AE89" s="40"/>
      <c r="AT89" s="19" t="s">
        <v>71</v>
      </c>
      <c r="AU89" s="19" t="s">
        <v>103</v>
      </c>
      <c r="BK89" s="190">
        <f>BK90+BK148</f>
        <v>0</v>
      </c>
    </row>
    <row r="90" s="12" customFormat="1" ht="25.92" customHeight="1">
      <c r="A90" s="12"/>
      <c r="B90" s="191"/>
      <c r="C90" s="192"/>
      <c r="D90" s="193" t="s">
        <v>71</v>
      </c>
      <c r="E90" s="194" t="s">
        <v>127</v>
      </c>
      <c r="F90" s="194" t="s">
        <v>128</v>
      </c>
      <c r="G90" s="192"/>
      <c r="H90" s="192"/>
      <c r="I90" s="195"/>
      <c r="J90" s="196">
        <f>BK90</f>
        <v>0</v>
      </c>
      <c r="K90" s="192"/>
      <c r="L90" s="197"/>
      <c r="M90" s="198"/>
      <c r="N90" s="199"/>
      <c r="O90" s="199"/>
      <c r="P90" s="200">
        <f>P91+P100+P108+P114+P119+P136+P145</f>
        <v>0</v>
      </c>
      <c r="Q90" s="199"/>
      <c r="R90" s="200">
        <f>R91+R100+R108+R114+R119+R136+R145</f>
        <v>11.780219109999997</v>
      </c>
      <c r="S90" s="199"/>
      <c r="T90" s="201">
        <f>T91+T100+T108+T114+T119+T136+T145</f>
        <v>4.2960000000000003</v>
      </c>
      <c r="U90" s="12"/>
      <c r="V90" s="12"/>
      <c r="W90" s="12"/>
      <c r="X90" s="12"/>
      <c r="Y90" s="12"/>
      <c r="Z90" s="12"/>
      <c r="AA90" s="12"/>
      <c r="AB90" s="12"/>
      <c r="AC90" s="12"/>
      <c r="AD90" s="12"/>
      <c r="AE90" s="12"/>
      <c r="AR90" s="202" t="s">
        <v>80</v>
      </c>
      <c r="AT90" s="203" t="s">
        <v>71</v>
      </c>
      <c r="AU90" s="203" t="s">
        <v>72</v>
      </c>
      <c r="AY90" s="202" t="s">
        <v>129</v>
      </c>
      <c r="BK90" s="204">
        <f>BK91+BK100+BK108+BK114+BK119+BK136+BK145</f>
        <v>0</v>
      </c>
    </row>
    <row r="91" s="12" customFormat="1" ht="22.8" customHeight="1">
      <c r="A91" s="12"/>
      <c r="B91" s="191"/>
      <c r="C91" s="192"/>
      <c r="D91" s="193" t="s">
        <v>71</v>
      </c>
      <c r="E91" s="205" t="s">
        <v>130</v>
      </c>
      <c r="F91" s="205" t="s">
        <v>131</v>
      </c>
      <c r="G91" s="192"/>
      <c r="H91" s="192"/>
      <c r="I91" s="195"/>
      <c r="J91" s="206">
        <f>BK91</f>
        <v>0</v>
      </c>
      <c r="K91" s="192"/>
      <c r="L91" s="197"/>
      <c r="M91" s="198"/>
      <c r="N91" s="199"/>
      <c r="O91" s="199"/>
      <c r="P91" s="200">
        <f>SUM(P92:P99)</f>
        <v>0</v>
      </c>
      <c r="Q91" s="199"/>
      <c r="R91" s="200">
        <f>SUM(R92:R99)</f>
        <v>2.3312249299999999</v>
      </c>
      <c r="S91" s="199"/>
      <c r="T91" s="201">
        <f>SUM(T92:T99)</f>
        <v>0</v>
      </c>
      <c r="U91" s="12"/>
      <c r="V91" s="12"/>
      <c r="W91" s="12"/>
      <c r="X91" s="12"/>
      <c r="Y91" s="12"/>
      <c r="Z91" s="12"/>
      <c r="AA91" s="12"/>
      <c r="AB91" s="12"/>
      <c r="AC91" s="12"/>
      <c r="AD91" s="12"/>
      <c r="AE91" s="12"/>
      <c r="AR91" s="202" t="s">
        <v>80</v>
      </c>
      <c r="AT91" s="203" t="s">
        <v>71</v>
      </c>
      <c r="AU91" s="203" t="s">
        <v>80</v>
      </c>
      <c r="AY91" s="202" t="s">
        <v>129</v>
      </c>
      <c r="BK91" s="204">
        <f>SUM(BK92:BK99)</f>
        <v>0</v>
      </c>
    </row>
    <row r="92" s="2" customFormat="1" ht="24.15" customHeight="1">
      <c r="A92" s="40"/>
      <c r="B92" s="41"/>
      <c r="C92" s="207" t="s">
        <v>80</v>
      </c>
      <c r="D92" s="207" t="s">
        <v>132</v>
      </c>
      <c r="E92" s="208" t="s">
        <v>133</v>
      </c>
      <c r="F92" s="209" t="s">
        <v>134</v>
      </c>
      <c r="G92" s="210" t="s">
        <v>135</v>
      </c>
      <c r="H92" s="211">
        <v>1</v>
      </c>
      <c r="I92" s="212"/>
      <c r="J92" s="213">
        <f>ROUND(I92*H92,2)</f>
        <v>0</v>
      </c>
      <c r="K92" s="209" t="s">
        <v>136</v>
      </c>
      <c r="L92" s="46"/>
      <c r="M92" s="214" t="s">
        <v>19</v>
      </c>
      <c r="N92" s="215" t="s">
        <v>43</v>
      </c>
      <c r="O92" s="86"/>
      <c r="P92" s="216">
        <f>O92*H92</f>
        <v>0</v>
      </c>
      <c r="Q92" s="216">
        <v>2.3216600000000001</v>
      </c>
      <c r="R92" s="216">
        <f>Q92*H92</f>
        <v>2.3216600000000001</v>
      </c>
      <c r="S92" s="216">
        <v>0</v>
      </c>
      <c r="T92" s="217">
        <f>S92*H92</f>
        <v>0</v>
      </c>
      <c r="U92" s="40"/>
      <c r="V92" s="40"/>
      <c r="W92" s="40"/>
      <c r="X92" s="40"/>
      <c r="Y92" s="40"/>
      <c r="Z92" s="40"/>
      <c r="AA92" s="40"/>
      <c r="AB92" s="40"/>
      <c r="AC92" s="40"/>
      <c r="AD92" s="40"/>
      <c r="AE92" s="40"/>
      <c r="AR92" s="218" t="s">
        <v>137</v>
      </c>
      <c r="AT92" s="218" t="s">
        <v>132</v>
      </c>
      <c r="AU92" s="218" t="s">
        <v>82</v>
      </c>
      <c r="AY92" s="19" t="s">
        <v>129</v>
      </c>
      <c r="BE92" s="219">
        <f>IF(N92="základní",J92,0)</f>
        <v>0</v>
      </c>
      <c r="BF92" s="219">
        <f>IF(N92="snížená",J92,0)</f>
        <v>0</v>
      </c>
      <c r="BG92" s="219">
        <f>IF(N92="zákl. přenesená",J92,0)</f>
        <v>0</v>
      </c>
      <c r="BH92" s="219">
        <f>IF(N92="sníž. přenesená",J92,0)</f>
        <v>0</v>
      </c>
      <c r="BI92" s="219">
        <f>IF(N92="nulová",J92,0)</f>
        <v>0</v>
      </c>
      <c r="BJ92" s="19" t="s">
        <v>80</v>
      </c>
      <c r="BK92" s="219">
        <f>ROUND(I92*H92,2)</f>
        <v>0</v>
      </c>
      <c r="BL92" s="19" t="s">
        <v>137</v>
      </c>
      <c r="BM92" s="218" t="s">
        <v>138</v>
      </c>
    </row>
    <row r="93" s="2" customFormat="1">
      <c r="A93" s="40"/>
      <c r="B93" s="41"/>
      <c r="C93" s="42"/>
      <c r="D93" s="220" t="s">
        <v>139</v>
      </c>
      <c r="E93" s="42"/>
      <c r="F93" s="221" t="s">
        <v>140</v>
      </c>
      <c r="G93" s="42"/>
      <c r="H93" s="42"/>
      <c r="I93" s="222"/>
      <c r="J93" s="42"/>
      <c r="K93" s="42"/>
      <c r="L93" s="46"/>
      <c r="M93" s="223"/>
      <c r="N93" s="224"/>
      <c r="O93" s="86"/>
      <c r="P93" s="86"/>
      <c r="Q93" s="86"/>
      <c r="R93" s="86"/>
      <c r="S93" s="86"/>
      <c r="T93" s="87"/>
      <c r="U93" s="40"/>
      <c r="V93" s="40"/>
      <c r="W93" s="40"/>
      <c r="X93" s="40"/>
      <c r="Y93" s="40"/>
      <c r="Z93" s="40"/>
      <c r="AA93" s="40"/>
      <c r="AB93" s="40"/>
      <c r="AC93" s="40"/>
      <c r="AD93" s="40"/>
      <c r="AE93" s="40"/>
      <c r="AT93" s="19" t="s">
        <v>139</v>
      </c>
      <c r="AU93" s="19" t="s">
        <v>82</v>
      </c>
    </row>
    <row r="94" s="13" customFormat="1">
      <c r="A94" s="13"/>
      <c r="B94" s="225"/>
      <c r="C94" s="226"/>
      <c r="D94" s="220" t="s">
        <v>141</v>
      </c>
      <c r="E94" s="227" t="s">
        <v>19</v>
      </c>
      <c r="F94" s="228" t="s">
        <v>142</v>
      </c>
      <c r="G94" s="226"/>
      <c r="H94" s="227" t="s">
        <v>19</v>
      </c>
      <c r="I94" s="229"/>
      <c r="J94" s="226"/>
      <c r="K94" s="226"/>
      <c r="L94" s="230"/>
      <c r="M94" s="231"/>
      <c r="N94" s="232"/>
      <c r="O94" s="232"/>
      <c r="P94" s="232"/>
      <c r="Q94" s="232"/>
      <c r="R94" s="232"/>
      <c r="S94" s="232"/>
      <c r="T94" s="233"/>
      <c r="U94" s="13"/>
      <c r="V94" s="13"/>
      <c r="W94" s="13"/>
      <c r="X94" s="13"/>
      <c r="Y94" s="13"/>
      <c r="Z94" s="13"/>
      <c r="AA94" s="13"/>
      <c r="AB94" s="13"/>
      <c r="AC94" s="13"/>
      <c r="AD94" s="13"/>
      <c r="AE94" s="13"/>
      <c r="AT94" s="234" t="s">
        <v>141</v>
      </c>
      <c r="AU94" s="234" t="s">
        <v>82</v>
      </c>
      <c r="AV94" s="13" t="s">
        <v>80</v>
      </c>
      <c r="AW94" s="13" t="s">
        <v>33</v>
      </c>
      <c r="AX94" s="13" t="s">
        <v>72</v>
      </c>
      <c r="AY94" s="234" t="s">
        <v>129</v>
      </c>
    </row>
    <row r="95" s="14" customFormat="1">
      <c r="A95" s="14"/>
      <c r="B95" s="235"/>
      <c r="C95" s="236"/>
      <c r="D95" s="220" t="s">
        <v>141</v>
      </c>
      <c r="E95" s="237" t="s">
        <v>19</v>
      </c>
      <c r="F95" s="238" t="s">
        <v>143</v>
      </c>
      <c r="G95" s="236"/>
      <c r="H95" s="239">
        <v>0.59999999999999998</v>
      </c>
      <c r="I95" s="240"/>
      <c r="J95" s="236"/>
      <c r="K95" s="236"/>
      <c r="L95" s="241"/>
      <c r="M95" s="242"/>
      <c r="N95" s="243"/>
      <c r="O95" s="243"/>
      <c r="P95" s="243"/>
      <c r="Q95" s="243"/>
      <c r="R95" s="243"/>
      <c r="S95" s="243"/>
      <c r="T95" s="244"/>
      <c r="U95" s="14"/>
      <c r="V95" s="14"/>
      <c r="W95" s="14"/>
      <c r="X95" s="14"/>
      <c r="Y95" s="14"/>
      <c r="Z95" s="14"/>
      <c r="AA95" s="14"/>
      <c r="AB95" s="14"/>
      <c r="AC95" s="14"/>
      <c r="AD95" s="14"/>
      <c r="AE95" s="14"/>
      <c r="AT95" s="245" t="s">
        <v>141</v>
      </c>
      <c r="AU95" s="245" t="s">
        <v>82</v>
      </c>
      <c r="AV95" s="14" t="s">
        <v>82</v>
      </c>
      <c r="AW95" s="14" t="s">
        <v>33</v>
      </c>
      <c r="AX95" s="14" t="s">
        <v>72</v>
      </c>
      <c r="AY95" s="245" t="s">
        <v>129</v>
      </c>
    </row>
    <row r="96" s="14" customFormat="1">
      <c r="A96" s="14"/>
      <c r="B96" s="235"/>
      <c r="C96" s="236"/>
      <c r="D96" s="220" t="s">
        <v>141</v>
      </c>
      <c r="E96" s="237" t="s">
        <v>19</v>
      </c>
      <c r="F96" s="238" t="s">
        <v>144</v>
      </c>
      <c r="G96" s="236"/>
      <c r="H96" s="239">
        <v>0.40000000000000002</v>
      </c>
      <c r="I96" s="240"/>
      <c r="J96" s="236"/>
      <c r="K96" s="236"/>
      <c r="L96" s="241"/>
      <c r="M96" s="242"/>
      <c r="N96" s="243"/>
      <c r="O96" s="243"/>
      <c r="P96" s="243"/>
      <c r="Q96" s="243"/>
      <c r="R96" s="243"/>
      <c r="S96" s="243"/>
      <c r="T96" s="244"/>
      <c r="U96" s="14"/>
      <c r="V96" s="14"/>
      <c r="W96" s="14"/>
      <c r="X96" s="14"/>
      <c r="Y96" s="14"/>
      <c r="Z96" s="14"/>
      <c r="AA96" s="14"/>
      <c r="AB96" s="14"/>
      <c r="AC96" s="14"/>
      <c r="AD96" s="14"/>
      <c r="AE96" s="14"/>
      <c r="AT96" s="245" t="s">
        <v>141</v>
      </c>
      <c r="AU96" s="245" t="s">
        <v>82</v>
      </c>
      <c r="AV96" s="14" t="s">
        <v>82</v>
      </c>
      <c r="AW96" s="14" t="s">
        <v>33</v>
      </c>
      <c r="AX96" s="14" t="s">
        <v>72</v>
      </c>
      <c r="AY96" s="245" t="s">
        <v>129</v>
      </c>
    </row>
    <row r="97" s="15" customFormat="1">
      <c r="A97" s="15"/>
      <c r="B97" s="246"/>
      <c r="C97" s="247"/>
      <c r="D97" s="220" t="s">
        <v>141</v>
      </c>
      <c r="E97" s="248" t="s">
        <v>19</v>
      </c>
      <c r="F97" s="249" t="s">
        <v>145</v>
      </c>
      <c r="G97" s="247"/>
      <c r="H97" s="250">
        <v>1</v>
      </c>
      <c r="I97" s="251"/>
      <c r="J97" s="247"/>
      <c r="K97" s="247"/>
      <c r="L97" s="252"/>
      <c r="M97" s="253"/>
      <c r="N97" s="254"/>
      <c r="O97" s="254"/>
      <c r="P97" s="254"/>
      <c r="Q97" s="254"/>
      <c r="R97" s="254"/>
      <c r="S97" s="254"/>
      <c r="T97" s="255"/>
      <c r="U97" s="15"/>
      <c r="V97" s="15"/>
      <c r="W97" s="15"/>
      <c r="X97" s="15"/>
      <c r="Y97" s="15"/>
      <c r="Z97" s="15"/>
      <c r="AA97" s="15"/>
      <c r="AB97" s="15"/>
      <c r="AC97" s="15"/>
      <c r="AD97" s="15"/>
      <c r="AE97" s="15"/>
      <c r="AT97" s="256" t="s">
        <v>141</v>
      </c>
      <c r="AU97" s="256" t="s">
        <v>82</v>
      </c>
      <c r="AV97" s="15" t="s">
        <v>137</v>
      </c>
      <c r="AW97" s="15" t="s">
        <v>33</v>
      </c>
      <c r="AX97" s="15" t="s">
        <v>80</v>
      </c>
      <c r="AY97" s="256" t="s">
        <v>129</v>
      </c>
    </row>
    <row r="98" s="2" customFormat="1" ht="24.15" customHeight="1">
      <c r="A98" s="40"/>
      <c r="B98" s="41"/>
      <c r="C98" s="207" t="s">
        <v>82</v>
      </c>
      <c r="D98" s="207" t="s">
        <v>132</v>
      </c>
      <c r="E98" s="208" t="s">
        <v>146</v>
      </c>
      <c r="F98" s="209" t="s">
        <v>147</v>
      </c>
      <c r="G98" s="210" t="s">
        <v>148</v>
      </c>
      <c r="H98" s="211">
        <v>0.0089999999999999993</v>
      </c>
      <c r="I98" s="212"/>
      <c r="J98" s="213">
        <f>ROUND(I98*H98,2)</f>
        <v>0</v>
      </c>
      <c r="K98" s="209" t="s">
        <v>136</v>
      </c>
      <c r="L98" s="46"/>
      <c r="M98" s="214" t="s">
        <v>19</v>
      </c>
      <c r="N98" s="215" t="s">
        <v>43</v>
      </c>
      <c r="O98" s="86"/>
      <c r="P98" s="216">
        <f>O98*H98</f>
        <v>0</v>
      </c>
      <c r="Q98" s="216">
        <v>1.06277</v>
      </c>
      <c r="R98" s="216">
        <f>Q98*H98</f>
        <v>0.0095649299999999993</v>
      </c>
      <c r="S98" s="216">
        <v>0</v>
      </c>
      <c r="T98" s="217">
        <f>S98*H98</f>
        <v>0</v>
      </c>
      <c r="U98" s="40"/>
      <c r="V98" s="40"/>
      <c r="W98" s="40"/>
      <c r="X98" s="40"/>
      <c r="Y98" s="40"/>
      <c r="Z98" s="40"/>
      <c r="AA98" s="40"/>
      <c r="AB98" s="40"/>
      <c r="AC98" s="40"/>
      <c r="AD98" s="40"/>
      <c r="AE98" s="40"/>
      <c r="AR98" s="218" t="s">
        <v>137</v>
      </c>
      <c r="AT98" s="218" t="s">
        <v>132</v>
      </c>
      <c r="AU98" s="218" t="s">
        <v>82</v>
      </c>
      <c r="AY98" s="19" t="s">
        <v>129</v>
      </c>
      <c r="BE98" s="219">
        <f>IF(N98="základní",J98,0)</f>
        <v>0</v>
      </c>
      <c r="BF98" s="219">
        <f>IF(N98="snížená",J98,0)</f>
        <v>0</v>
      </c>
      <c r="BG98" s="219">
        <f>IF(N98="zákl. přenesená",J98,0)</f>
        <v>0</v>
      </c>
      <c r="BH98" s="219">
        <f>IF(N98="sníž. přenesená",J98,0)</f>
        <v>0</v>
      </c>
      <c r="BI98" s="219">
        <f>IF(N98="nulová",J98,0)</f>
        <v>0</v>
      </c>
      <c r="BJ98" s="19" t="s">
        <v>80</v>
      </c>
      <c r="BK98" s="219">
        <f>ROUND(I98*H98,2)</f>
        <v>0</v>
      </c>
      <c r="BL98" s="19" t="s">
        <v>137</v>
      </c>
      <c r="BM98" s="218" t="s">
        <v>149</v>
      </c>
    </row>
    <row r="99" s="14" customFormat="1">
      <c r="A99" s="14"/>
      <c r="B99" s="235"/>
      <c r="C99" s="236"/>
      <c r="D99" s="220" t="s">
        <v>141</v>
      </c>
      <c r="E99" s="237" t="s">
        <v>19</v>
      </c>
      <c r="F99" s="238" t="s">
        <v>150</v>
      </c>
      <c r="G99" s="236"/>
      <c r="H99" s="239">
        <v>0.0089999999999999993</v>
      </c>
      <c r="I99" s="240"/>
      <c r="J99" s="236"/>
      <c r="K99" s="236"/>
      <c r="L99" s="241"/>
      <c r="M99" s="242"/>
      <c r="N99" s="243"/>
      <c r="O99" s="243"/>
      <c r="P99" s="243"/>
      <c r="Q99" s="243"/>
      <c r="R99" s="243"/>
      <c r="S99" s="243"/>
      <c r="T99" s="244"/>
      <c r="U99" s="14"/>
      <c r="V99" s="14"/>
      <c r="W99" s="14"/>
      <c r="X99" s="14"/>
      <c r="Y99" s="14"/>
      <c r="Z99" s="14"/>
      <c r="AA99" s="14"/>
      <c r="AB99" s="14"/>
      <c r="AC99" s="14"/>
      <c r="AD99" s="14"/>
      <c r="AE99" s="14"/>
      <c r="AT99" s="245" t="s">
        <v>141</v>
      </c>
      <c r="AU99" s="245" t="s">
        <v>82</v>
      </c>
      <c r="AV99" s="14" t="s">
        <v>82</v>
      </c>
      <c r="AW99" s="14" t="s">
        <v>33</v>
      </c>
      <c r="AX99" s="14" t="s">
        <v>80</v>
      </c>
      <c r="AY99" s="245" t="s">
        <v>129</v>
      </c>
    </row>
    <row r="100" s="12" customFormat="1" ht="22.8" customHeight="1">
      <c r="A100" s="12"/>
      <c r="B100" s="191"/>
      <c r="C100" s="192"/>
      <c r="D100" s="193" t="s">
        <v>71</v>
      </c>
      <c r="E100" s="205" t="s">
        <v>137</v>
      </c>
      <c r="F100" s="205" t="s">
        <v>151</v>
      </c>
      <c r="G100" s="192"/>
      <c r="H100" s="192"/>
      <c r="I100" s="195"/>
      <c r="J100" s="206">
        <f>BK100</f>
        <v>0</v>
      </c>
      <c r="K100" s="192"/>
      <c r="L100" s="197"/>
      <c r="M100" s="198"/>
      <c r="N100" s="199"/>
      <c r="O100" s="199"/>
      <c r="P100" s="200">
        <f>SUM(P101:P107)</f>
        <v>0</v>
      </c>
      <c r="Q100" s="199"/>
      <c r="R100" s="200">
        <f>SUM(R101:R107)</f>
        <v>0.18251217999999997</v>
      </c>
      <c r="S100" s="199"/>
      <c r="T100" s="201">
        <f>SUM(T101:T107)</f>
        <v>0</v>
      </c>
      <c r="U100" s="12"/>
      <c r="V100" s="12"/>
      <c r="W100" s="12"/>
      <c r="X100" s="12"/>
      <c r="Y100" s="12"/>
      <c r="Z100" s="12"/>
      <c r="AA100" s="12"/>
      <c r="AB100" s="12"/>
      <c r="AC100" s="12"/>
      <c r="AD100" s="12"/>
      <c r="AE100" s="12"/>
      <c r="AR100" s="202" t="s">
        <v>80</v>
      </c>
      <c r="AT100" s="203" t="s">
        <v>71</v>
      </c>
      <c r="AU100" s="203" t="s">
        <v>80</v>
      </c>
      <c r="AY100" s="202" t="s">
        <v>129</v>
      </c>
      <c r="BK100" s="204">
        <f>SUM(BK101:BK107)</f>
        <v>0</v>
      </c>
    </row>
    <row r="101" s="2" customFormat="1" ht="24.15" customHeight="1">
      <c r="A101" s="40"/>
      <c r="B101" s="41"/>
      <c r="C101" s="207" t="s">
        <v>130</v>
      </c>
      <c r="D101" s="207" t="s">
        <v>132</v>
      </c>
      <c r="E101" s="208" t="s">
        <v>152</v>
      </c>
      <c r="F101" s="209" t="s">
        <v>153</v>
      </c>
      <c r="G101" s="210" t="s">
        <v>154</v>
      </c>
      <c r="H101" s="211">
        <v>2</v>
      </c>
      <c r="I101" s="212"/>
      <c r="J101" s="213">
        <f>ROUND(I101*H101,2)</f>
        <v>0</v>
      </c>
      <c r="K101" s="209" t="s">
        <v>136</v>
      </c>
      <c r="L101" s="46"/>
      <c r="M101" s="214" t="s">
        <v>19</v>
      </c>
      <c r="N101" s="215" t="s">
        <v>43</v>
      </c>
      <c r="O101" s="86"/>
      <c r="P101" s="216">
        <f>O101*H101</f>
        <v>0</v>
      </c>
      <c r="Q101" s="216">
        <v>0.0045900000000000003</v>
      </c>
      <c r="R101" s="216">
        <f>Q101*H101</f>
        <v>0.0091800000000000007</v>
      </c>
      <c r="S101" s="216">
        <v>0</v>
      </c>
      <c r="T101" s="217">
        <f>S101*H101</f>
        <v>0</v>
      </c>
      <c r="U101" s="40"/>
      <c r="V101" s="40"/>
      <c r="W101" s="40"/>
      <c r="X101" s="40"/>
      <c r="Y101" s="40"/>
      <c r="Z101" s="40"/>
      <c r="AA101" s="40"/>
      <c r="AB101" s="40"/>
      <c r="AC101" s="40"/>
      <c r="AD101" s="40"/>
      <c r="AE101" s="40"/>
      <c r="AR101" s="218" t="s">
        <v>137</v>
      </c>
      <c r="AT101" s="218" t="s">
        <v>132</v>
      </c>
      <c r="AU101" s="218" t="s">
        <v>82</v>
      </c>
      <c r="AY101" s="19" t="s">
        <v>129</v>
      </c>
      <c r="BE101" s="219">
        <f>IF(N101="základní",J101,0)</f>
        <v>0</v>
      </c>
      <c r="BF101" s="219">
        <f>IF(N101="snížená",J101,0)</f>
        <v>0</v>
      </c>
      <c r="BG101" s="219">
        <f>IF(N101="zákl. přenesená",J101,0)</f>
        <v>0</v>
      </c>
      <c r="BH101" s="219">
        <f>IF(N101="sníž. přenesená",J101,0)</f>
        <v>0</v>
      </c>
      <c r="BI101" s="219">
        <f>IF(N101="nulová",J101,0)</f>
        <v>0</v>
      </c>
      <c r="BJ101" s="19" t="s">
        <v>80</v>
      </c>
      <c r="BK101" s="219">
        <f>ROUND(I101*H101,2)</f>
        <v>0</v>
      </c>
      <c r="BL101" s="19" t="s">
        <v>137</v>
      </c>
      <c r="BM101" s="218" t="s">
        <v>155</v>
      </c>
    </row>
    <row r="102" s="2" customFormat="1">
      <c r="A102" s="40"/>
      <c r="B102" s="41"/>
      <c r="C102" s="42"/>
      <c r="D102" s="220" t="s">
        <v>139</v>
      </c>
      <c r="E102" s="42"/>
      <c r="F102" s="221" t="s">
        <v>156</v>
      </c>
      <c r="G102" s="42"/>
      <c r="H102" s="42"/>
      <c r="I102" s="222"/>
      <c r="J102" s="42"/>
      <c r="K102" s="42"/>
      <c r="L102" s="46"/>
      <c r="M102" s="223"/>
      <c r="N102" s="224"/>
      <c r="O102" s="86"/>
      <c r="P102" s="86"/>
      <c r="Q102" s="86"/>
      <c r="R102" s="86"/>
      <c r="S102" s="86"/>
      <c r="T102" s="87"/>
      <c r="U102" s="40"/>
      <c r="V102" s="40"/>
      <c r="W102" s="40"/>
      <c r="X102" s="40"/>
      <c r="Y102" s="40"/>
      <c r="Z102" s="40"/>
      <c r="AA102" s="40"/>
      <c r="AB102" s="40"/>
      <c r="AC102" s="40"/>
      <c r="AD102" s="40"/>
      <c r="AE102" s="40"/>
      <c r="AT102" s="19" t="s">
        <v>139</v>
      </c>
      <c r="AU102" s="19" t="s">
        <v>82</v>
      </c>
    </row>
    <row r="103" s="2" customFormat="1" ht="14.4" customHeight="1">
      <c r="A103" s="40"/>
      <c r="B103" s="41"/>
      <c r="C103" s="257" t="s">
        <v>137</v>
      </c>
      <c r="D103" s="257" t="s">
        <v>157</v>
      </c>
      <c r="E103" s="258" t="s">
        <v>158</v>
      </c>
      <c r="F103" s="259" t="s">
        <v>159</v>
      </c>
      <c r="G103" s="260" t="s">
        <v>154</v>
      </c>
      <c r="H103" s="261">
        <v>2</v>
      </c>
      <c r="I103" s="262"/>
      <c r="J103" s="263">
        <f>ROUND(I103*H103,2)</f>
        <v>0</v>
      </c>
      <c r="K103" s="259" t="s">
        <v>136</v>
      </c>
      <c r="L103" s="264"/>
      <c r="M103" s="265" t="s">
        <v>19</v>
      </c>
      <c r="N103" s="266" t="s">
        <v>43</v>
      </c>
      <c r="O103" s="86"/>
      <c r="P103" s="216">
        <f>O103*H103</f>
        <v>0</v>
      </c>
      <c r="Q103" s="216">
        <v>0.078</v>
      </c>
      <c r="R103" s="216">
        <f>Q103*H103</f>
        <v>0.156</v>
      </c>
      <c r="S103" s="216">
        <v>0</v>
      </c>
      <c r="T103" s="217">
        <f>S103*H103</f>
        <v>0</v>
      </c>
      <c r="U103" s="40"/>
      <c r="V103" s="40"/>
      <c r="W103" s="40"/>
      <c r="X103" s="40"/>
      <c r="Y103" s="40"/>
      <c r="Z103" s="40"/>
      <c r="AA103" s="40"/>
      <c r="AB103" s="40"/>
      <c r="AC103" s="40"/>
      <c r="AD103" s="40"/>
      <c r="AE103" s="40"/>
      <c r="AR103" s="218" t="s">
        <v>160</v>
      </c>
      <c r="AT103" s="218" t="s">
        <v>157</v>
      </c>
      <c r="AU103" s="218" t="s">
        <v>82</v>
      </c>
      <c r="AY103" s="19" t="s">
        <v>129</v>
      </c>
      <c r="BE103" s="219">
        <f>IF(N103="základní",J103,0)</f>
        <v>0</v>
      </c>
      <c r="BF103" s="219">
        <f>IF(N103="snížená",J103,0)</f>
        <v>0</v>
      </c>
      <c r="BG103" s="219">
        <f>IF(N103="zákl. přenesená",J103,0)</f>
        <v>0</v>
      </c>
      <c r="BH103" s="219">
        <f>IF(N103="sníž. přenesená",J103,0)</f>
        <v>0</v>
      </c>
      <c r="BI103" s="219">
        <f>IF(N103="nulová",J103,0)</f>
        <v>0</v>
      </c>
      <c r="BJ103" s="19" t="s">
        <v>80</v>
      </c>
      <c r="BK103" s="219">
        <f>ROUND(I103*H103,2)</f>
        <v>0</v>
      </c>
      <c r="BL103" s="19" t="s">
        <v>137</v>
      </c>
      <c r="BM103" s="218" t="s">
        <v>161</v>
      </c>
    </row>
    <row r="104" s="2" customFormat="1" ht="24.15" customHeight="1">
      <c r="A104" s="40"/>
      <c r="B104" s="41"/>
      <c r="C104" s="207" t="s">
        <v>162</v>
      </c>
      <c r="D104" s="207" t="s">
        <v>132</v>
      </c>
      <c r="E104" s="208" t="s">
        <v>163</v>
      </c>
      <c r="F104" s="209" t="s">
        <v>164</v>
      </c>
      <c r="G104" s="210" t="s">
        <v>148</v>
      </c>
      <c r="H104" s="211">
        <v>0.017000000000000001</v>
      </c>
      <c r="I104" s="212"/>
      <c r="J104" s="213">
        <f>ROUND(I104*H104,2)</f>
        <v>0</v>
      </c>
      <c r="K104" s="209" t="s">
        <v>136</v>
      </c>
      <c r="L104" s="46"/>
      <c r="M104" s="214" t="s">
        <v>19</v>
      </c>
      <c r="N104" s="215" t="s">
        <v>43</v>
      </c>
      <c r="O104" s="86"/>
      <c r="P104" s="216">
        <f>O104*H104</f>
        <v>0</v>
      </c>
      <c r="Q104" s="216">
        <v>0.019539999999999998</v>
      </c>
      <c r="R104" s="216">
        <f>Q104*H104</f>
        <v>0.00033218000000000001</v>
      </c>
      <c r="S104" s="216">
        <v>0</v>
      </c>
      <c r="T104" s="217">
        <f>S104*H104</f>
        <v>0</v>
      </c>
      <c r="U104" s="40"/>
      <c r="V104" s="40"/>
      <c r="W104" s="40"/>
      <c r="X104" s="40"/>
      <c r="Y104" s="40"/>
      <c r="Z104" s="40"/>
      <c r="AA104" s="40"/>
      <c r="AB104" s="40"/>
      <c r="AC104" s="40"/>
      <c r="AD104" s="40"/>
      <c r="AE104" s="40"/>
      <c r="AR104" s="218" t="s">
        <v>137</v>
      </c>
      <c r="AT104" s="218" t="s">
        <v>132</v>
      </c>
      <c r="AU104" s="218" t="s">
        <v>82</v>
      </c>
      <c r="AY104" s="19" t="s">
        <v>129</v>
      </c>
      <c r="BE104" s="219">
        <f>IF(N104="základní",J104,0)</f>
        <v>0</v>
      </c>
      <c r="BF104" s="219">
        <f>IF(N104="snížená",J104,0)</f>
        <v>0</v>
      </c>
      <c r="BG104" s="219">
        <f>IF(N104="zákl. přenesená",J104,0)</f>
        <v>0</v>
      </c>
      <c r="BH104" s="219">
        <f>IF(N104="sníž. přenesená",J104,0)</f>
        <v>0</v>
      </c>
      <c r="BI104" s="219">
        <f>IF(N104="nulová",J104,0)</f>
        <v>0</v>
      </c>
      <c r="BJ104" s="19" t="s">
        <v>80</v>
      </c>
      <c r="BK104" s="219">
        <f>ROUND(I104*H104,2)</f>
        <v>0</v>
      </c>
      <c r="BL104" s="19" t="s">
        <v>137</v>
      </c>
      <c r="BM104" s="218" t="s">
        <v>165</v>
      </c>
    </row>
    <row r="105" s="2" customFormat="1">
      <c r="A105" s="40"/>
      <c r="B105" s="41"/>
      <c r="C105" s="42"/>
      <c r="D105" s="220" t="s">
        <v>139</v>
      </c>
      <c r="E105" s="42"/>
      <c r="F105" s="221" t="s">
        <v>166</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139</v>
      </c>
      <c r="AU105" s="19" t="s">
        <v>82</v>
      </c>
    </row>
    <row r="106" s="14" customFormat="1">
      <c r="A106" s="14"/>
      <c r="B106" s="235"/>
      <c r="C106" s="236"/>
      <c r="D106" s="220" t="s">
        <v>141</v>
      </c>
      <c r="E106" s="237" t="s">
        <v>19</v>
      </c>
      <c r="F106" s="238" t="s">
        <v>167</v>
      </c>
      <c r="G106" s="236"/>
      <c r="H106" s="239">
        <v>0.017000000000000001</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141</v>
      </c>
      <c r="AU106" s="245" t="s">
        <v>82</v>
      </c>
      <c r="AV106" s="14" t="s">
        <v>82</v>
      </c>
      <c r="AW106" s="14" t="s">
        <v>33</v>
      </c>
      <c r="AX106" s="14" t="s">
        <v>80</v>
      </c>
      <c r="AY106" s="245" t="s">
        <v>129</v>
      </c>
    </row>
    <row r="107" s="2" customFormat="1" ht="14.4" customHeight="1">
      <c r="A107" s="40"/>
      <c r="B107" s="41"/>
      <c r="C107" s="257" t="s">
        <v>168</v>
      </c>
      <c r="D107" s="257" t="s">
        <v>157</v>
      </c>
      <c r="E107" s="258" t="s">
        <v>169</v>
      </c>
      <c r="F107" s="259" t="s">
        <v>170</v>
      </c>
      <c r="G107" s="260" t="s">
        <v>148</v>
      </c>
      <c r="H107" s="261">
        <v>0.017000000000000001</v>
      </c>
      <c r="I107" s="262"/>
      <c r="J107" s="263">
        <f>ROUND(I107*H107,2)</f>
        <v>0</v>
      </c>
      <c r="K107" s="259" t="s">
        <v>136</v>
      </c>
      <c r="L107" s="264"/>
      <c r="M107" s="265" t="s">
        <v>19</v>
      </c>
      <c r="N107" s="266" t="s">
        <v>43</v>
      </c>
      <c r="O107" s="86"/>
      <c r="P107" s="216">
        <f>O107*H107</f>
        <v>0</v>
      </c>
      <c r="Q107" s="216">
        <v>1</v>
      </c>
      <c r="R107" s="216">
        <f>Q107*H107</f>
        <v>0.017000000000000001</v>
      </c>
      <c r="S107" s="216">
        <v>0</v>
      </c>
      <c r="T107" s="217">
        <f>S107*H107</f>
        <v>0</v>
      </c>
      <c r="U107" s="40"/>
      <c r="V107" s="40"/>
      <c r="W107" s="40"/>
      <c r="X107" s="40"/>
      <c r="Y107" s="40"/>
      <c r="Z107" s="40"/>
      <c r="AA107" s="40"/>
      <c r="AB107" s="40"/>
      <c r="AC107" s="40"/>
      <c r="AD107" s="40"/>
      <c r="AE107" s="40"/>
      <c r="AR107" s="218" t="s">
        <v>160</v>
      </c>
      <c r="AT107" s="218" t="s">
        <v>157</v>
      </c>
      <c r="AU107" s="218" t="s">
        <v>82</v>
      </c>
      <c r="AY107" s="19" t="s">
        <v>129</v>
      </c>
      <c r="BE107" s="219">
        <f>IF(N107="základní",J107,0)</f>
        <v>0</v>
      </c>
      <c r="BF107" s="219">
        <f>IF(N107="snížená",J107,0)</f>
        <v>0</v>
      </c>
      <c r="BG107" s="219">
        <f>IF(N107="zákl. přenesená",J107,0)</f>
        <v>0</v>
      </c>
      <c r="BH107" s="219">
        <f>IF(N107="sníž. přenesená",J107,0)</f>
        <v>0</v>
      </c>
      <c r="BI107" s="219">
        <f>IF(N107="nulová",J107,0)</f>
        <v>0</v>
      </c>
      <c r="BJ107" s="19" t="s">
        <v>80</v>
      </c>
      <c r="BK107" s="219">
        <f>ROUND(I107*H107,2)</f>
        <v>0</v>
      </c>
      <c r="BL107" s="19" t="s">
        <v>137</v>
      </c>
      <c r="BM107" s="218" t="s">
        <v>171</v>
      </c>
    </row>
    <row r="108" s="12" customFormat="1" ht="22.8" customHeight="1">
      <c r="A108" s="12"/>
      <c r="B108" s="191"/>
      <c r="C108" s="192"/>
      <c r="D108" s="193" t="s">
        <v>71</v>
      </c>
      <c r="E108" s="205" t="s">
        <v>162</v>
      </c>
      <c r="F108" s="205" t="s">
        <v>172</v>
      </c>
      <c r="G108" s="192"/>
      <c r="H108" s="192"/>
      <c r="I108" s="195"/>
      <c r="J108" s="206">
        <f>BK108</f>
        <v>0</v>
      </c>
      <c r="K108" s="192"/>
      <c r="L108" s="197"/>
      <c r="M108" s="198"/>
      <c r="N108" s="199"/>
      <c r="O108" s="199"/>
      <c r="P108" s="200">
        <f>SUM(P109:P113)</f>
        <v>0</v>
      </c>
      <c r="Q108" s="199"/>
      <c r="R108" s="200">
        <f>SUM(R109:R113)</f>
        <v>0.66583999999999999</v>
      </c>
      <c r="S108" s="199"/>
      <c r="T108" s="201">
        <f>SUM(T109:T113)</f>
        <v>0</v>
      </c>
      <c r="U108" s="12"/>
      <c r="V108" s="12"/>
      <c r="W108" s="12"/>
      <c r="X108" s="12"/>
      <c r="Y108" s="12"/>
      <c r="Z108" s="12"/>
      <c r="AA108" s="12"/>
      <c r="AB108" s="12"/>
      <c r="AC108" s="12"/>
      <c r="AD108" s="12"/>
      <c r="AE108" s="12"/>
      <c r="AR108" s="202" t="s">
        <v>80</v>
      </c>
      <c r="AT108" s="203" t="s">
        <v>71</v>
      </c>
      <c r="AU108" s="203" t="s">
        <v>80</v>
      </c>
      <c r="AY108" s="202" t="s">
        <v>129</v>
      </c>
      <c r="BK108" s="204">
        <f>SUM(BK109:BK113)</f>
        <v>0</v>
      </c>
    </row>
    <row r="109" s="2" customFormat="1" ht="14.4" customHeight="1">
      <c r="A109" s="40"/>
      <c r="B109" s="41"/>
      <c r="C109" s="207" t="s">
        <v>173</v>
      </c>
      <c r="D109" s="207" t="s">
        <v>132</v>
      </c>
      <c r="E109" s="208" t="s">
        <v>174</v>
      </c>
      <c r="F109" s="209" t="s">
        <v>175</v>
      </c>
      <c r="G109" s="210" t="s">
        <v>95</v>
      </c>
      <c r="H109" s="211">
        <v>297.25</v>
      </c>
      <c r="I109" s="212"/>
      <c r="J109" s="213">
        <f>ROUND(I109*H109,2)</f>
        <v>0</v>
      </c>
      <c r="K109" s="209" t="s">
        <v>19</v>
      </c>
      <c r="L109" s="46"/>
      <c r="M109" s="214" t="s">
        <v>19</v>
      </c>
      <c r="N109" s="215" t="s">
        <v>43</v>
      </c>
      <c r="O109" s="86"/>
      <c r="P109" s="216">
        <f>O109*H109</f>
        <v>0</v>
      </c>
      <c r="Q109" s="216">
        <v>0.0022399999999999998</v>
      </c>
      <c r="R109" s="216">
        <f>Q109*H109</f>
        <v>0.66583999999999999</v>
      </c>
      <c r="S109" s="216">
        <v>0</v>
      </c>
      <c r="T109" s="217">
        <f>S109*H109</f>
        <v>0</v>
      </c>
      <c r="U109" s="40"/>
      <c r="V109" s="40"/>
      <c r="W109" s="40"/>
      <c r="X109" s="40"/>
      <c r="Y109" s="40"/>
      <c r="Z109" s="40"/>
      <c r="AA109" s="40"/>
      <c r="AB109" s="40"/>
      <c r="AC109" s="40"/>
      <c r="AD109" s="40"/>
      <c r="AE109" s="40"/>
      <c r="AR109" s="218" t="s">
        <v>137</v>
      </c>
      <c r="AT109" s="218" t="s">
        <v>132</v>
      </c>
      <c r="AU109" s="218" t="s">
        <v>82</v>
      </c>
      <c r="AY109" s="19" t="s">
        <v>129</v>
      </c>
      <c r="BE109" s="219">
        <f>IF(N109="základní",J109,0)</f>
        <v>0</v>
      </c>
      <c r="BF109" s="219">
        <f>IF(N109="snížená",J109,0)</f>
        <v>0</v>
      </c>
      <c r="BG109" s="219">
        <f>IF(N109="zákl. přenesená",J109,0)</f>
        <v>0</v>
      </c>
      <c r="BH109" s="219">
        <f>IF(N109="sníž. přenesená",J109,0)</f>
        <v>0</v>
      </c>
      <c r="BI109" s="219">
        <f>IF(N109="nulová",J109,0)</f>
        <v>0</v>
      </c>
      <c r="BJ109" s="19" t="s">
        <v>80</v>
      </c>
      <c r="BK109" s="219">
        <f>ROUND(I109*H109,2)</f>
        <v>0</v>
      </c>
      <c r="BL109" s="19" t="s">
        <v>137</v>
      </c>
      <c r="BM109" s="218" t="s">
        <v>176</v>
      </c>
    </row>
    <row r="110" s="2" customFormat="1">
      <c r="A110" s="40"/>
      <c r="B110" s="41"/>
      <c r="C110" s="42"/>
      <c r="D110" s="220" t="s">
        <v>139</v>
      </c>
      <c r="E110" s="42"/>
      <c r="F110" s="221" t="s">
        <v>177</v>
      </c>
      <c r="G110" s="42"/>
      <c r="H110" s="42"/>
      <c r="I110" s="222"/>
      <c r="J110" s="42"/>
      <c r="K110" s="42"/>
      <c r="L110" s="46"/>
      <c r="M110" s="223"/>
      <c r="N110" s="224"/>
      <c r="O110" s="86"/>
      <c r="P110" s="86"/>
      <c r="Q110" s="86"/>
      <c r="R110" s="86"/>
      <c r="S110" s="86"/>
      <c r="T110" s="87"/>
      <c r="U110" s="40"/>
      <c r="V110" s="40"/>
      <c r="W110" s="40"/>
      <c r="X110" s="40"/>
      <c r="Y110" s="40"/>
      <c r="Z110" s="40"/>
      <c r="AA110" s="40"/>
      <c r="AB110" s="40"/>
      <c r="AC110" s="40"/>
      <c r="AD110" s="40"/>
      <c r="AE110" s="40"/>
      <c r="AT110" s="19" t="s">
        <v>139</v>
      </c>
      <c r="AU110" s="19" t="s">
        <v>82</v>
      </c>
    </row>
    <row r="111" s="14" customFormat="1">
      <c r="A111" s="14"/>
      <c r="B111" s="235"/>
      <c r="C111" s="236"/>
      <c r="D111" s="220" t="s">
        <v>141</v>
      </c>
      <c r="E111" s="237" t="s">
        <v>19</v>
      </c>
      <c r="F111" s="238" t="s">
        <v>178</v>
      </c>
      <c r="G111" s="236"/>
      <c r="H111" s="239">
        <v>187</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141</v>
      </c>
      <c r="AU111" s="245" t="s">
        <v>82</v>
      </c>
      <c r="AV111" s="14" t="s">
        <v>82</v>
      </c>
      <c r="AW111" s="14" t="s">
        <v>33</v>
      </c>
      <c r="AX111" s="14" t="s">
        <v>72</v>
      </c>
      <c r="AY111" s="245" t="s">
        <v>129</v>
      </c>
    </row>
    <row r="112" s="14" customFormat="1">
      <c r="A112" s="14"/>
      <c r="B112" s="235"/>
      <c r="C112" s="236"/>
      <c r="D112" s="220" t="s">
        <v>141</v>
      </c>
      <c r="E112" s="237" t="s">
        <v>19</v>
      </c>
      <c r="F112" s="238" t="s">
        <v>179</v>
      </c>
      <c r="G112" s="236"/>
      <c r="H112" s="239">
        <v>110.25</v>
      </c>
      <c r="I112" s="240"/>
      <c r="J112" s="236"/>
      <c r="K112" s="236"/>
      <c r="L112" s="241"/>
      <c r="M112" s="242"/>
      <c r="N112" s="243"/>
      <c r="O112" s="243"/>
      <c r="P112" s="243"/>
      <c r="Q112" s="243"/>
      <c r="R112" s="243"/>
      <c r="S112" s="243"/>
      <c r="T112" s="244"/>
      <c r="U112" s="14"/>
      <c r="V112" s="14"/>
      <c r="W112" s="14"/>
      <c r="X112" s="14"/>
      <c r="Y112" s="14"/>
      <c r="Z112" s="14"/>
      <c r="AA112" s="14"/>
      <c r="AB112" s="14"/>
      <c r="AC112" s="14"/>
      <c r="AD112" s="14"/>
      <c r="AE112" s="14"/>
      <c r="AT112" s="245" t="s">
        <v>141</v>
      </c>
      <c r="AU112" s="245" t="s">
        <v>82</v>
      </c>
      <c r="AV112" s="14" t="s">
        <v>82</v>
      </c>
      <c r="AW112" s="14" t="s">
        <v>33</v>
      </c>
      <c r="AX112" s="14" t="s">
        <v>72</v>
      </c>
      <c r="AY112" s="245" t="s">
        <v>129</v>
      </c>
    </row>
    <row r="113" s="15" customFormat="1">
      <c r="A113" s="15"/>
      <c r="B113" s="246"/>
      <c r="C113" s="247"/>
      <c r="D113" s="220" t="s">
        <v>141</v>
      </c>
      <c r="E113" s="248" t="s">
        <v>93</v>
      </c>
      <c r="F113" s="249" t="s">
        <v>145</v>
      </c>
      <c r="G113" s="247"/>
      <c r="H113" s="250">
        <v>297.25</v>
      </c>
      <c r="I113" s="251"/>
      <c r="J113" s="247"/>
      <c r="K113" s="247"/>
      <c r="L113" s="252"/>
      <c r="M113" s="253"/>
      <c r="N113" s="254"/>
      <c r="O113" s="254"/>
      <c r="P113" s="254"/>
      <c r="Q113" s="254"/>
      <c r="R113" s="254"/>
      <c r="S113" s="254"/>
      <c r="T113" s="255"/>
      <c r="U113" s="15"/>
      <c r="V113" s="15"/>
      <c r="W113" s="15"/>
      <c r="X113" s="15"/>
      <c r="Y113" s="15"/>
      <c r="Z113" s="15"/>
      <c r="AA113" s="15"/>
      <c r="AB113" s="15"/>
      <c r="AC113" s="15"/>
      <c r="AD113" s="15"/>
      <c r="AE113" s="15"/>
      <c r="AT113" s="256" t="s">
        <v>141</v>
      </c>
      <c r="AU113" s="256" t="s">
        <v>82</v>
      </c>
      <c r="AV113" s="15" t="s">
        <v>137</v>
      </c>
      <c r="AW113" s="15" t="s">
        <v>33</v>
      </c>
      <c r="AX113" s="15" t="s">
        <v>80</v>
      </c>
      <c r="AY113" s="256" t="s">
        <v>129</v>
      </c>
    </row>
    <row r="114" s="12" customFormat="1" ht="22.8" customHeight="1">
      <c r="A114" s="12"/>
      <c r="B114" s="191"/>
      <c r="C114" s="192"/>
      <c r="D114" s="193" t="s">
        <v>71</v>
      </c>
      <c r="E114" s="205" t="s">
        <v>160</v>
      </c>
      <c r="F114" s="205" t="s">
        <v>180</v>
      </c>
      <c r="G114" s="192"/>
      <c r="H114" s="192"/>
      <c r="I114" s="195"/>
      <c r="J114" s="206">
        <f>BK114</f>
        <v>0</v>
      </c>
      <c r="K114" s="192"/>
      <c r="L114" s="197"/>
      <c r="M114" s="198"/>
      <c r="N114" s="199"/>
      <c r="O114" s="199"/>
      <c r="P114" s="200">
        <f>SUM(P115:P118)</f>
        <v>0</v>
      </c>
      <c r="Q114" s="199"/>
      <c r="R114" s="200">
        <f>SUM(R115:R118)</f>
        <v>0.14948</v>
      </c>
      <c r="S114" s="199"/>
      <c r="T114" s="201">
        <f>SUM(T115:T118)</f>
        <v>0</v>
      </c>
      <c r="U114" s="12"/>
      <c r="V114" s="12"/>
      <c r="W114" s="12"/>
      <c r="X114" s="12"/>
      <c r="Y114" s="12"/>
      <c r="Z114" s="12"/>
      <c r="AA114" s="12"/>
      <c r="AB114" s="12"/>
      <c r="AC114" s="12"/>
      <c r="AD114" s="12"/>
      <c r="AE114" s="12"/>
      <c r="AR114" s="202" t="s">
        <v>80</v>
      </c>
      <c r="AT114" s="203" t="s">
        <v>71</v>
      </c>
      <c r="AU114" s="203" t="s">
        <v>80</v>
      </c>
      <c r="AY114" s="202" t="s">
        <v>129</v>
      </c>
      <c r="BK114" s="204">
        <f>SUM(BK115:BK118)</f>
        <v>0</v>
      </c>
    </row>
    <row r="115" s="2" customFormat="1" ht="14.4" customHeight="1">
      <c r="A115" s="40"/>
      <c r="B115" s="41"/>
      <c r="C115" s="207" t="s">
        <v>160</v>
      </c>
      <c r="D115" s="207" t="s">
        <v>132</v>
      </c>
      <c r="E115" s="208" t="s">
        <v>181</v>
      </c>
      <c r="F115" s="209" t="s">
        <v>182</v>
      </c>
      <c r="G115" s="210" t="s">
        <v>154</v>
      </c>
      <c r="H115" s="211">
        <v>1</v>
      </c>
      <c r="I115" s="212"/>
      <c r="J115" s="213">
        <f>ROUND(I115*H115,2)</f>
        <v>0</v>
      </c>
      <c r="K115" s="209" t="s">
        <v>136</v>
      </c>
      <c r="L115" s="46"/>
      <c r="M115" s="214" t="s">
        <v>19</v>
      </c>
      <c r="N115" s="215" t="s">
        <v>43</v>
      </c>
      <c r="O115" s="86"/>
      <c r="P115" s="216">
        <f>O115*H115</f>
        <v>0</v>
      </c>
      <c r="Q115" s="216">
        <v>0.12748000000000001</v>
      </c>
      <c r="R115" s="216">
        <f>Q115*H115</f>
        <v>0.12748000000000001</v>
      </c>
      <c r="S115" s="216">
        <v>0</v>
      </c>
      <c r="T115" s="217">
        <f>S115*H115</f>
        <v>0</v>
      </c>
      <c r="U115" s="40"/>
      <c r="V115" s="40"/>
      <c r="W115" s="40"/>
      <c r="X115" s="40"/>
      <c r="Y115" s="40"/>
      <c r="Z115" s="40"/>
      <c r="AA115" s="40"/>
      <c r="AB115" s="40"/>
      <c r="AC115" s="40"/>
      <c r="AD115" s="40"/>
      <c r="AE115" s="40"/>
      <c r="AR115" s="218" t="s">
        <v>137</v>
      </c>
      <c r="AT115" s="218" t="s">
        <v>132</v>
      </c>
      <c r="AU115" s="218" t="s">
        <v>82</v>
      </c>
      <c r="AY115" s="19" t="s">
        <v>129</v>
      </c>
      <c r="BE115" s="219">
        <f>IF(N115="základní",J115,0)</f>
        <v>0</v>
      </c>
      <c r="BF115" s="219">
        <f>IF(N115="snížená",J115,0)</f>
        <v>0</v>
      </c>
      <c r="BG115" s="219">
        <f>IF(N115="zákl. přenesená",J115,0)</f>
        <v>0</v>
      </c>
      <c r="BH115" s="219">
        <f>IF(N115="sníž. přenesená",J115,0)</f>
        <v>0</v>
      </c>
      <c r="BI115" s="219">
        <f>IF(N115="nulová",J115,0)</f>
        <v>0</v>
      </c>
      <c r="BJ115" s="19" t="s">
        <v>80</v>
      </c>
      <c r="BK115" s="219">
        <f>ROUND(I115*H115,2)</f>
        <v>0</v>
      </c>
      <c r="BL115" s="19" t="s">
        <v>137</v>
      </c>
      <c r="BM115" s="218" t="s">
        <v>183</v>
      </c>
    </row>
    <row r="116" s="2" customFormat="1">
      <c r="A116" s="40"/>
      <c r="B116" s="41"/>
      <c r="C116" s="42"/>
      <c r="D116" s="220" t="s">
        <v>139</v>
      </c>
      <c r="E116" s="42"/>
      <c r="F116" s="221" t="s">
        <v>184</v>
      </c>
      <c r="G116" s="42"/>
      <c r="H116" s="42"/>
      <c r="I116" s="222"/>
      <c r="J116" s="42"/>
      <c r="K116" s="42"/>
      <c r="L116" s="46"/>
      <c r="M116" s="223"/>
      <c r="N116" s="224"/>
      <c r="O116" s="86"/>
      <c r="P116" s="86"/>
      <c r="Q116" s="86"/>
      <c r="R116" s="86"/>
      <c r="S116" s="86"/>
      <c r="T116" s="87"/>
      <c r="U116" s="40"/>
      <c r="V116" s="40"/>
      <c r="W116" s="40"/>
      <c r="X116" s="40"/>
      <c r="Y116" s="40"/>
      <c r="Z116" s="40"/>
      <c r="AA116" s="40"/>
      <c r="AB116" s="40"/>
      <c r="AC116" s="40"/>
      <c r="AD116" s="40"/>
      <c r="AE116" s="40"/>
      <c r="AT116" s="19" t="s">
        <v>139</v>
      </c>
      <c r="AU116" s="19" t="s">
        <v>82</v>
      </c>
    </row>
    <row r="117" s="2" customFormat="1" ht="14.4" customHeight="1">
      <c r="A117" s="40"/>
      <c r="B117" s="41"/>
      <c r="C117" s="257" t="s">
        <v>185</v>
      </c>
      <c r="D117" s="257" t="s">
        <v>157</v>
      </c>
      <c r="E117" s="258" t="s">
        <v>186</v>
      </c>
      <c r="F117" s="259" t="s">
        <v>187</v>
      </c>
      <c r="G117" s="260" t="s">
        <v>154</v>
      </c>
      <c r="H117" s="261">
        <v>1</v>
      </c>
      <c r="I117" s="262"/>
      <c r="J117" s="263">
        <f>ROUND(I117*H117,2)</f>
        <v>0</v>
      </c>
      <c r="K117" s="259" t="s">
        <v>136</v>
      </c>
      <c r="L117" s="264"/>
      <c r="M117" s="265" t="s">
        <v>19</v>
      </c>
      <c r="N117" s="266" t="s">
        <v>43</v>
      </c>
      <c r="O117" s="86"/>
      <c r="P117" s="216">
        <f>O117*H117</f>
        <v>0</v>
      </c>
      <c r="Q117" s="216">
        <v>0.021999999999999999</v>
      </c>
      <c r="R117" s="216">
        <f>Q117*H117</f>
        <v>0.021999999999999999</v>
      </c>
      <c r="S117" s="216">
        <v>0</v>
      </c>
      <c r="T117" s="217">
        <f>S117*H117</f>
        <v>0</v>
      </c>
      <c r="U117" s="40"/>
      <c r="V117" s="40"/>
      <c r="W117" s="40"/>
      <c r="X117" s="40"/>
      <c r="Y117" s="40"/>
      <c r="Z117" s="40"/>
      <c r="AA117" s="40"/>
      <c r="AB117" s="40"/>
      <c r="AC117" s="40"/>
      <c r="AD117" s="40"/>
      <c r="AE117" s="40"/>
      <c r="AR117" s="218" t="s">
        <v>160</v>
      </c>
      <c r="AT117" s="218" t="s">
        <v>157</v>
      </c>
      <c r="AU117" s="218" t="s">
        <v>82</v>
      </c>
      <c r="AY117" s="19" t="s">
        <v>129</v>
      </c>
      <c r="BE117" s="219">
        <f>IF(N117="základní",J117,0)</f>
        <v>0</v>
      </c>
      <c r="BF117" s="219">
        <f>IF(N117="snížená",J117,0)</f>
        <v>0</v>
      </c>
      <c r="BG117" s="219">
        <f>IF(N117="zákl. přenesená",J117,0)</f>
        <v>0</v>
      </c>
      <c r="BH117" s="219">
        <f>IF(N117="sníž. přenesená",J117,0)</f>
        <v>0</v>
      </c>
      <c r="BI117" s="219">
        <f>IF(N117="nulová",J117,0)</f>
        <v>0</v>
      </c>
      <c r="BJ117" s="19" t="s">
        <v>80</v>
      </c>
      <c r="BK117" s="219">
        <f>ROUND(I117*H117,2)</f>
        <v>0</v>
      </c>
      <c r="BL117" s="19" t="s">
        <v>137</v>
      </c>
      <c r="BM117" s="218" t="s">
        <v>188</v>
      </c>
    </row>
    <row r="118" s="2" customFormat="1" ht="14.4" customHeight="1">
      <c r="A118" s="40"/>
      <c r="B118" s="41"/>
      <c r="C118" s="207" t="s">
        <v>189</v>
      </c>
      <c r="D118" s="207" t="s">
        <v>132</v>
      </c>
      <c r="E118" s="208" t="s">
        <v>190</v>
      </c>
      <c r="F118" s="209" t="s">
        <v>191</v>
      </c>
      <c r="G118" s="210" t="s">
        <v>154</v>
      </c>
      <c r="H118" s="211">
        <v>1</v>
      </c>
      <c r="I118" s="212"/>
      <c r="J118" s="213">
        <f>ROUND(I118*H118,2)</f>
        <v>0</v>
      </c>
      <c r="K118" s="209" t="s">
        <v>19</v>
      </c>
      <c r="L118" s="46"/>
      <c r="M118" s="214" t="s">
        <v>19</v>
      </c>
      <c r="N118" s="215" t="s">
        <v>43</v>
      </c>
      <c r="O118" s="86"/>
      <c r="P118" s="216">
        <f>O118*H118</f>
        <v>0</v>
      </c>
      <c r="Q118" s="216">
        <v>0</v>
      </c>
      <c r="R118" s="216">
        <f>Q118*H118</f>
        <v>0</v>
      </c>
      <c r="S118" s="216">
        <v>0</v>
      </c>
      <c r="T118" s="217">
        <f>S118*H118</f>
        <v>0</v>
      </c>
      <c r="U118" s="40"/>
      <c r="V118" s="40"/>
      <c r="W118" s="40"/>
      <c r="X118" s="40"/>
      <c r="Y118" s="40"/>
      <c r="Z118" s="40"/>
      <c r="AA118" s="40"/>
      <c r="AB118" s="40"/>
      <c r="AC118" s="40"/>
      <c r="AD118" s="40"/>
      <c r="AE118" s="40"/>
      <c r="AR118" s="218" t="s">
        <v>137</v>
      </c>
      <c r="AT118" s="218" t="s">
        <v>132</v>
      </c>
      <c r="AU118" s="218" t="s">
        <v>82</v>
      </c>
      <c r="AY118" s="19" t="s">
        <v>129</v>
      </c>
      <c r="BE118" s="219">
        <f>IF(N118="základní",J118,0)</f>
        <v>0</v>
      </c>
      <c r="BF118" s="219">
        <f>IF(N118="snížená",J118,0)</f>
        <v>0</v>
      </c>
      <c r="BG118" s="219">
        <f>IF(N118="zákl. přenesená",J118,0)</f>
        <v>0</v>
      </c>
      <c r="BH118" s="219">
        <f>IF(N118="sníž. přenesená",J118,0)</f>
        <v>0</v>
      </c>
      <c r="BI118" s="219">
        <f>IF(N118="nulová",J118,0)</f>
        <v>0</v>
      </c>
      <c r="BJ118" s="19" t="s">
        <v>80</v>
      </c>
      <c r="BK118" s="219">
        <f>ROUND(I118*H118,2)</f>
        <v>0</v>
      </c>
      <c r="BL118" s="19" t="s">
        <v>137</v>
      </c>
      <c r="BM118" s="218" t="s">
        <v>192</v>
      </c>
    </row>
    <row r="119" s="12" customFormat="1" ht="22.8" customHeight="1">
      <c r="A119" s="12"/>
      <c r="B119" s="191"/>
      <c r="C119" s="192"/>
      <c r="D119" s="193" t="s">
        <v>71</v>
      </c>
      <c r="E119" s="205" t="s">
        <v>185</v>
      </c>
      <c r="F119" s="205" t="s">
        <v>193</v>
      </c>
      <c r="G119" s="192"/>
      <c r="H119" s="192"/>
      <c r="I119" s="195"/>
      <c r="J119" s="206">
        <f>BK119</f>
        <v>0</v>
      </c>
      <c r="K119" s="192"/>
      <c r="L119" s="197"/>
      <c r="M119" s="198"/>
      <c r="N119" s="199"/>
      <c r="O119" s="199"/>
      <c r="P119" s="200">
        <f>SUM(P120:P135)</f>
        <v>0</v>
      </c>
      <c r="Q119" s="199"/>
      <c r="R119" s="200">
        <f>SUM(R120:R135)</f>
        <v>8.4511619999999983</v>
      </c>
      <c r="S119" s="199"/>
      <c r="T119" s="201">
        <f>SUM(T120:T135)</f>
        <v>4.2960000000000003</v>
      </c>
      <c r="U119" s="12"/>
      <c r="V119" s="12"/>
      <c r="W119" s="12"/>
      <c r="X119" s="12"/>
      <c r="Y119" s="12"/>
      <c r="Z119" s="12"/>
      <c r="AA119" s="12"/>
      <c r="AB119" s="12"/>
      <c r="AC119" s="12"/>
      <c r="AD119" s="12"/>
      <c r="AE119" s="12"/>
      <c r="AR119" s="202" t="s">
        <v>80</v>
      </c>
      <c r="AT119" s="203" t="s">
        <v>71</v>
      </c>
      <c r="AU119" s="203" t="s">
        <v>80</v>
      </c>
      <c r="AY119" s="202" t="s">
        <v>129</v>
      </c>
      <c r="BK119" s="204">
        <f>SUM(BK120:BK135)</f>
        <v>0</v>
      </c>
    </row>
    <row r="120" s="2" customFormat="1" ht="14.4" customHeight="1">
      <c r="A120" s="40"/>
      <c r="B120" s="41"/>
      <c r="C120" s="207" t="s">
        <v>194</v>
      </c>
      <c r="D120" s="207" t="s">
        <v>132</v>
      </c>
      <c r="E120" s="208" t="s">
        <v>195</v>
      </c>
      <c r="F120" s="209" t="s">
        <v>196</v>
      </c>
      <c r="G120" s="210" t="s">
        <v>154</v>
      </c>
      <c r="H120" s="211">
        <v>1</v>
      </c>
      <c r="I120" s="212"/>
      <c r="J120" s="213">
        <f>ROUND(I120*H120,2)</f>
        <v>0</v>
      </c>
      <c r="K120" s="209" t="s">
        <v>19</v>
      </c>
      <c r="L120" s="46"/>
      <c r="M120" s="214" t="s">
        <v>19</v>
      </c>
      <c r="N120" s="215" t="s">
        <v>43</v>
      </c>
      <c r="O120" s="86"/>
      <c r="P120" s="216">
        <f>O120*H120</f>
        <v>0</v>
      </c>
      <c r="Q120" s="216">
        <v>0</v>
      </c>
      <c r="R120" s="216">
        <f>Q120*H120</f>
        <v>0</v>
      </c>
      <c r="S120" s="216">
        <v>0</v>
      </c>
      <c r="T120" s="217">
        <f>S120*H120</f>
        <v>0</v>
      </c>
      <c r="U120" s="40"/>
      <c r="V120" s="40"/>
      <c r="W120" s="40"/>
      <c r="X120" s="40"/>
      <c r="Y120" s="40"/>
      <c r="Z120" s="40"/>
      <c r="AA120" s="40"/>
      <c r="AB120" s="40"/>
      <c r="AC120" s="40"/>
      <c r="AD120" s="40"/>
      <c r="AE120" s="40"/>
      <c r="AR120" s="218" t="s">
        <v>137</v>
      </c>
      <c r="AT120" s="218" t="s">
        <v>132</v>
      </c>
      <c r="AU120" s="218" t="s">
        <v>82</v>
      </c>
      <c r="AY120" s="19" t="s">
        <v>129</v>
      </c>
      <c r="BE120" s="219">
        <f>IF(N120="základní",J120,0)</f>
        <v>0</v>
      </c>
      <c r="BF120" s="219">
        <f>IF(N120="snížená",J120,0)</f>
        <v>0</v>
      </c>
      <c r="BG120" s="219">
        <f>IF(N120="zákl. přenesená",J120,0)</f>
        <v>0</v>
      </c>
      <c r="BH120" s="219">
        <f>IF(N120="sníž. přenesená",J120,0)</f>
        <v>0</v>
      </c>
      <c r="BI120" s="219">
        <f>IF(N120="nulová",J120,0)</f>
        <v>0</v>
      </c>
      <c r="BJ120" s="19" t="s">
        <v>80</v>
      </c>
      <c r="BK120" s="219">
        <f>ROUND(I120*H120,2)</f>
        <v>0</v>
      </c>
      <c r="BL120" s="19" t="s">
        <v>137</v>
      </c>
      <c r="BM120" s="218" t="s">
        <v>197</v>
      </c>
    </row>
    <row r="121" s="2" customFormat="1" ht="14.4" customHeight="1">
      <c r="A121" s="40"/>
      <c r="B121" s="41"/>
      <c r="C121" s="207" t="s">
        <v>198</v>
      </c>
      <c r="D121" s="207" t="s">
        <v>132</v>
      </c>
      <c r="E121" s="208" t="s">
        <v>199</v>
      </c>
      <c r="F121" s="209" t="s">
        <v>200</v>
      </c>
      <c r="G121" s="210" t="s">
        <v>135</v>
      </c>
      <c r="H121" s="211">
        <v>1.5</v>
      </c>
      <c r="I121" s="212"/>
      <c r="J121" s="213">
        <f>ROUND(I121*H121,2)</f>
        <v>0</v>
      </c>
      <c r="K121" s="209" t="s">
        <v>136</v>
      </c>
      <c r="L121" s="46"/>
      <c r="M121" s="214" t="s">
        <v>19</v>
      </c>
      <c r="N121" s="215" t="s">
        <v>43</v>
      </c>
      <c r="O121" s="86"/>
      <c r="P121" s="216">
        <f>O121*H121</f>
        <v>0</v>
      </c>
      <c r="Q121" s="216">
        <v>0</v>
      </c>
      <c r="R121" s="216">
        <f>Q121*H121</f>
        <v>0</v>
      </c>
      <c r="S121" s="216">
        <v>2</v>
      </c>
      <c r="T121" s="217">
        <f>S121*H121</f>
        <v>3</v>
      </c>
      <c r="U121" s="40"/>
      <c r="V121" s="40"/>
      <c r="W121" s="40"/>
      <c r="X121" s="40"/>
      <c r="Y121" s="40"/>
      <c r="Z121" s="40"/>
      <c r="AA121" s="40"/>
      <c r="AB121" s="40"/>
      <c r="AC121" s="40"/>
      <c r="AD121" s="40"/>
      <c r="AE121" s="40"/>
      <c r="AR121" s="218" t="s">
        <v>137</v>
      </c>
      <c r="AT121" s="218" t="s">
        <v>132</v>
      </c>
      <c r="AU121" s="218" t="s">
        <v>82</v>
      </c>
      <c r="AY121" s="19" t="s">
        <v>129</v>
      </c>
      <c r="BE121" s="219">
        <f>IF(N121="základní",J121,0)</f>
        <v>0</v>
      </c>
      <c r="BF121" s="219">
        <f>IF(N121="snížená",J121,0)</f>
        <v>0</v>
      </c>
      <c r="BG121" s="219">
        <f>IF(N121="zákl. přenesená",J121,0)</f>
        <v>0</v>
      </c>
      <c r="BH121" s="219">
        <f>IF(N121="sníž. přenesená",J121,0)</f>
        <v>0</v>
      </c>
      <c r="BI121" s="219">
        <f>IF(N121="nulová",J121,0)</f>
        <v>0</v>
      </c>
      <c r="BJ121" s="19" t="s">
        <v>80</v>
      </c>
      <c r="BK121" s="219">
        <f>ROUND(I121*H121,2)</f>
        <v>0</v>
      </c>
      <c r="BL121" s="19" t="s">
        <v>137</v>
      </c>
      <c r="BM121" s="218" t="s">
        <v>201</v>
      </c>
    </row>
    <row r="122" s="14" customFormat="1">
      <c r="A122" s="14"/>
      <c r="B122" s="235"/>
      <c r="C122" s="236"/>
      <c r="D122" s="220" t="s">
        <v>141</v>
      </c>
      <c r="E122" s="237" t="s">
        <v>19</v>
      </c>
      <c r="F122" s="238" t="s">
        <v>202</v>
      </c>
      <c r="G122" s="236"/>
      <c r="H122" s="239">
        <v>1.5</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141</v>
      </c>
      <c r="AU122" s="245" t="s">
        <v>82</v>
      </c>
      <c r="AV122" s="14" t="s">
        <v>82</v>
      </c>
      <c r="AW122" s="14" t="s">
        <v>33</v>
      </c>
      <c r="AX122" s="14" t="s">
        <v>80</v>
      </c>
      <c r="AY122" s="245" t="s">
        <v>129</v>
      </c>
    </row>
    <row r="123" s="2" customFormat="1" ht="14.4" customHeight="1">
      <c r="A123" s="40"/>
      <c r="B123" s="41"/>
      <c r="C123" s="207" t="s">
        <v>203</v>
      </c>
      <c r="D123" s="207" t="s">
        <v>132</v>
      </c>
      <c r="E123" s="208" t="s">
        <v>204</v>
      </c>
      <c r="F123" s="209" t="s">
        <v>205</v>
      </c>
      <c r="G123" s="210" t="s">
        <v>95</v>
      </c>
      <c r="H123" s="211">
        <v>3</v>
      </c>
      <c r="I123" s="212"/>
      <c r="J123" s="213">
        <f>ROUND(I123*H123,2)</f>
        <v>0</v>
      </c>
      <c r="K123" s="209" t="s">
        <v>136</v>
      </c>
      <c r="L123" s="46"/>
      <c r="M123" s="214" t="s">
        <v>19</v>
      </c>
      <c r="N123" s="215" t="s">
        <v>43</v>
      </c>
      <c r="O123" s="86"/>
      <c r="P123" s="216">
        <f>O123*H123</f>
        <v>0</v>
      </c>
      <c r="Q123" s="216">
        <v>0</v>
      </c>
      <c r="R123" s="216">
        <f>Q123*H123</f>
        <v>0</v>
      </c>
      <c r="S123" s="216">
        <v>0.432</v>
      </c>
      <c r="T123" s="217">
        <f>S123*H123</f>
        <v>1.296</v>
      </c>
      <c r="U123" s="40"/>
      <c r="V123" s="40"/>
      <c r="W123" s="40"/>
      <c r="X123" s="40"/>
      <c r="Y123" s="40"/>
      <c r="Z123" s="40"/>
      <c r="AA123" s="40"/>
      <c r="AB123" s="40"/>
      <c r="AC123" s="40"/>
      <c r="AD123" s="40"/>
      <c r="AE123" s="40"/>
      <c r="AR123" s="218" t="s">
        <v>137</v>
      </c>
      <c r="AT123" s="218" t="s">
        <v>132</v>
      </c>
      <c r="AU123" s="218" t="s">
        <v>82</v>
      </c>
      <c r="AY123" s="19" t="s">
        <v>129</v>
      </c>
      <c r="BE123" s="219">
        <f>IF(N123="základní",J123,0)</f>
        <v>0</v>
      </c>
      <c r="BF123" s="219">
        <f>IF(N123="snížená",J123,0)</f>
        <v>0</v>
      </c>
      <c r="BG123" s="219">
        <f>IF(N123="zákl. přenesená",J123,0)</f>
        <v>0</v>
      </c>
      <c r="BH123" s="219">
        <f>IF(N123="sníž. přenesená",J123,0)</f>
        <v>0</v>
      </c>
      <c r="BI123" s="219">
        <f>IF(N123="nulová",J123,0)</f>
        <v>0</v>
      </c>
      <c r="BJ123" s="19" t="s">
        <v>80</v>
      </c>
      <c r="BK123" s="219">
        <f>ROUND(I123*H123,2)</f>
        <v>0</v>
      </c>
      <c r="BL123" s="19" t="s">
        <v>137</v>
      </c>
      <c r="BM123" s="218" t="s">
        <v>206</v>
      </c>
    </row>
    <row r="124" s="2" customFormat="1" ht="14.4" customHeight="1">
      <c r="A124" s="40"/>
      <c r="B124" s="41"/>
      <c r="C124" s="207" t="s">
        <v>207</v>
      </c>
      <c r="D124" s="207" t="s">
        <v>132</v>
      </c>
      <c r="E124" s="208" t="s">
        <v>208</v>
      </c>
      <c r="F124" s="209" t="s">
        <v>209</v>
      </c>
      <c r="G124" s="210" t="s">
        <v>95</v>
      </c>
      <c r="H124" s="211">
        <v>297.25</v>
      </c>
      <c r="I124" s="212"/>
      <c r="J124" s="213">
        <f>ROUND(I124*H124,2)</f>
        <v>0</v>
      </c>
      <c r="K124" s="209" t="s">
        <v>136</v>
      </c>
      <c r="L124" s="46"/>
      <c r="M124" s="214" t="s">
        <v>19</v>
      </c>
      <c r="N124" s="215" t="s">
        <v>43</v>
      </c>
      <c r="O124" s="86"/>
      <c r="P124" s="216">
        <f>O124*H124</f>
        <v>0</v>
      </c>
      <c r="Q124" s="216">
        <v>0</v>
      </c>
      <c r="R124" s="216">
        <f>Q124*H124</f>
        <v>0</v>
      </c>
      <c r="S124" s="216">
        <v>0</v>
      </c>
      <c r="T124" s="217">
        <f>S124*H124</f>
        <v>0</v>
      </c>
      <c r="U124" s="40"/>
      <c r="V124" s="40"/>
      <c r="W124" s="40"/>
      <c r="X124" s="40"/>
      <c r="Y124" s="40"/>
      <c r="Z124" s="40"/>
      <c r="AA124" s="40"/>
      <c r="AB124" s="40"/>
      <c r="AC124" s="40"/>
      <c r="AD124" s="40"/>
      <c r="AE124" s="40"/>
      <c r="AR124" s="218" t="s">
        <v>137</v>
      </c>
      <c r="AT124" s="218" t="s">
        <v>132</v>
      </c>
      <c r="AU124" s="218" t="s">
        <v>82</v>
      </c>
      <c r="AY124" s="19" t="s">
        <v>129</v>
      </c>
      <c r="BE124" s="219">
        <f>IF(N124="základní",J124,0)</f>
        <v>0</v>
      </c>
      <c r="BF124" s="219">
        <f>IF(N124="snížená",J124,0)</f>
        <v>0</v>
      </c>
      <c r="BG124" s="219">
        <f>IF(N124="zákl. přenesená",J124,0)</f>
        <v>0</v>
      </c>
      <c r="BH124" s="219">
        <f>IF(N124="sníž. přenesená",J124,0)</f>
        <v>0</v>
      </c>
      <c r="BI124" s="219">
        <f>IF(N124="nulová",J124,0)</f>
        <v>0</v>
      </c>
      <c r="BJ124" s="19" t="s">
        <v>80</v>
      </c>
      <c r="BK124" s="219">
        <f>ROUND(I124*H124,2)</f>
        <v>0</v>
      </c>
      <c r="BL124" s="19" t="s">
        <v>137</v>
      </c>
      <c r="BM124" s="218" t="s">
        <v>210</v>
      </c>
    </row>
    <row r="125" s="2" customFormat="1">
      <c r="A125" s="40"/>
      <c r="B125" s="41"/>
      <c r="C125" s="42"/>
      <c r="D125" s="220" t="s">
        <v>139</v>
      </c>
      <c r="E125" s="42"/>
      <c r="F125" s="221" t="s">
        <v>211</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139</v>
      </c>
      <c r="AU125" s="19" t="s">
        <v>82</v>
      </c>
    </row>
    <row r="126" s="14" customFormat="1">
      <c r="A126" s="14"/>
      <c r="B126" s="235"/>
      <c r="C126" s="236"/>
      <c r="D126" s="220" t="s">
        <v>141</v>
      </c>
      <c r="E126" s="237" t="s">
        <v>19</v>
      </c>
      <c r="F126" s="238" t="s">
        <v>212</v>
      </c>
      <c r="G126" s="236"/>
      <c r="H126" s="239">
        <v>297.25</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141</v>
      </c>
      <c r="AU126" s="245" t="s">
        <v>82</v>
      </c>
      <c r="AV126" s="14" t="s">
        <v>82</v>
      </c>
      <c r="AW126" s="14" t="s">
        <v>33</v>
      </c>
      <c r="AX126" s="14" t="s">
        <v>80</v>
      </c>
      <c r="AY126" s="245" t="s">
        <v>129</v>
      </c>
    </row>
    <row r="127" s="2" customFormat="1" ht="14.4" customHeight="1">
      <c r="A127" s="40"/>
      <c r="B127" s="41"/>
      <c r="C127" s="207" t="s">
        <v>8</v>
      </c>
      <c r="D127" s="207" t="s">
        <v>132</v>
      </c>
      <c r="E127" s="208" t="s">
        <v>213</v>
      </c>
      <c r="F127" s="209" t="s">
        <v>214</v>
      </c>
      <c r="G127" s="210" t="s">
        <v>95</v>
      </c>
      <c r="H127" s="211">
        <v>102.59999999999999</v>
      </c>
      <c r="I127" s="212"/>
      <c r="J127" s="213">
        <f>ROUND(I127*H127,2)</f>
        <v>0</v>
      </c>
      <c r="K127" s="209" t="s">
        <v>136</v>
      </c>
      <c r="L127" s="46"/>
      <c r="M127" s="214" t="s">
        <v>19</v>
      </c>
      <c r="N127" s="215" t="s">
        <v>43</v>
      </c>
      <c r="O127" s="86"/>
      <c r="P127" s="216">
        <f>O127*H127</f>
        <v>0</v>
      </c>
      <c r="Q127" s="216">
        <v>0</v>
      </c>
      <c r="R127" s="216">
        <f>Q127*H127</f>
        <v>0</v>
      </c>
      <c r="S127" s="216">
        <v>0</v>
      </c>
      <c r="T127" s="217">
        <f>S127*H127</f>
        <v>0</v>
      </c>
      <c r="U127" s="40"/>
      <c r="V127" s="40"/>
      <c r="W127" s="40"/>
      <c r="X127" s="40"/>
      <c r="Y127" s="40"/>
      <c r="Z127" s="40"/>
      <c r="AA127" s="40"/>
      <c r="AB127" s="40"/>
      <c r="AC127" s="40"/>
      <c r="AD127" s="40"/>
      <c r="AE127" s="40"/>
      <c r="AR127" s="218" t="s">
        <v>137</v>
      </c>
      <c r="AT127" s="218" t="s">
        <v>132</v>
      </c>
      <c r="AU127" s="218" t="s">
        <v>82</v>
      </c>
      <c r="AY127" s="19" t="s">
        <v>129</v>
      </c>
      <c r="BE127" s="219">
        <f>IF(N127="základní",J127,0)</f>
        <v>0</v>
      </c>
      <c r="BF127" s="219">
        <f>IF(N127="snížená",J127,0)</f>
        <v>0</v>
      </c>
      <c r="BG127" s="219">
        <f>IF(N127="zákl. přenesená",J127,0)</f>
        <v>0</v>
      </c>
      <c r="BH127" s="219">
        <f>IF(N127="sníž. přenesená",J127,0)</f>
        <v>0</v>
      </c>
      <c r="BI127" s="219">
        <f>IF(N127="nulová",J127,0)</f>
        <v>0</v>
      </c>
      <c r="BJ127" s="19" t="s">
        <v>80</v>
      </c>
      <c r="BK127" s="219">
        <f>ROUND(I127*H127,2)</f>
        <v>0</v>
      </c>
      <c r="BL127" s="19" t="s">
        <v>137</v>
      </c>
      <c r="BM127" s="218" t="s">
        <v>215</v>
      </c>
    </row>
    <row r="128" s="2" customFormat="1">
      <c r="A128" s="40"/>
      <c r="B128" s="41"/>
      <c r="C128" s="42"/>
      <c r="D128" s="220" t="s">
        <v>139</v>
      </c>
      <c r="E128" s="42"/>
      <c r="F128" s="221" t="s">
        <v>211</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139</v>
      </c>
      <c r="AU128" s="19" t="s">
        <v>82</v>
      </c>
    </row>
    <row r="129" s="13" customFormat="1">
      <c r="A129" s="13"/>
      <c r="B129" s="225"/>
      <c r="C129" s="226"/>
      <c r="D129" s="220" t="s">
        <v>141</v>
      </c>
      <c r="E129" s="227" t="s">
        <v>19</v>
      </c>
      <c r="F129" s="228" t="s">
        <v>216</v>
      </c>
      <c r="G129" s="226"/>
      <c r="H129" s="227" t="s">
        <v>19</v>
      </c>
      <c r="I129" s="229"/>
      <c r="J129" s="226"/>
      <c r="K129" s="226"/>
      <c r="L129" s="230"/>
      <c r="M129" s="231"/>
      <c r="N129" s="232"/>
      <c r="O129" s="232"/>
      <c r="P129" s="232"/>
      <c r="Q129" s="232"/>
      <c r="R129" s="232"/>
      <c r="S129" s="232"/>
      <c r="T129" s="233"/>
      <c r="U129" s="13"/>
      <c r="V129" s="13"/>
      <c r="W129" s="13"/>
      <c r="X129" s="13"/>
      <c r="Y129" s="13"/>
      <c r="Z129" s="13"/>
      <c r="AA129" s="13"/>
      <c r="AB129" s="13"/>
      <c r="AC129" s="13"/>
      <c r="AD129" s="13"/>
      <c r="AE129" s="13"/>
      <c r="AT129" s="234" t="s">
        <v>141</v>
      </c>
      <c r="AU129" s="234" t="s">
        <v>82</v>
      </c>
      <c r="AV129" s="13" t="s">
        <v>80</v>
      </c>
      <c r="AW129" s="13" t="s">
        <v>33</v>
      </c>
      <c r="AX129" s="13" t="s">
        <v>72</v>
      </c>
      <c r="AY129" s="234" t="s">
        <v>129</v>
      </c>
    </row>
    <row r="130" s="14" customFormat="1">
      <c r="A130" s="14"/>
      <c r="B130" s="235"/>
      <c r="C130" s="236"/>
      <c r="D130" s="220" t="s">
        <v>141</v>
      </c>
      <c r="E130" s="237" t="s">
        <v>19</v>
      </c>
      <c r="F130" s="238" t="s">
        <v>217</v>
      </c>
      <c r="G130" s="236"/>
      <c r="H130" s="239">
        <v>102.59999999999999</v>
      </c>
      <c r="I130" s="240"/>
      <c r="J130" s="236"/>
      <c r="K130" s="236"/>
      <c r="L130" s="241"/>
      <c r="M130" s="242"/>
      <c r="N130" s="243"/>
      <c r="O130" s="243"/>
      <c r="P130" s="243"/>
      <c r="Q130" s="243"/>
      <c r="R130" s="243"/>
      <c r="S130" s="243"/>
      <c r="T130" s="244"/>
      <c r="U130" s="14"/>
      <c r="V130" s="14"/>
      <c r="W130" s="14"/>
      <c r="X130" s="14"/>
      <c r="Y130" s="14"/>
      <c r="Z130" s="14"/>
      <c r="AA130" s="14"/>
      <c r="AB130" s="14"/>
      <c r="AC130" s="14"/>
      <c r="AD130" s="14"/>
      <c r="AE130" s="14"/>
      <c r="AT130" s="245" t="s">
        <v>141</v>
      </c>
      <c r="AU130" s="245" t="s">
        <v>82</v>
      </c>
      <c r="AV130" s="14" t="s">
        <v>82</v>
      </c>
      <c r="AW130" s="14" t="s">
        <v>33</v>
      </c>
      <c r="AX130" s="14" t="s">
        <v>80</v>
      </c>
      <c r="AY130" s="245" t="s">
        <v>129</v>
      </c>
    </row>
    <row r="131" s="2" customFormat="1" ht="14.4" customHeight="1">
      <c r="A131" s="40"/>
      <c r="B131" s="41"/>
      <c r="C131" s="207" t="s">
        <v>218</v>
      </c>
      <c r="D131" s="207" t="s">
        <v>132</v>
      </c>
      <c r="E131" s="208" t="s">
        <v>219</v>
      </c>
      <c r="F131" s="209" t="s">
        <v>220</v>
      </c>
      <c r="G131" s="210" t="s">
        <v>95</v>
      </c>
      <c r="H131" s="211">
        <v>102.59999999999999</v>
      </c>
      <c r="I131" s="212"/>
      <c r="J131" s="213">
        <f>ROUND(I131*H131,2)</f>
        <v>0</v>
      </c>
      <c r="K131" s="209" t="s">
        <v>136</v>
      </c>
      <c r="L131" s="46"/>
      <c r="M131" s="214" t="s">
        <v>19</v>
      </c>
      <c r="N131" s="215" t="s">
        <v>43</v>
      </c>
      <c r="O131" s="86"/>
      <c r="P131" s="216">
        <f>O131*H131</f>
        <v>0</v>
      </c>
      <c r="Q131" s="216">
        <v>0.079799999999999996</v>
      </c>
      <c r="R131" s="216">
        <f>Q131*H131</f>
        <v>8.187479999999999</v>
      </c>
      <c r="S131" s="216">
        <v>0</v>
      </c>
      <c r="T131" s="217">
        <f>S131*H131</f>
        <v>0</v>
      </c>
      <c r="U131" s="40"/>
      <c r="V131" s="40"/>
      <c r="W131" s="40"/>
      <c r="X131" s="40"/>
      <c r="Y131" s="40"/>
      <c r="Z131" s="40"/>
      <c r="AA131" s="40"/>
      <c r="AB131" s="40"/>
      <c r="AC131" s="40"/>
      <c r="AD131" s="40"/>
      <c r="AE131" s="40"/>
      <c r="AR131" s="218" t="s">
        <v>137</v>
      </c>
      <c r="AT131" s="218" t="s">
        <v>132</v>
      </c>
      <c r="AU131" s="218" t="s">
        <v>82</v>
      </c>
      <c r="AY131" s="19" t="s">
        <v>129</v>
      </c>
      <c r="BE131" s="219">
        <f>IF(N131="základní",J131,0)</f>
        <v>0</v>
      </c>
      <c r="BF131" s="219">
        <f>IF(N131="snížená",J131,0)</f>
        <v>0</v>
      </c>
      <c r="BG131" s="219">
        <f>IF(N131="zákl. přenesená",J131,0)</f>
        <v>0</v>
      </c>
      <c r="BH131" s="219">
        <f>IF(N131="sníž. přenesená",J131,0)</f>
        <v>0</v>
      </c>
      <c r="BI131" s="219">
        <f>IF(N131="nulová",J131,0)</f>
        <v>0</v>
      </c>
      <c r="BJ131" s="19" t="s">
        <v>80</v>
      </c>
      <c r="BK131" s="219">
        <f>ROUND(I131*H131,2)</f>
        <v>0</v>
      </c>
      <c r="BL131" s="19" t="s">
        <v>137</v>
      </c>
      <c r="BM131" s="218" t="s">
        <v>221</v>
      </c>
    </row>
    <row r="132" s="2" customFormat="1">
      <c r="A132" s="40"/>
      <c r="B132" s="41"/>
      <c r="C132" s="42"/>
      <c r="D132" s="220" t="s">
        <v>139</v>
      </c>
      <c r="E132" s="42"/>
      <c r="F132" s="221" t="s">
        <v>222</v>
      </c>
      <c r="G132" s="42"/>
      <c r="H132" s="42"/>
      <c r="I132" s="222"/>
      <c r="J132" s="42"/>
      <c r="K132" s="42"/>
      <c r="L132" s="46"/>
      <c r="M132" s="223"/>
      <c r="N132" s="224"/>
      <c r="O132" s="86"/>
      <c r="P132" s="86"/>
      <c r="Q132" s="86"/>
      <c r="R132" s="86"/>
      <c r="S132" s="86"/>
      <c r="T132" s="87"/>
      <c r="U132" s="40"/>
      <c r="V132" s="40"/>
      <c r="W132" s="40"/>
      <c r="X132" s="40"/>
      <c r="Y132" s="40"/>
      <c r="Z132" s="40"/>
      <c r="AA132" s="40"/>
      <c r="AB132" s="40"/>
      <c r="AC132" s="40"/>
      <c r="AD132" s="40"/>
      <c r="AE132" s="40"/>
      <c r="AT132" s="19" t="s">
        <v>139</v>
      </c>
      <c r="AU132" s="19" t="s">
        <v>82</v>
      </c>
    </row>
    <row r="133" s="2" customFormat="1" ht="14.4" customHeight="1">
      <c r="A133" s="40"/>
      <c r="B133" s="41"/>
      <c r="C133" s="207" t="s">
        <v>223</v>
      </c>
      <c r="D133" s="207" t="s">
        <v>132</v>
      </c>
      <c r="E133" s="208" t="s">
        <v>224</v>
      </c>
      <c r="F133" s="209" t="s">
        <v>225</v>
      </c>
      <c r="G133" s="210" t="s">
        <v>95</v>
      </c>
      <c r="H133" s="211">
        <v>102.59999999999999</v>
      </c>
      <c r="I133" s="212"/>
      <c r="J133" s="213">
        <f>ROUND(I133*H133,2)</f>
        <v>0</v>
      </c>
      <c r="K133" s="209" t="s">
        <v>136</v>
      </c>
      <c r="L133" s="46"/>
      <c r="M133" s="214" t="s">
        <v>19</v>
      </c>
      <c r="N133" s="215" t="s">
        <v>43</v>
      </c>
      <c r="O133" s="86"/>
      <c r="P133" s="216">
        <f>O133*H133</f>
        <v>0</v>
      </c>
      <c r="Q133" s="216">
        <v>0.00098999999999999999</v>
      </c>
      <c r="R133" s="216">
        <f>Q133*H133</f>
        <v>0.101574</v>
      </c>
      <c r="S133" s="216">
        <v>0</v>
      </c>
      <c r="T133" s="217">
        <f>S133*H133</f>
        <v>0</v>
      </c>
      <c r="U133" s="40"/>
      <c r="V133" s="40"/>
      <c r="W133" s="40"/>
      <c r="X133" s="40"/>
      <c r="Y133" s="40"/>
      <c r="Z133" s="40"/>
      <c r="AA133" s="40"/>
      <c r="AB133" s="40"/>
      <c r="AC133" s="40"/>
      <c r="AD133" s="40"/>
      <c r="AE133" s="40"/>
      <c r="AR133" s="218" t="s">
        <v>137</v>
      </c>
      <c r="AT133" s="218" t="s">
        <v>132</v>
      </c>
      <c r="AU133" s="218" t="s">
        <v>82</v>
      </c>
      <c r="AY133" s="19" t="s">
        <v>129</v>
      </c>
      <c r="BE133" s="219">
        <f>IF(N133="základní",J133,0)</f>
        <v>0</v>
      </c>
      <c r="BF133" s="219">
        <f>IF(N133="snížená",J133,0)</f>
        <v>0</v>
      </c>
      <c r="BG133" s="219">
        <f>IF(N133="zákl. přenesená",J133,0)</f>
        <v>0</v>
      </c>
      <c r="BH133" s="219">
        <f>IF(N133="sníž. přenesená",J133,0)</f>
        <v>0</v>
      </c>
      <c r="BI133" s="219">
        <f>IF(N133="nulová",J133,0)</f>
        <v>0</v>
      </c>
      <c r="BJ133" s="19" t="s">
        <v>80</v>
      </c>
      <c r="BK133" s="219">
        <f>ROUND(I133*H133,2)</f>
        <v>0</v>
      </c>
      <c r="BL133" s="19" t="s">
        <v>137</v>
      </c>
      <c r="BM133" s="218" t="s">
        <v>226</v>
      </c>
    </row>
    <row r="134" s="2" customFormat="1">
      <c r="A134" s="40"/>
      <c r="B134" s="41"/>
      <c r="C134" s="42"/>
      <c r="D134" s="220" t="s">
        <v>139</v>
      </c>
      <c r="E134" s="42"/>
      <c r="F134" s="221" t="s">
        <v>227</v>
      </c>
      <c r="G134" s="42"/>
      <c r="H134" s="42"/>
      <c r="I134" s="222"/>
      <c r="J134" s="42"/>
      <c r="K134" s="42"/>
      <c r="L134" s="46"/>
      <c r="M134" s="223"/>
      <c r="N134" s="224"/>
      <c r="O134" s="86"/>
      <c r="P134" s="86"/>
      <c r="Q134" s="86"/>
      <c r="R134" s="86"/>
      <c r="S134" s="86"/>
      <c r="T134" s="87"/>
      <c r="U134" s="40"/>
      <c r="V134" s="40"/>
      <c r="W134" s="40"/>
      <c r="X134" s="40"/>
      <c r="Y134" s="40"/>
      <c r="Z134" s="40"/>
      <c r="AA134" s="40"/>
      <c r="AB134" s="40"/>
      <c r="AC134" s="40"/>
      <c r="AD134" s="40"/>
      <c r="AE134" s="40"/>
      <c r="AT134" s="19" t="s">
        <v>139</v>
      </c>
      <c r="AU134" s="19" t="s">
        <v>82</v>
      </c>
    </row>
    <row r="135" s="2" customFormat="1" ht="14.4" customHeight="1">
      <c r="A135" s="40"/>
      <c r="B135" s="41"/>
      <c r="C135" s="207" t="s">
        <v>228</v>
      </c>
      <c r="D135" s="207" t="s">
        <v>132</v>
      </c>
      <c r="E135" s="208" t="s">
        <v>229</v>
      </c>
      <c r="F135" s="209" t="s">
        <v>230</v>
      </c>
      <c r="G135" s="210" t="s">
        <v>95</v>
      </c>
      <c r="H135" s="211">
        <v>102.59999999999999</v>
      </c>
      <c r="I135" s="212"/>
      <c r="J135" s="213">
        <f>ROUND(I135*H135,2)</f>
        <v>0</v>
      </c>
      <c r="K135" s="209" t="s">
        <v>136</v>
      </c>
      <c r="L135" s="46"/>
      <c r="M135" s="214" t="s">
        <v>19</v>
      </c>
      <c r="N135" s="215" t="s">
        <v>43</v>
      </c>
      <c r="O135" s="86"/>
      <c r="P135" s="216">
        <f>O135*H135</f>
        <v>0</v>
      </c>
      <c r="Q135" s="216">
        <v>0.00158</v>
      </c>
      <c r="R135" s="216">
        <f>Q135*H135</f>
        <v>0.162108</v>
      </c>
      <c r="S135" s="216">
        <v>0</v>
      </c>
      <c r="T135" s="217">
        <f>S135*H135</f>
        <v>0</v>
      </c>
      <c r="U135" s="40"/>
      <c r="V135" s="40"/>
      <c r="W135" s="40"/>
      <c r="X135" s="40"/>
      <c r="Y135" s="40"/>
      <c r="Z135" s="40"/>
      <c r="AA135" s="40"/>
      <c r="AB135" s="40"/>
      <c r="AC135" s="40"/>
      <c r="AD135" s="40"/>
      <c r="AE135" s="40"/>
      <c r="AR135" s="218" t="s">
        <v>137</v>
      </c>
      <c r="AT135" s="218" t="s">
        <v>132</v>
      </c>
      <c r="AU135" s="218" t="s">
        <v>82</v>
      </c>
      <c r="AY135" s="19" t="s">
        <v>129</v>
      </c>
      <c r="BE135" s="219">
        <f>IF(N135="základní",J135,0)</f>
        <v>0</v>
      </c>
      <c r="BF135" s="219">
        <f>IF(N135="snížená",J135,0)</f>
        <v>0</v>
      </c>
      <c r="BG135" s="219">
        <f>IF(N135="zákl. přenesená",J135,0)</f>
        <v>0</v>
      </c>
      <c r="BH135" s="219">
        <f>IF(N135="sníž. přenesená",J135,0)</f>
        <v>0</v>
      </c>
      <c r="BI135" s="219">
        <f>IF(N135="nulová",J135,0)</f>
        <v>0</v>
      </c>
      <c r="BJ135" s="19" t="s">
        <v>80</v>
      </c>
      <c r="BK135" s="219">
        <f>ROUND(I135*H135,2)</f>
        <v>0</v>
      </c>
      <c r="BL135" s="19" t="s">
        <v>137</v>
      </c>
      <c r="BM135" s="218" t="s">
        <v>231</v>
      </c>
    </row>
    <row r="136" s="12" customFormat="1" ht="22.8" customHeight="1">
      <c r="A136" s="12"/>
      <c r="B136" s="191"/>
      <c r="C136" s="192"/>
      <c r="D136" s="193" t="s">
        <v>71</v>
      </c>
      <c r="E136" s="205" t="s">
        <v>232</v>
      </c>
      <c r="F136" s="205" t="s">
        <v>233</v>
      </c>
      <c r="G136" s="192"/>
      <c r="H136" s="192"/>
      <c r="I136" s="195"/>
      <c r="J136" s="206">
        <f>BK136</f>
        <v>0</v>
      </c>
      <c r="K136" s="192"/>
      <c r="L136" s="197"/>
      <c r="M136" s="198"/>
      <c r="N136" s="199"/>
      <c r="O136" s="199"/>
      <c r="P136" s="200">
        <f>SUM(P137:P144)</f>
        <v>0</v>
      </c>
      <c r="Q136" s="199"/>
      <c r="R136" s="200">
        <f>SUM(R137:R144)</f>
        <v>0</v>
      </c>
      <c r="S136" s="199"/>
      <c r="T136" s="201">
        <f>SUM(T137:T144)</f>
        <v>0</v>
      </c>
      <c r="U136" s="12"/>
      <c r="V136" s="12"/>
      <c r="W136" s="12"/>
      <c r="X136" s="12"/>
      <c r="Y136" s="12"/>
      <c r="Z136" s="12"/>
      <c r="AA136" s="12"/>
      <c r="AB136" s="12"/>
      <c r="AC136" s="12"/>
      <c r="AD136" s="12"/>
      <c r="AE136" s="12"/>
      <c r="AR136" s="202" t="s">
        <v>80</v>
      </c>
      <c r="AT136" s="203" t="s">
        <v>71</v>
      </c>
      <c r="AU136" s="203" t="s">
        <v>80</v>
      </c>
      <c r="AY136" s="202" t="s">
        <v>129</v>
      </c>
      <c r="BK136" s="204">
        <f>SUM(BK137:BK144)</f>
        <v>0</v>
      </c>
    </row>
    <row r="137" s="2" customFormat="1" ht="24.15" customHeight="1">
      <c r="A137" s="40"/>
      <c r="B137" s="41"/>
      <c r="C137" s="207" t="s">
        <v>234</v>
      </c>
      <c r="D137" s="207" t="s">
        <v>132</v>
      </c>
      <c r="E137" s="208" t="s">
        <v>235</v>
      </c>
      <c r="F137" s="209" t="s">
        <v>236</v>
      </c>
      <c r="G137" s="210" t="s">
        <v>148</v>
      </c>
      <c r="H137" s="211">
        <v>4.2960000000000003</v>
      </c>
      <c r="I137" s="212"/>
      <c r="J137" s="213">
        <f>ROUND(I137*H137,2)</f>
        <v>0</v>
      </c>
      <c r="K137" s="209" t="s">
        <v>136</v>
      </c>
      <c r="L137" s="46"/>
      <c r="M137" s="214" t="s">
        <v>19</v>
      </c>
      <c r="N137" s="215" t="s">
        <v>43</v>
      </c>
      <c r="O137" s="86"/>
      <c r="P137" s="216">
        <f>O137*H137</f>
        <v>0</v>
      </c>
      <c r="Q137" s="216">
        <v>0</v>
      </c>
      <c r="R137" s="216">
        <f>Q137*H137</f>
        <v>0</v>
      </c>
      <c r="S137" s="216">
        <v>0</v>
      </c>
      <c r="T137" s="217">
        <f>S137*H137</f>
        <v>0</v>
      </c>
      <c r="U137" s="40"/>
      <c r="V137" s="40"/>
      <c r="W137" s="40"/>
      <c r="X137" s="40"/>
      <c r="Y137" s="40"/>
      <c r="Z137" s="40"/>
      <c r="AA137" s="40"/>
      <c r="AB137" s="40"/>
      <c r="AC137" s="40"/>
      <c r="AD137" s="40"/>
      <c r="AE137" s="40"/>
      <c r="AR137" s="218" t="s">
        <v>137</v>
      </c>
      <c r="AT137" s="218" t="s">
        <v>132</v>
      </c>
      <c r="AU137" s="218" t="s">
        <v>82</v>
      </c>
      <c r="AY137" s="19" t="s">
        <v>129</v>
      </c>
      <c r="BE137" s="219">
        <f>IF(N137="základní",J137,0)</f>
        <v>0</v>
      </c>
      <c r="BF137" s="219">
        <f>IF(N137="snížená",J137,0)</f>
        <v>0</v>
      </c>
      <c r="BG137" s="219">
        <f>IF(N137="zákl. přenesená",J137,0)</f>
        <v>0</v>
      </c>
      <c r="BH137" s="219">
        <f>IF(N137="sníž. přenesená",J137,0)</f>
        <v>0</v>
      </c>
      <c r="BI137" s="219">
        <f>IF(N137="nulová",J137,0)</f>
        <v>0</v>
      </c>
      <c r="BJ137" s="19" t="s">
        <v>80</v>
      </c>
      <c r="BK137" s="219">
        <f>ROUND(I137*H137,2)</f>
        <v>0</v>
      </c>
      <c r="BL137" s="19" t="s">
        <v>137</v>
      </c>
      <c r="BM137" s="218" t="s">
        <v>237</v>
      </c>
    </row>
    <row r="138" s="2" customFormat="1">
      <c r="A138" s="40"/>
      <c r="B138" s="41"/>
      <c r="C138" s="42"/>
      <c r="D138" s="220" t="s">
        <v>139</v>
      </c>
      <c r="E138" s="42"/>
      <c r="F138" s="221" t="s">
        <v>238</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139</v>
      </c>
      <c r="AU138" s="19" t="s">
        <v>82</v>
      </c>
    </row>
    <row r="139" s="2" customFormat="1" ht="24.15" customHeight="1">
      <c r="A139" s="40"/>
      <c r="B139" s="41"/>
      <c r="C139" s="207" t="s">
        <v>239</v>
      </c>
      <c r="D139" s="207" t="s">
        <v>132</v>
      </c>
      <c r="E139" s="208" t="s">
        <v>240</v>
      </c>
      <c r="F139" s="209" t="s">
        <v>241</v>
      </c>
      <c r="G139" s="210" t="s">
        <v>148</v>
      </c>
      <c r="H139" s="211">
        <v>38.664000000000001</v>
      </c>
      <c r="I139" s="212"/>
      <c r="J139" s="213">
        <f>ROUND(I139*H139,2)</f>
        <v>0</v>
      </c>
      <c r="K139" s="209" t="s">
        <v>136</v>
      </c>
      <c r="L139" s="46"/>
      <c r="M139" s="214" t="s">
        <v>19</v>
      </c>
      <c r="N139" s="215" t="s">
        <v>43</v>
      </c>
      <c r="O139" s="86"/>
      <c r="P139" s="216">
        <f>O139*H139</f>
        <v>0</v>
      </c>
      <c r="Q139" s="216">
        <v>0</v>
      </c>
      <c r="R139" s="216">
        <f>Q139*H139</f>
        <v>0</v>
      </c>
      <c r="S139" s="216">
        <v>0</v>
      </c>
      <c r="T139" s="217">
        <f>S139*H139</f>
        <v>0</v>
      </c>
      <c r="U139" s="40"/>
      <c r="V139" s="40"/>
      <c r="W139" s="40"/>
      <c r="X139" s="40"/>
      <c r="Y139" s="40"/>
      <c r="Z139" s="40"/>
      <c r="AA139" s="40"/>
      <c r="AB139" s="40"/>
      <c r="AC139" s="40"/>
      <c r="AD139" s="40"/>
      <c r="AE139" s="40"/>
      <c r="AR139" s="218" t="s">
        <v>137</v>
      </c>
      <c r="AT139" s="218" t="s">
        <v>132</v>
      </c>
      <c r="AU139" s="218" t="s">
        <v>82</v>
      </c>
      <c r="AY139" s="19" t="s">
        <v>129</v>
      </c>
      <c r="BE139" s="219">
        <f>IF(N139="základní",J139,0)</f>
        <v>0</v>
      </c>
      <c r="BF139" s="219">
        <f>IF(N139="snížená",J139,0)</f>
        <v>0</v>
      </c>
      <c r="BG139" s="219">
        <f>IF(N139="zákl. přenesená",J139,0)</f>
        <v>0</v>
      </c>
      <c r="BH139" s="219">
        <f>IF(N139="sníž. přenesená",J139,0)</f>
        <v>0</v>
      </c>
      <c r="BI139" s="219">
        <f>IF(N139="nulová",J139,0)</f>
        <v>0</v>
      </c>
      <c r="BJ139" s="19" t="s">
        <v>80</v>
      </c>
      <c r="BK139" s="219">
        <f>ROUND(I139*H139,2)</f>
        <v>0</v>
      </c>
      <c r="BL139" s="19" t="s">
        <v>137</v>
      </c>
      <c r="BM139" s="218" t="s">
        <v>242</v>
      </c>
    </row>
    <row r="140" s="2" customFormat="1">
      <c r="A140" s="40"/>
      <c r="B140" s="41"/>
      <c r="C140" s="42"/>
      <c r="D140" s="220" t="s">
        <v>139</v>
      </c>
      <c r="E140" s="42"/>
      <c r="F140" s="221" t="s">
        <v>238</v>
      </c>
      <c r="G140" s="42"/>
      <c r="H140" s="42"/>
      <c r="I140" s="222"/>
      <c r="J140" s="42"/>
      <c r="K140" s="42"/>
      <c r="L140" s="46"/>
      <c r="M140" s="223"/>
      <c r="N140" s="224"/>
      <c r="O140" s="86"/>
      <c r="P140" s="86"/>
      <c r="Q140" s="86"/>
      <c r="R140" s="86"/>
      <c r="S140" s="86"/>
      <c r="T140" s="87"/>
      <c r="U140" s="40"/>
      <c r="V140" s="40"/>
      <c r="W140" s="40"/>
      <c r="X140" s="40"/>
      <c r="Y140" s="40"/>
      <c r="Z140" s="40"/>
      <c r="AA140" s="40"/>
      <c r="AB140" s="40"/>
      <c r="AC140" s="40"/>
      <c r="AD140" s="40"/>
      <c r="AE140" s="40"/>
      <c r="AT140" s="19" t="s">
        <v>139</v>
      </c>
      <c r="AU140" s="19" t="s">
        <v>82</v>
      </c>
    </row>
    <row r="141" s="14" customFormat="1">
      <c r="A141" s="14"/>
      <c r="B141" s="235"/>
      <c r="C141" s="236"/>
      <c r="D141" s="220" t="s">
        <v>141</v>
      </c>
      <c r="E141" s="236"/>
      <c r="F141" s="238" t="s">
        <v>243</v>
      </c>
      <c r="G141" s="236"/>
      <c r="H141" s="239">
        <v>38.664000000000001</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141</v>
      </c>
      <c r="AU141" s="245" t="s">
        <v>82</v>
      </c>
      <c r="AV141" s="14" t="s">
        <v>82</v>
      </c>
      <c r="AW141" s="14" t="s">
        <v>4</v>
      </c>
      <c r="AX141" s="14" t="s">
        <v>80</v>
      </c>
      <c r="AY141" s="245" t="s">
        <v>129</v>
      </c>
    </row>
    <row r="142" s="2" customFormat="1" ht="14.4" customHeight="1">
      <c r="A142" s="40"/>
      <c r="B142" s="41"/>
      <c r="C142" s="207" t="s">
        <v>7</v>
      </c>
      <c r="D142" s="207" t="s">
        <v>132</v>
      </c>
      <c r="E142" s="208" t="s">
        <v>244</v>
      </c>
      <c r="F142" s="209" t="s">
        <v>245</v>
      </c>
      <c r="G142" s="210" t="s">
        <v>148</v>
      </c>
      <c r="H142" s="211">
        <v>4.2960000000000003</v>
      </c>
      <c r="I142" s="212"/>
      <c r="J142" s="213">
        <f>ROUND(I142*H142,2)</f>
        <v>0</v>
      </c>
      <c r="K142" s="209" t="s">
        <v>136</v>
      </c>
      <c r="L142" s="46"/>
      <c r="M142" s="214" t="s">
        <v>19</v>
      </c>
      <c r="N142" s="215" t="s">
        <v>43</v>
      </c>
      <c r="O142" s="86"/>
      <c r="P142" s="216">
        <f>O142*H142</f>
        <v>0</v>
      </c>
      <c r="Q142" s="216">
        <v>0</v>
      </c>
      <c r="R142" s="216">
        <f>Q142*H142</f>
        <v>0</v>
      </c>
      <c r="S142" s="216">
        <v>0</v>
      </c>
      <c r="T142" s="217">
        <f>S142*H142</f>
        <v>0</v>
      </c>
      <c r="U142" s="40"/>
      <c r="V142" s="40"/>
      <c r="W142" s="40"/>
      <c r="X142" s="40"/>
      <c r="Y142" s="40"/>
      <c r="Z142" s="40"/>
      <c r="AA142" s="40"/>
      <c r="AB142" s="40"/>
      <c r="AC142" s="40"/>
      <c r="AD142" s="40"/>
      <c r="AE142" s="40"/>
      <c r="AR142" s="218" t="s">
        <v>137</v>
      </c>
      <c r="AT142" s="218" t="s">
        <v>132</v>
      </c>
      <c r="AU142" s="218" t="s">
        <v>82</v>
      </c>
      <c r="AY142" s="19" t="s">
        <v>129</v>
      </c>
      <c r="BE142" s="219">
        <f>IF(N142="základní",J142,0)</f>
        <v>0</v>
      </c>
      <c r="BF142" s="219">
        <f>IF(N142="snížená",J142,0)</f>
        <v>0</v>
      </c>
      <c r="BG142" s="219">
        <f>IF(N142="zákl. přenesená",J142,0)</f>
        <v>0</v>
      </c>
      <c r="BH142" s="219">
        <f>IF(N142="sníž. přenesená",J142,0)</f>
        <v>0</v>
      </c>
      <c r="BI142" s="219">
        <f>IF(N142="nulová",J142,0)</f>
        <v>0</v>
      </c>
      <c r="BJ142" s="19" t="s">
        <v>80</v>
      </c>
      <c r="BK142" s="219">
        <f>ROUND(I142*H142,2)</f>
        <v>0</v>
      </c>
      <c r="BL142" s="19" t="s">
        <v>137</v>
      </c>
      <c r="BM142" s="218" t="s">
        <v>246</v>
      </c>
    </row>
    <row r="143" s="2" customFormat="1">
      <c r="A143" s="40"/>
      <c r="B143" s="41"/>
      <c r="C143" s="42"/>
      <c r="D143" s="220" t="s">
        <v>139</v>
      </c>
      <c r="E143" s="42"/>
      <c r="F143" s="221" t="s">
        <v>247</v>
      </c>
      <c r="G143" s="42"/>
      <c r="H143" s="42"/>
      <c r="I143" s="222"/>
      <c r="J143" s="42"/>
      <c r="K143" s="42"/>
      <c r="L143" s="46"/>
      <c r="M143" s="223"/>
      <c r="N143" s="224"/>
      <c r="O143" s="86"/>
      <c r="P143" s="86"/>
      <c r="Q143" s="86"/>
      <c r="R143" s="86"/>
      <c r="S143" s="86"/>
      <c r="T143" s="87"/>
      <c r="U143" s="40"/>
      <c r="V143" s="40"/>
      <c r="W143" s="40"/>
      <c r="X143" s="40"/>
      <c r="Y143" s="40"/>
      <c r="Z143" s="40"/>
      <c r="AA143" s="40"/>
      <c r="AB143" s="40"/>
      <c r="AC143" s="40"/>
      <c r="AD143" s="40"/>
      <c r="AE143" s="40"/>
      <c r="AT143" s="19" t="s">
        <v>139</v>
      </c>
      <c r="AU143" s="19" t="s">
        <v>82</v>
      </c>
    </row>
    <row r="144" s="2" customFormat="1" ht="24.15" customHeight="1">
      <c r="A144" s="40"/>
      <c r="B144" s="41"/>
      <c r="C144" s="207" t="s">
        <v>248</v>
      </c>
      <c r="D144" s="207" t="s">
        <v>132</v>
      </c>
      <c r="E144" s="208" t="s">
        <v>249</v>
      </c>
      <c r="F144" s="209" t="s">
        <v>250</v>
      </c>
      <c r="G144" s="210" t="s">
        <v>148</v>
      </c>
      <c r="H144" s="211">
        <v>4.2960000000000003</v>
      </c>
      <c r="I144" s="212"/>
      <c r="J144" s="213">
        <f>ROUND(I144*H144,2)</f>
        <v>0</v>
      </c>
      <c r="K144" s="209" t="s">
        <v>136</v>
      </c>
      <c r="L144" s="46"/>
      <c r="M144" s="214" t="s">
        <v>19</v>
      </c>
      <c r="N144" s="215" t="s">
        <v>43</v>
      </c>
      <c r="O144" s="86"/>
      <c r="P144" s="216">
        <f>O144*H144</f>
        <v>0</v>
      </c>
      <c r="Q144" s="216">
        <v>0</v>
      </c>
      <c r="R144" s="216">
        <f>Q144*H144</f>
        <v>0</v>
      </c>
      <c r="S144" s="216">
        <v>0</v>
      </c>
      <c r="T144" s="217">
        <f>S144*H144</f>
        <v>0</v>
      </c>
      <c r="U144" s="40"/>
      <c r="V144" s="40"/>
      <c r="W144" s="40"/>
      <c r="X144" s="40"/>
      <c r="Y144" s="40"/>
      <c r="Z144" s="40"/>
      <c r="AA144" s="40"/>
      <c r="AB144" s="40"/>
      <c r="AC144" s="40"/>
      <c r="AD144" s="40"/>
      <c r="AE144" s="40"/>
      <c r="AR144" s="218" t="s">
        <v>137</v>
      </c>
      <c r="AT144" s="218" t="s">
        <v>132</v>
      </c>
      <c r="AU144" s="218" t="s">
        <v>82</v>
      </c>
      <c r="AY144" s="19" t="s">
        <v>129</v>
      </c>
      <c r="BE144" s="219">
        <f>IF(N144="základní",J144,0)</f>
        <v>0</v>
      </c>
      <c r="BF144" s="219">
        <f>IF(N144="snížená",J144,0)</f>
        <v>0</v>
      </c>
      <c r="BG144" s="219">
        <f>IF(N144="zákl. přenesená",J144,0)</f>
        <v>0</v>
      </c>
      <c r="BH144" s="219">
        <f>IF(N144="sníž. přenesená",J144,0)</f>
        <v>0</v>
      </c>
      <c r="BI144" s="219">
        <f>IF(N144="nulová",J144,0)</f>
        <v>0</v>
      </c>
      <c r="BJ144" s="19" t="s">
        <v>80</v>
      </c>
      <c r="BK144" s="219">
        <f>ROUND(I144*H144,2)</f>
        <v>0</v>
      </c>
      <c r="BL144" s="19" t="s">
        <v>137</v>
      </c>
      <c r="BM144" s="218" t="s">
        <v>251</v>
      </c>
    </row>
    <row r="145" s="12" customFormat="1" ht="22.8" customHeight="1">
      <c r="A145" s="12"/>
      <c r="B145" s="191"/>
      <c r="C145" s="192"/>
      <c r="D145" s="193" t="s">
        <v>71</v>
      </c>
      <c r="E145" s="205" t="s">
        <v>252</v>
      </c>
      <c r="F145" s="205" t="s">
        <v>253</v>
      </c>
      <c r="G145" s="192"/>
      <c r="H145" s="192"/>
      <c r="I145" s="195"/>
      <c r="J145" s="206">
        <f>BK145</f>
        <v>0</v>
      </c>
      <c r="K145" s="192"/>
      <c r="L145" s="197"/>
      <c r="M145" s="198"/>
      <c r="N145" s="199"/>
      <c r="O145" s="199"/>
      <c r="P145" s="200">
        <f>SUM(P146:P147)</f>
        <v>0</v>
      </c>
      <c r="Q145" s="199"/>
      <c r="R145" s="200">
        <f>SUM(R146:R147)</f>
        <v>0</v>
      </c>
      <c r="S145" s="199"/>
      <c r="T145" s="201">
        <f>SUM(T146:T147)</f>
        <v>0</v>
      </c>
      <c r="U145" s="12"/>
      <c r="V145" s="12"/>
      <c r="W145" s="12"/>
      <c r="X145" s="12"/>
      <c r="Y145" s="12"/>
      <c r="Z145" s="12"/>
      <c r="AA145" s="12"/>
      <c r="AB145" s="12"/>
      <c r="AC145" s="12"/>
      <c r="AD145" s="12"/>
      <c r="AE145" s="12"/>
      <c r="AR145" s="202" t="s">
        <v>80</v>
      </c>
      <c r="AT145" s="203" t="s">
        <v>71</v>
      </c>
      <c r="AU145" s="203" t="s">
        <v>80</v>
      </c>
      <c r="AY145" s="202" t="s">
        <v>129</v>
      </c>
      <c r="BK145" s="204">
        <f>SUM(BK146:BK147)</f>
        <v>0</v>
      </c>
    </row>
    <row r="146" s="2" customFormat="1" ht="14.4" customHeight="1">
      <c r="A146" s="40"/>
      <c r="B146" s="41"/>
      <c r="C146" s="207" t="s">
        <v>254</v>
      </c>
      <c r="D146" s="207" t="s">
        <v>132</v>
      </c>
      <c r="E146" s="208" t="s">
        <v>255</v>
      </c>
      <c r="F146" s="209" t="s">
        <v>256</v>
      </c>
      <c r="G146" s="210" t="s">
        <v>148</v>
      </c>
      <c r="H146" s="211">
        <v>11.779999999999999</v>
      </c>
      <c r="I146" s="212"/>
      <c r="J146" s="213">
        <f>ROUND(I146*H146,2)</f>
        <v>0</v>
      </c>
      <c r="K146" s="209" t="s">
        <v>136</v>
      </c>
      <c r="L146" s="46"/>
      <c r="M146" s="214" t="s">
        <v>19</v>
      </c>
      <c r="N146" s="215" t="s">
        <v>43</v>
      </c>
      <c r="O146" s="86"/>
      <c r="P146" s="216">
        <f>O146*H146</f>
        <v>0</v>
      </c>
      <c r="Q146" s="216">
        <v>0</v>
      </c>
      <c r="R146" s="216">
        <f>Q146*H146</f>
        <v>0</v>
      </c>
      <c r="S146" s="216">
        <v>0</v>
      </c>
      <c r="T146" s="217">
        <f>S146*H146</f>
        <v>0</v>
      </c>
      <c r="U146" s="40"/>
      <c r="V146" s="40"/>
      <c r="W146" s="40"/>
      <c r="X146" s="40"/>
      <c r="Y146" s="40"/>
      <c r="Z146" s="40"/>
      <c r="AA146" s="40"/>
      <c r="AB146" s="40"/>
      <c r="AC146" s="40"/>
      <c r="AD146" s="40"/>
      <c r="AE146" s="40"/>
      <c r="AR146" s="218" t="s">
        <v>137</v>
      </c>
      <c r="AT146" s="218" t="s">
        <v>132</v>
      </c>
      <c r="AU146" s="218" t="s">
        <v>82</v>
      </c>
      <c r="AY146" s="19" t="s">
        <v>129</v>
      </c>
      <c r="BE146" s="219">
        <f>IF(N146="základní",J146,0)</f>
        <v>0</v>
      </c>
      <c r="BF146" s="219">
        <f>IF(N146="snížená",J146,0)</f>
        <v>0</v>
      </c>
      <c r="BG146" s="219">
        <f>IF(N146="zákl. přenesená",J146,0)</f>
        <v>0</v>
      </c>
      <c r="BH146" s="219">
        <f>IF(N146="sníž. přenesená",J146,0)</f>
        <v>0</v>
      </c>
      <c r="BI146" s="219">
        <f>IF(N146="nulová",J146,0)</f>
        <v>0</v>
      </c>
      <c r="BJ146" s="19" t="s">
        <v>80</v>
      </c>
      <c r="BK146" s="219">
        <f>ROUND(I146*H146,2)</f>
        <v>0</v>
      </c>
      <c r="BL146" s="19" t="s">
        <v>137</v>
      </c>
      <c r="BM146" s="218" t="s">
        <v>257</v>
      </c>
    </row>
    <row r="147" s="2" customFormat="1">
      <c r="A147" s="40"/>
      <c r="B147" s="41"/>
      <c r="C147" s="42"/>
      <c r="D147" s="220" t="s">
        <v>139</v>
      </c>
      <c r="E147" s="42"/>
      <c r="F147" s="221" t="s">
        <v>258</v>
      </c>
      <c r="G147" s="42"/>
      <c r="H147" s="42"/>
      <c r="I147" s="222"/>
      <c r="J147" s="42"/>
      <c r="K147" s="42"/>
      <c r="L147" s="46"/>
      <c r="M147" s="223"/>
      <c r="N147" s="224"/>
      <c r="O147" s="86"/>
      <c r="P147" s="86"/>
      <c r="Q147" s="86"/>
      <c r="R147" s="86"/>
      <c r="S147" s="86"/>
      <c r="T147" s="87"/>
      <c r="U147" s="40"/>
      <c r="V147" s="40"/>
      <c r="W147" s="40"/>
      <c r="X147" s="40"/>
      <c r="Y147" s="40"/>
      <c r="Z147" s="40"/>
      <c r="AA147" s="40"/>
      <c r="AB147" s="40"/>
      <c r="AC147" s="40"/>
      <c r="AD147" s="40"/>
      <c r="AE147" s="40"/>
      <c r="AT147" s="19" t="s">
        <v>139</v>
      </c>
      <c r="AU147" s="19" t="s">
        <v>82</v>
      </c>
    </row>
    <row r="148" s="12" customFormat="1" ht="25.92" customHeight="1">
      <c r="A148" s="12"/>
      <c r="B148" s="191"/>
      <c r="C148" s="192"/>
      <c r="D148" s="193" t="s">
        <v>71</v>
      </c>
      <c r="E148" s="194" t="s">
        <v>259</v>
      </c>
      <c r="F148" s="194" t="s">
        <v>260</v>
      </c>
      <c r="G148" s="192"/>
      <c r="H148" s="192"/>
      <c r="I148" s="195"/>
      <c r="J148" s="196">
        <f>BK148</f>
        <v>0</v>
      </c>
      <c r="K148" s="192"/>
      <c r="L148" s="197"/>
      <c r="M148" s="198"/>
      <c r="N148" s="199"/>
      <c r="O148" s="199"/>
      <c r="P148" s="200">
        <f>P149</f>
        <v>0</v>
      </c>
      <c r="Q148" s="199"/>
      <c r="R148" s="200">
        <f>R149</f>
        <v>0.08405</v>
      </c>
      <c r="S148" s="199"/>
      <c r="T148" s="201">
        <f>T149</f>
        <v>0</v>
      </c>
      <c r="U148" s="12"/>
      <c r="V148" s="12"/>
      <c r="W148" s="12"/>
      <c r="X148" s="12"/>
      <c r="Y148" s="12"/>
      <c r="Z148" s="12"/>
      <c r="AA148" s="12"/>
      <c r="AB148" s="12"/>
      <c r="AC148" s="12"/>
      <c r="AD148" s="12"/>
      <c r="AE148" s="12"/>
      <c r="AR148" s="202" t="s">
        <v>82</v>
      </c>
      <c r="AT148" s="203" t="s">
        <v>71</v>
      </c>
      <c r="AU148" s="203" t="s">
        <v>72</v>
      </c>
      <c r="AY148" s="202" t="s">
        <v>129</v>
      </c>
      <c r="BK148" s="204">
        <f>BK149</f>
        <v>0</v>
      </c>
    </row>
    <row r="149" s="12" customFormat="1" ht="22.8" customHeight="1">
      <c r="A149" s="12"/>
      <c r="B149" s="191"/>
      <c r="C149" s="192"/>
      <c r="D149" s="193" t="s">
        <v>71</v>
      </c>
      <c r="E149" s="205" t="s">
        <v>261</v>
      </c>
      <c r="F149" s="205" t="s">
        <v>262</v>
      </c>
      <c r="G149" s="192"/>
      <c r="H149" s="192"/>
      <c r="I149" s="195"/>
      <c r="J149" s="206">
        <f>BK149</f>
        <v>0</v>
      </c>
      <c r="K149" s="192"/>
      <c r="L149" s="197"/>
      <c r="M149" s="198"/>
      <c r="N149" s="199"/>
      <c r="O149" s="199"/>
      <c r="P149" s="200">
        <f>SUM(P150:P157)</f>
        <v>0</v>
      </c>
      <c r="Q149" s="199"/>
      <c r="R149" s="200">
        <f>SUM(R150:R157)</f>
        <v>0.08405</v>
      </c>
      <c r="S149" s="199"/>
      <c r="T149" s="201">
        <f>SUM(T150:T157)</f>
        <v>0</v>
      </c>
      <c r="U149" s="12"/>
      <c r="V149" s="12"/>
      <c r="W149" s="12"/>
      <c r="X149" s="12"/>
      <c r="Y149" s="12"/>
      <c r="Z149" s="12"/>
      <c r="AA149" s="12"/>
      <c r="AB149" s="12"/>
      <c r="AC149" s="12"/>
      <c r="AD149" s="12"/>
      <c r="AE149" s="12"/>
      <c r="AR149" s="202" t="s">
        <v>82</v>
      </c>
      <c r="AT149" s="203" t="s">
        <v>71</v>
      </c>
      <c r="AU149" s="203" t="s">
        <v>80</v>
      </c>
      <c r="AY149" s="202" t="s">
        <v>129</v>
      </c>
      <c r="BK149" s="204">
        <f>SUM(BK150:BK157)</f>
        <v>0</v>
      </c>
    </row>
    <row r="150" s="2" customFormat="1" ht="14.4" customHeight="1">
      <c r="A150" s="40"/>
      <c r="B150" s="41"/>
      <c r="C150" s="207" t="s">
        <v>263</v>
      </c>
      <c r="D150" s="207" t="s">
        <v>132</v>
      </c>
      <c r="E150" s="208" t="s">
        <v>264</v>
      </c>
      <c r="F150" s="209" t="s">
        <v>265</v>
      </c>
      <c r="G150" s="210" t="s">
        <v>266</v>
      </c>
      <c r="H150" s="211">
        <v>3</v>
      </c>
      <c r="I150" s="212"/>
      <c r="J150" s="213">
        <f>ROUND(I150*H150,2)</f>
        <v>0</v>
      </c>
      <c r="K150" s="209" t="s">
        <v>19</v>
      </c>
      <c r="L150" s="46"/>
      <c r="M150" s="214" t="s">
        <v>19</v>
      </c>
      <c r="N150" s="215" t="s">
        <v>43</v>
      </c>
      <c r="O150" s="86"/>
      <c r="P150" s="216">
        <f>O150*H150</f>
        <v>0</v>
      </c>
      <c r="Q150" s="216">
        <v>0</v>
      </c>
      <c r="R150" s="216">
        <f>Q150*H150</f>
        <v>0</v>
      </c>
      <c r="S150" s="216">
        <v>0</v>
      </c>
      <c r="T150" s="217">
        <f>S150*H150</f>
        <v>0</v>
      </c>
      <c r="U150" s="40"/>
      <c r="V150" s="40"/>
      <c r="W150" s="40"/>
      <c r="X150" s="40"/>
      <c r="Y150" s="40"/>
      <c r="Z150" s="40"/>
      <c r="AA150" s="40"/>
      <c r="AB150" s="40"/>
      <c r="AC150" s="40"/>
      <c r="AD150" s="40"/>
      <c r="AE150" s="40"/>
      <c r="AR150" s="218" t="s">
        <v>218</v>
      </c>
      <c r="AT150" s="218" t="s">
        <v>132</v>
      </c>
      <c r="AU150" s="218" t="s">
        <v>82</v>
      </c>
      <c r="AY150" s="19" t="s">
        <v>129</v>
      </c>
      <c r="BE150" s="219">
        <f>IF(N150="základní",J150,0)</f>
        <v>0</v>
      </c>
      <c r="BF150" s="219">
        <f>IF(N150="snížená",J150,0)</f>
        <v>0</v>
      </c>
      <c r="BG150" s="219">
        <f>IF(N150="zákl. přenesená",J150,0)</f>
        <v>0</v>
      </c>
      <c r="BH150" s="219">
        <f>IF(N150="sníž. přenesená",J150,0)</f>
        <v>0</v>
      </c>
      <c r="BI150" s="219">
        <f>IF(N150="nulová",J150,0)</f>
        <v>0</v>
      </c>
      <c r="BJ150" s="19" t="s">
        <v>80</v>
      </c>
      <c r="BK150" s="219">
        <f>ROUND(I150*H150,2)</f>
        <v>0</v>
      </c>
      <c r="BL150" s="19" t="s">
        <v>218</v>
      </c>
      <c r="BM150" s="218" t="s">
        <v>267</v>
      </c>
    </row>
    <row r="151" s="2" customFormat="1" ht="14.4" customHeight="1">
      <c r="A151" s="40"/>
      <c r="B151" s="41"/>
      <c r="C151" s="207" t="s">
        <v>268</v>
      </c>
      <c r="D151" s="207" t="s">
        <v>132</v>
      </c>
      <c r="E151" s="208" t="s">
        <v>269</v>
      </c>
      <c r="F151" s="209" t="s">
        <v>270</v>
      </c>
      <c r="G151" s="210" t="s">
        <v>271</v>
      </c>
      <c r="H151" s="211">
        <v>1</v>
      </c>
      <c r="I151" s="212"/>
      <c r="J151" s="213">
        <f>ROUND(I151*H151,2)</f>
        <v>0</v>
      </c>
      <c r="K151" s="209" t="s">
        <v>19</v>
      </c>
      <c r="L151" s="46"/>
      <c r="M151" s="214" t="s">
        <v>19</v>
      </c>
      <c r="N151" s="215" t="s">
        <v>43</v>
      </c>
      <c r="O151" s="86"/>
      <c r="P151" s="216">
        <f>O151*H151</f>
        <v>0</v>
      </c>
      <c r="Q151" s="216">
        <v>0</v>
      </c>
      <c r="R151" s="216">
        <f>Q151*H151</f>
        <v>0</v>
      </c>
      <c r="S151" s="216">
        <v>0</v>
      </c>
      <c r="T151" s="217">
        <f>S151*H151</f>
        <v>0</v>
      </c>
      <c r="U151" s="40"/>
      <c r="V151" s="40"/>
      <c r="W151" s="40"/>
      <c r="X151" s="40"/>
      <c r="Y151" s="40"/>
      <c r="Z151" s="40"/>
      <c r="AA151" s="40"/>
      <c r="AB151" s="40"/>
      <c r="AC151" s="40"/>
      <c r="AD151" s="40"/>
      <c r="AE151" s="40"/>
      <c r="AR151" s="218" t="s">
        <v>218</v>
      </c>
      <c r="AT151" s="218" t="s">
        <v>132</v>
      </c>
      <c r="AU151" s="218" t="s">
        <v>82</v>
      </c>
      <c r="AY151" s="19" t="s">
        <v>129</v>
      </c>
      <c r="BE151" s="219">
        <f>IF(N151="základní",J151,0)</f>
        <v>0</v>
      </c>
      <c r="BF151" s="219">
        <f>IF(N151="snížená",J151,0)</f>
        <v>0</v>
      </c>
      <c r="BG151" s="219">
        <f>IF(N151="zákl. přenesená",J151,0)</f>
        <v>0</v>
      </c>
      <c r="BH151" s="219">
        <f>IF(N151="sníž. přenesená",J151,0)</f>
        <v>0</v>
      </c>
      <c r="BI151" s="219">
        <f>IF(N151="nulová",J151,0)</f>
        <v>0</v>
      </c>
      <c r="BJ151" s="19" t="s">
        <v>80</v>
      </c>
      <c r="BK151" s="219">
        <f>ROUND(I151*H151,2)</f>
        <v>0</v>
      </c>
      <c r="BL151" s="19" t="s">
        <v>218</v>
      </c>
      <c r="BM151" s="218" t="s">
        <v>272</v>
      </c>
    </row>
    <row r="152" s="2" customFormat="1" ht="24.15" customHeight="1">
      <c r="A152" s="40"/>
      <c r="B152" s="41"/>
      <c r="C152" s="207" t="s">
        <v>273</v>
      </c>
      <c r="D152" s="207" t="s">
        <v>132</v>
      </c>
      <c r="E152" s="208" t="s">
        <v>274</v>
      </c>
      <c r="F152" s="209" t="s">
        <v>275</v>
      </c>
      <c r="G152" s="210" t="s">
        <v>266</v>
      </c>
      <c r="H152" s="211">
        <v>1</v>
      </c>
      <c r="I152" s="212"/>
      <c r="J152" s="213">
        <f>ROUND(I152*H152,2)</f>
        <v>0</v>
      </c>
      <c r="K152" s="209" t="s">
        <v>136</v>
      </c>
      <c r="L152" s="46"/>
      <c r="M152" s="214" t="s">
        <v>19</v>
      </c>
      <c r="N152" s="215" t="s">
        <v>43</v>
      </c>
      <c r="O152" s="86"/>
      <c r="P152" s="216">
        <f>O152*H152</f>
        <v>0</v>
      </c>
      <c r="Q152" s="216">
        <v>0</v>
      </c>
      <c r="R152" s="216">
        <f>Q152*H152</f>
        <v>0</v>
      </c>
      <c r="S152" s="216">
        <v>0</v>
      </c>
      <c r="T152" s="217">
        <f>S152*H152</f>
        <v>0</v>
      </c>
      <c r="U152" s="40"/>
      <c r="V152" s="40"/>
      <c r="W152" s="40"/>
      <c r="X152" s="40"/>
      <c r="Y152" s="40"/>
      <c r="Z152" s="40"/>
      <c r="AA152" s="40"/>
      <c r="AB152" s="40"/>
      <c r="AC152" s="40"/>
      <c r="AD152" s="40"/>
      <c r="AE152" s="40"/>
      <c r="AR152" s="218" t="s">
        <v>218</v>
      </c>
      <c r="AT152" s="218" t="s">
        <v>132</v>
      </c>
      <c r="AU152" s="218" t="s">
        <v>82</v>
      </c>
      <c r="AY152" s="19" t="s">
        <v>129</v>
      </c>
      <c r="BE152" s="219">
        <f>IF(N152="základní",J152,0)</f>
        <v>0</v>
      </c>
      <c r="BF152" s="219">
        <f>IF(N152="snížená",J152,0)</f>
        <v>0</v>
      </c>
      <c r="BG152" s="219">
        <f>IF(N152="zákl. přenesená",J152,0)</f>
        <v>0</v>
      </c>
      <c r="BH152" s="219">
        <f>IF(N152="sníž. přenesená",J152,0)</f>
        <v>0</v>
      </c>
      <c r="BI152" s="219">
        <f>IF(N152="nulová",J152,0)</f>
        <v>0</v>
      </c>
      <c r="BJ152" s="19" t="s">
        <v>80</v>
      </c>
      <c r="BK152" s="219">
        <f>ROUND(I152*H152,2)</f>
        <v>0</v>
      </c>
      <c r="BL152" s="19" t="s">
        <v>218</v>
      </c>
      <c r="BM152" s="218" t="s">
        <v>276</v>
      </c>
    </row>
    <row r="153" s="2" customFormat="1">
      <c r="A153" s="40"/>
      <c r="B153" s="41"/>
      <c r="C153" s="42"/>
      <c r="D153" s="220" t="s">
        <v>139</v>
      </c>
      <c r="E153" s="42"/>
      <c r="F153" s="221" t="s">
        <v>277</v>
      </c>
      <c r="G153" s="42"/>
      <c r="H153" s="42"/>
      <c r="I153" s="222"/>
      <c r="J153" s="42"/>
      <c r="K153" s="42"/>
      <c r="L153" s="46"/>
      <c r="M153" s="223"/>
      <c r="N153" s="224"/>
      <c r="O153" s="86"/>
      <c r="P153" s="86"/>
      <c r="Q153" s="86"/>
      <c r="R153" s="86"/>
      <c r="S153" s="86"/>
      <c r="T153" s="87"/>
      <c r="U153" s="40"/>
      <c r="V153" s="40"/>
      <c r="W153" s="40"/>
      <c r="X153" s="40"/>
      <c r="Y153" s="40"/>
      <c r="Z153" s="40"/>
      <c r="AA153" s="40"/>
      <c r="AB153" s="40"/>
      <c r="AC153" s="40"/>
      <c r="AD153" s="40"/>
      <c r="AE153" s="40"/>
      <c r="AT153" s="19" t="s">
        <v>139</v>
      </c>
      <c r="AU153" s="19" t="s">
        <v>82</v>
      </c>
    </row>
    <row r="154" s="2" customFormat="1" ht="14.4" customHeight="1">
      <c r="A154" s="40"/>
      <c r="B154" s="41"/>
      <c r="C154" s="257" t="s">
        <v>278</v>
      </c>
      <c r="D154" s="257" t="s">
        <v>157</v>
      </c>
      <c r="E154" s="258" t="s">
        <v>279</v>
      </c>
      <c r="F154" s="259" t="s">
        <v>280</v>
      </c>
      <c r="G154" s="260" t="s">
        <v>154</v>
      </c>
      <c r="H154" s="261">
        <v>1</v>
      </c>
      <c r="I154" s="262"/>
      <c r="J154" s="263">
        <f>ROUND(I154*H154,2)</f>
        <v>0</v>
      </c>
      <c r="K154" s="259" t="s">
        <v>136</v>
      </c>
      <c r="L154" s="264"/>
      <c r="M154" s="265" t="s">
        <v>19</v>
      </c>
      <c r="N154" s="266" t="s">
        <v>43</v>
      </c>
      <c r="O154" s="86"/>
      <c r="P154" s="216">
        <f>O154*H154</f>
        <v>0</v>
      </c>
      <c r="Q154" s="216">
        <v>0.084000000000000005</v>
      </c>
      <c r="R154" s="216">
        <f>Q154*H154</f>
        <v>0.084000000000000005</v>
      </c>
      <c r="S154" s="216">
        <v>0</v>
      </c>
      <c r="T154" s="217">
        <f>S154*H154</f>
        <v>0</v>
      </c>
      <c r="U154" s="40"/>
      <c r="V154" s="40"/>
      <c r="W154" s="40"/>
      <c r="X154" s="40"/>
      <c r="Y154" s="40"/>
      <c r="Z154" s="40"/>
      <c r="AA154" s="40"/>
      <c r="AB154" s="40"/>
      <c r="AC154" s="40"/>
      <c r="AD154" s="40"/>
      <c r="AE154" s="40"/>
      <c r="AR154" s="218" t="s">
        <v>281</v>
      </c>
      <c r="AT154" s="218" t="s">
        <v>157</v>
      </c>
      <c r="AU154" s="218" t="s">
        <v>82</v>
      </c>
      <c r="AY154" s="19" t="s">
        <v>129</v>
      </c>
      <c r="BE154" s="219">
        <f>IF(N154="základní",J154,0)</f>
        <v>0</v>
      </c>
      <c r="BF154" s="219">
        <f>IF(N154="snížená",J154,0)</f>
        <v>0</v>
      </c>
      <c r="BG154" s="219">
        <f>IF(N154="zákl. přenesená",J154,0)</f>
        <v>0</v>
      </c>
      <c r="BH154" s="219">
        <f>IF(N154="sníž. přenesená",J154,0)</f>
        <v>0</v>
      </c>
      <c r="BI154" s="219">
        <f>IF(N154="nulová",J154,0)</f>
        <v>0</v>
      </c>
      <c r="BJ154" s="19" t="s">
        <v>80</v>
      </c>
      <c r="BK154" s="219">
        <f>ROUND(I154*H154,2)</f>
        <v>0</v>
      </c>
      <c r="BL154" s="19" t="s">
        <v>218</v>
      </c>
      <c r="BM154" s="218" t="s">
        <v>282</v>
      </c>
    </row>
    <row r="155" s="2" customFormat="1" ht="14.4" customHeight="1">
      <c r="A155" s="40"/>
      <c r="B155" s="41"/>
      <c r="C155" s="207" t="s">
        <v>283</v>
      </c>
      <c r="D155" s="207" t="s">
        <v>132</v>
      </c>
      <c r="E155" s="208" t="s">
        <v>284</v>
      </c>
      <c r="F155" s="209" t="s">
        <v>285</v>
      </c>
      <c r="G155" s="210" t="s">
        <v>154</v>
      </c>
      <c r="H155" s="211">
        <v>1</v>
      </c>
      <c r="I155" s="212"/>
      <c r="J155" s="213">
        <f>ROUND(I155*H155,2)</f>
        <v>0</v>
      </c>
      <c r="K155" s="209" t="s">
        <v>19</v>
      </c>
      <c r="L155" s="46"/>
      <c r="M155" s="214" t="s">
        <v>19</v>
      </c>
      <c r="N155" s="215" t="s">
        <v>43</v>
      </c>
      <c r="O155" s="86"/>
      <c r="P155" s="216">
        <f>O155*H155</f>
        <v>0</v>
      </c>
      <c r="Q155" s="216">
        <v>5.0000000000000002E-05</v>
      </c>
      <c r="R155" s="216">
        <f>Q155*H155</f>
        <v>5.0000000000000002E-05</v>
      </c>
      <c r="S155" s="216">
        <v>0</v>
      </c>
      <c r="T155" s="217">
        <f>S155*H155</f>
        <v>0</v>
      </c>
      <c r="U155" s="40"/>
      <c r="V155" s="40"/>
      <c r="W155" s="40"/>
      <c r="X155" s="40"/>
      <c r="Y155" s="40"/>
      <c r="Z155" s="40"/>
      <c r="AA155" s="40"/>
      <c r="AB155" s="40"/>
      <c r="AC155" s="40"/>
      <c r="AD155" s="40"/>
      <c r="AE155" s="40"/>
      <c r="AR155" s="218" t="s">
        <v>218</v>
      </c>
      <c r="AT155" s="218" t="s">
        <v>132</v>
      </c>
      <c r="AU155" s="218" t="s">
        <v>82</v>
      </c>
      <c r="AY155" s="19" t="s">
        <v>129</v>
      </c>
      <c r="BE155" s="219">
        <f>IF(N155="základní",J155,0)</f>
        <v>0</v>
      </c>
      <c r="BF155" s="219">
        <f>IF(N155="snížená",J155,0)</f>
        <v>0</v>
      </c>
      <c r="BG155" s="219">
        <f>IF(N155="zákl. přenesená",J155,0)</f>
        <v>0</v>
      </c>
      <c r="BH155" s="219">
        <f>IF(N155="sníž. přenesená",J155,0)</f>
        <v>0</v>
      </c>
      <c r="BI155" s="219">
        <f>IF(N155="nulová",J155,0)</f>
        <v>0</v>
      </c>
      <c r="BJ155" s="19" t="s">
        <v>80</v>
      </c>
      <c r="BK155" s="219">
        <f>ROUND(I155*H155,2)</f>
        <v>0</v>
      </c>
      <c r="BL155" s="19" t="s">
        <v>218</v>
      </c>
      <c r="BM155" s="218" t="s">
        <v>286</v>
      </c>
    </row>
    <row r="156" s="2" customFormat="1" ht="24.15" customHeight="1">
      <c r="A156" s="40"/>
      <c r="B156" s="41"/>
      <c r="C156" s="207" t="s">
        <v>287</v>
      </c>
      <c r="D156" s="207" t="s">
        <v>132</v>
      </c>
      <c r="E156" s="208" t="s">
        <v>288</v>
      </c>
      <c r="F156" s="209" t="s">
        <v>289</v>
      </c>
      <c r="G156" s="210" t="s">
        <v>290</v>
      </c>
      <c r="H156" s="267"/>
      <c r="I156" s="212"/>
      <c r="J156" s="213">
        <f>ROUND(I156*H156,2)</f>
        <v>0</v>
      </c>
      <c r="K156" s="209" t="s">
        <v>136</v>
      </c>
      <c r="L156" s="46"/>
      <c r="M156" s="214" t="s">
        <v>19</v>
      </c>
      <c r="N156" s="215" t="s">
        <v>43</v>
      </c>
      <c r="O156" s="86"/>
      <c r="P156" s="216">
        <f>O156*H156</f>
        <v>0</v>
      </c>
      <c r="Q156" s="216">
        <v>0</v>
      </c>
      <c r="R156" s="216">
        <f>Q156*H156</f>
        <v>0</v>
      </c>
      <c r="S156" s="216">
        <v>0</v>
      </c>
      <c r="T156" s="217">
        <f>S156*H156</f>
        <v>0</v>
      </c>
      <c r="U156" s="40"/>
      <c r="V156" s="40"/>
      <c r="W156" s="40"/>
      <c r="X156" s="40"/>
      <c r="Y156" s="40"/>
      <c r="Z156" s="40"/>
      <c r="AA156" s="40"/>
      <c r="AB156" s="40"/>
      <c r="AC156" s="40"/>
      <c r="AD156" s="40"/>
      <c r="AE156" s="40"/>
      <c r="AR156" s="218" t="s">
        <v>218</v>
      </c>
      <c r="AT156" s="218" t="s">
        <v>132</v>
      </c>
      <c r="AU156" s="218" t="s">
        <v>82</v>
      </c>
      <c r="AY156" s="19" t="s">
        <v>129</v>
      </c>
      <c r="BE156" s="219">
        <f>IF(N156="základní",J156,0)</f>
        <v>0</v>
      </c>
      <c r="BF156" s="219">
        <f>IF(N156="snížená",J156,0)</f>
        <v>0</v>
      </c>
      <c r="BG156" s="219">
        <f>IF(N156="zákl. přenesená",J156,0)</f>
        <v>0</v>
      </c>
      <c r="BH156" s="219">
        <f>IF(N156="sníž. přenesená",J156,0)</f>
        <v>0</v>
      </c>
      <c r="BI156" s="219">
        <f>IF(N156="nulová",J156,0)</f>
        <v>0</v>
      </c>
      <c r="BJ156" s="19" t="s">
        <v>80</v>
      </c>
      <c r="BK156" s="219">
        <f>ROUND(I156*H156,2)</f>
        <v>0</v>
      </c>
      <c r="BL156" s="19" t="s">
        <v>218</v>
      </c>
      <c r="BM156" s="218" t="s">
        <v>291</v>
      </c>
    </row>
    <row r="157" s="2" customFormat="1">
      <c r="A157" s="40"/>
      <c r="B157" s="41"/>
      <c r="C157" s="42"/>
      <c r="D157" s="220" t="s">
        <v>139</v>
      </c>
      <c r="E157" s="42"/>
      <c r="F157" s="221" t="s">
        <v>292</v>
      </c>
      <c r="G157" s="42"/>
      <c r="H157" s="42"/>
      <c r="I157" s="222"/>
      <c r="J157" s="42"/>
      <c r="K157" s="42"/>
      <c r="L157" s="46"/>
      <c r="M157" s="268"/>
      <c r="N157" s="269"/>
      <c r="O157" s="270"/>
      <c r="P157" s="270"/>
      <c r="Q157" s="270"/>
      <c r="R157" s="270"/>
      <c r="S157" s="270"/>
      <c r="T157" s="271"/>
      <c r="U157" s="40"/>
      <c r="V157" s="40"/>
      <c r="W157" s="40"/>
      <c r="X157" s="40"/>
      <c r="Y157" s="40"/>
      <c r="Z157" s="40"/>
      <c r="AA157" s="40"/>
      <c r="AB157" s="40"/>
      <c r="AC157" s="40"/>
      <c r="AD157" s="40"/>
      <c r="AE157" s="40"/>
      <c r="AT157" s="19" t="s">
        <v>139</v>
      </c>
      <c r="AU157" s="19" t="s">
        <v>82</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oOogZFJw46HD4l0vo9muxa2qAqPDjahgqL1Id9wy6noXlGghN4u2oTjgjvgvQhtYJC/wi7QXYhiXmoW+u5kwDg==" hashValue="saTq5QIwu2vsXxVaPm52H3sjMkDMFFYvBsTkxQkhUal4O1SGuJqhQ9fr0qpShe05Tz1T9xn7w4ZL+1Ggn60CJg==" algorithmName="SHA-512" password="CA2F"/>
  <autoFilter ref="C88:K157"/>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31"/>
      <c r="C3" s="132"/>
      <c r="D3" s="132"/>
      <c r="E3" s="132"/>
      <c r="F3" s="132"/>
      <c r="G3" s="132"/>
      <c r="H3" s="132"/>
      <c r="I3" s="132"/>
      <c r="J3" s="132"/>
      <c r="K3" s="132"/>
      <c r="L3" s="22"/>
      <c r="AT3" s="19" t="s">
        <v>82</v>
      </c>
    </row>
    <row r="4" s="1" customFormat="1" ht="24.96" customHeight="1">
      <c r="B4" s="22"/>
      <c r="D4" s="133" t="s">
        <v>97</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Levín - revitalizace požární nádrže</v>
      </c>
      <c r="F7" s="135"/>
      <c r="G7" s="135"/>
      <c r="H7" s="135"/>
      <c r="L7" s="22"/>
    </row>
    <row r="8" s="2" customFormat="1" ht="12" customHeight="1">
      <c r="A8" s="40"/>
      <c r="B8" s="46"/>
      <c r="C8" s="40"/>
      <c r="D8" s="135" t="s">
        <v>98</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293</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22</v>
      </c>
      <c r="G12" s="40"/>
      <c r="H12" s="40"/>
      <c r="I12" s="135" t="s">
        <v>23</v>
      </c>
      <c r="J12" s="140" t="str">
        <f>'Rekapitulace stavby'!AN8</f>
        <v>4. 5. 2020</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34</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35</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36</v>
      </c>
      <c r="E26" s="40"/>
      <c r="F26" s="40"/>
      <c r="G26" s="40"/>
      <c r="H26" s="40"/>
      <c r="I26" s="40"/>
      <c r="J26" s="40"/>
      <c r="K26" s="40"/>
      <c r="L26" s="137"/>
      <c r="S26" s="40"/>
      <c r="T26" s="40"/>
      <c r="U26" s="40"/>
      <c r="V26" s="40"/>
      <c r="W26" s="40"/>
      <c r="X26" s="40"/>
      <c r="Y26" s="40"/>
      <c r="Z26" s="40"/>
      <c r="AA26" s="40"/>
      <c r="AB26" s="40"/>
      <c r="AC26" s="40"/>
      <c r="AD26" s="40"/>
      <c r="AE26" s="40"/>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38</v>
      </c>
      <c r="E30" s="40"/>
      <c r="F30" s="40"/>
      <c r="G30" s="40"/>
      <c r="H30" s="40"/>
      <c r="I30" s="40"/>
      <c r="J30" s="147">
        <f>ROUND(J85,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40</v>
      </c>
      <c r="G32" s="40"/>
      <c r="H32" s="40"/>
      <c r="I32" s="148" t="s">
        <v>39</v>
      </c>
      <c r="J32" s="148" t="s">
        <v>41</v>
      </c>
      <c r="K32" s="40"/>
      <c r="L32" s="137"/>
      <c r="S32" s="40"/>
      <c r="T32" s="40"/>
      <c r="U32" s="40"/>
      <c r="V32" s="40"/>
      <c r="W32" s="40"/>
      <c r="X32" s="40"/>
      <c r="Y32" s="40"/>
      <c r="Z32" s="40"/>
      <c r="AA32" s="40"/>
      <c r="AB32" s="40"/>
      <c r="AC32" s="40"/>
      <c r="AD32" s="40"/>
      <c r="AE32" s="40"/>
    </row>
    <row r="33" s="2" customFormat="1" ht="14.4" customHeight="1">
      <c r="A33" s="40"/>
      <c r="B33" s="46"/>
      <c r="C33" s="40"/>
      <c r="D33" s="149" t="s">
        <v>42</v>
      </c>
      <c r="E33" s="135" t="s">
        <v>43</v>
      </c>
      <c r="F33" s="150">
        <f>ROUND((SUM(BE85:BE118)),  2)</f>
        <v>0</v>
      </c>
      <c r="G33" s="40"/>
      <c r="H33" s="40"/>
      <c r="I33" s="151">
        <v>0.20999999999999999</v>
      </c>
      <c r="J33" s="150">
        <f>ROUND(((SUM(BE85:BE118))*I33),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44</v>
      </c>
      <c r="F34" s="150">
        <f>ROUND((SUM(BF85:BF118)),  2)</f>
        <v>0</v>
      </c>
      <c r="G34" s="40"/>
      <c r="H34" s="40"/>
      <c r="I34" s="151">
        <v>0.14999999999999999</v>
      </c>
      <c r="J34" s="150">
        <f>ROUND(((SUM(BF85:BF118))*I34),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45</v>
      </c>
      <c r="F35" s="150">
        <f>ROUND((SUM(BG85:BG118)),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46</v>
      </c>
      <c r="F36" s="150">
        <f>ROUND((SUM(BH85:BH118)),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47</v>
      </c>
      <c r="F37" s="150">
        <f>ROUND((SUM(BI85:BI118)),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48</v>
      </c>
      <c r="E39" s="154"/>
      <c r="F39" s="154"/>
      <c r="G39" s="155" t="s">
        <v>49</v>
      </c>
      <c r="H39" s="156" t="s">
        <v>50</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100</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Levín - revitalizace požární nádrže</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98</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02 - SO 02 - Zpevnění dna vodoteče</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Králův Dvůr</v>
      </c>
      <c r="G52" s="42"/>
      <c r="H52" s="42"/>
      <c r="I52" s="34" t="s">
        <v>23</v>
      </c>
      <c r="J52" s="74" t="str">
        <f>IF(J12="","",J12)</f>
        <v>4. 5. 2020</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MÚ Králův Dvůr</v>
      </c>
      <c r="G54" s="42"/>
      <c r="H54" s="42"/>
      <c r="I54" s="34" t="s">
        <v>31</v>
      </c>
      <c r="J54" s="38" t="str">
        <f>E21</f>
        <v>Fiala projekty s.r.o.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Eva Mrvová</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101</v>
      </c>
      <c r="D57" s="165"/>
      <c r="E57" s="165"/>
      <c r="F57" s="165"/>
      <c r="G57" s="165"/>
      <c r="H57" s="165"/>
      <c r="I57" s="165"/>
      <c r="J57" s="166" t="s">
        <v>102</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70</v>
      </c>
      <c r="D59" s="42"/>
      <c r="E59" s="42"/>
      <c r="F59" s="42"/>
      <c r="G59" s="42"/>
      <c r="H59" s="42"/>
      <c r="I59" s="42"/>
      <c r="J59" s="104">
        <f>J85</f>
        <v>0</v>
      </c>
      <c r="K59" s="42"/>
      <c r="L59" s="137"/>
      <c r="S59" s="40"/>
      <c r="T59" s="40"/>
      <c r="U59" s="40"/>
      <c r="V59" s="40"/>
      <c r="W59" s="40"/>
      <c r="X59" s="40"/>
      <c r="Y59" s="40"/>
      <c r="Z59" s="40"/>
      <c r="AA59" s="40"/>
      <c r="AB59" s="40"/>
      <c r="AC59" s="40"/>
      <c r="AD59" s="40"/>
      <c r="AE59" s="40"/>
      <c r="AU59" s="19" t="s">
        <v>103</v>
      </c>
    </row>
    <row r="60" s="9" customFormat="1" ht="24.96" customHeight="1">
      <c r="A60" s="9"/>
      <c r="B60" s="168"/>
      <c r="C60" s="169"/>
      <c r="D60" s="170" t="s">
        <v>104</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294</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106</v>
      </c>
      <c r="E62" s="177"/>
      <c r="F62" s="177"/>
      <c r="G62" s="177"/>
      <c r="H62" s="177"/>
      <c r="I62" s="177"/>
      <c r="J62" s="178">
        <f>J97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109</v>
      </c>
      <c r="E63" s="177"/>
      <c r="F63" s="177"/>
      <c r="G63" s="177"/>
      <c r="H63" s="177"/>
      <c r="I63" s="177"/>
      <c r="J63" s="178">
        <f>J103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110</v>
      </c>
      <c r="E64" s="177"/>
      <c r="F64" s="177"/>
      <c r="G64" s="177"/>
      <c r="H64" s="177"/>
      <c r="I64" s="177"/>
      <c r="J64" s="178">
        <f>J107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111</v>
      </c>
      <c r="E65" s="177"/>
      <c r="F65" s="177"/>
      <c r="G65" s="177"/>
      <c r="H65" s="177"/>
      <c r="I65" s="177"/>
      <c r="J65" s="178">
        <f>J116</f>
        <v>0</v>
      </c>
      <c r="K65" s="175"/>
      <c r="L65" s="179"/>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7"/>
      <c r="S71" s="40"/>
      <c r="T71" s="40"/>
      <c r="U71" s="40"/>
      <c r="V71" s="40"/>
      <c r="W71" s="40"/>
      <c r="X71" s="40"/>
      <c r="Y71" s="40"/>
      <c r="Z71" s="40"/>
      <c r="AA71" s="40"/>
      <c r="AB71" s="40"/>
      <c r="AC71" s="40"/>
      <c r="AD71" s="40"/>
      <c r="AE71" s="40"/>
    </row>
    <row r="72" s="2" customFormat="1" ht="24.96" customHeight="1">
      <c r="A72" s="40"/>
      <c r="B72" s="41"/>
      <c r="C72" s="25" t="s">
        <v>114</v>
      </c>
      <c r="D72" s="42"/>
      <c r="E72" s="42"/>
      <c r="F72" s="42"/>
      <c r="G72" s="42"/>
      <c r="H72" s="42"/>
      <c r="I72" s="42"/>
      <c r="J72" s="42"/>
      <c r="K72" s="42"/>
      <c r="L72" s="13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16.5" customHeight="1">
      <c r="A75" s="40"/>
      <c r="B75" s="41"/>
      <c r="C75" s="42"/>
      <c r="D75" s="42"/>
      <c r="E75" s="163" t="str">
        <f>E7</f>
        <v>Levín - revitalizace požární nádrže</v>
      </c>
      <c r="F75" s="34"/>
      <c r="G75" s="34"/>
      <c r="H75" s="34"/>
      <c r="I75" s="42"/>
      <c r="J75" s="42"/>
      <c r="K75" s="42"/>
      <c r="L75" s="137"/>
      <c r="S75" s="40"/>
      <c r="T75" s="40"/>
      <c r="U75" s="40"/>
      <c r="V75" s="40"/>
      <c r="W75" s="40"/>
      <c r="X75" s="40"/>
      <c r="Y75" s="40"/>
      <c r="Z75" s="40"/>
      <c r="AA75" s="40"/>
      <c r="AB75" s="40"/>
      <c r="AC75" s="40"/>
      <c r="AD75" s="40"/>
      <c r="AE75" s="40"/>
    </row>
    <row r="76" s="2" customFormat="1" ht="12" customHeight="1">
      <c r="A76" s="40"/>
      <c r="B76" s="41"/>
      <c r="C76" s="34" t="s">
        <v>98</v>
      </c>
      <c r="D76" s="42"/>
      <c r="E76" s="42"/>
      <c r="F76" s="42"/>
      <c r="G76" s="42"/>
      <c r="H76" s="42"/>
      <c r="I76" s="42"/>
      <c r="J76" s="42"/>
      <c r="K76" s="42"/>
      <c r="L76" s="137"/>
      <c r="S76" s="40"/>
      <c r="T76" s="40"/>
      <c r="U76" s="40"/>
      <c r="V76" s="40"/>
      <c r="W76" s="40"/>
      <c r="X76" s="40"/>
      <c r="Y76" s="40"/>
      <c r="Z76" s="40"/>
      <c r="AA76" s="40"/>
      <c r="AB76" s="40"/>
      <c r="AC76" s="40"/>
      <c r="AD76" s="40"/>
      <c r="AE76" s="40"/>
    </row>
    <row r="77" s="2" customFormat="1" ht="16.5" customHeight="1">
      <c r="A77" s="40"/>
      <c r="B77" s="41"/>
      <c r="C77" s="42"/>
      <c r="D77" s="42"/>
      <c r="E77" s="71" t="str">
        <f>E9</f>
        <v>02 - SO 02 - Zpevnění dna vodoteče</v>
      </c>
      <c r="F77" s="42"/>
      <c r="G77" s="42"/>
      <c r="H77" s="42"/>
      <c r="I77" s="42"/>
      <c r="J77" s="42"/>
      <c r="K77" s="42"/>
      <c r="L77" s="13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Králův Dvůr</v>
      </c>
      <c r="G79" s="42"/>
      <c r="H79" s="42"/>
      <c r="I79" s="34" t="s">
        <v>23</v>
      </c>
      <c r="J79" s="74" t="str">
        <f>IF(J12="","",J12)</f>
        <v>4. 5. 2020</v>
      </c>
      <c r="K79" s="42"/>
      <c r="L79" s="13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MÚ Králův Dvůr</v>
      </c>
      <c r="G81" s="42"/>
      <c r="H81" s="42"/>
      <c r="I81" s="34" t="s">
        <v>31</v>
      </c>
      <c r="J81" s="38" t="str">
        <f>E21</f>
        <v>Fiala projekty s.r.o.</v>
      </c>
      <c r="K81" s="42"/>
      <c r="L81" s="13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Eva Mrvová</v>
      </c>
      <c r="K82" s="42"/>
      <c r="L82" s="13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7"/>
      <c r="S83" s="40"/>
      <c r="T83" s="40"/>
      <c r="U83" s="40"/>
      <c r="V83" s="40"/>
      <c r="W83" s="40"/>
      <c r="X83" s="40"/>
      <c r="Y83" s="40"/>
      <c r="Z83" s="40"/>
      <c r="AA83" s="40"/>
      <c r="AB83" s="40"/>
      <c r="AC83" s="40"/>
      <c r="AD83" s="40"/>
      <c r="AE83" s="40"/>
    </row>
    <row r="84" s="11" customFormat="1" ht="29.28" customHeight="1">
      <c r="A84" s="180"/>
      <c r="B84" s="181"/>
      <c r="C84" s="182" t="s">
        <v>115</v>
      </c>
      <c r="D84" s="183" t="s">
        <v>57</v>
      </c>
      <c r="E84" s="183" t="s">
        <v>53</v>
      </c>
      <c r="F84" s="183" t="s">
        <v>54</v>
      </c>
      <c r="G84" s="183" t="s">
        <v>116</v>
      </c>
      <c r="H84" s="183" t="s">
        <v>117</v>
      </c>
      <c r="I84" s="183" t="s">
        <v>118</v>
      </c>
      <c r="J84" s="183" t="s">
        <v>102</v>
      </c>
      <c r="K84" s="184" t="s">
        <v>119</v>
      </c>
      <c r="L84" s="185"/>
      <c r="M84" s="94" t="s">
        <v>19</v>
      </c>
      <c r="N84" s="95" t="s">
        <v>42</v>
      </c>
      <c r="O84" s="95" t="s">
        <v>120</v>
      </c>
      <c r="P84" s="95" t="s">
        <v>121</v>
      </c>
      <c r="Q84" s="95" t="s">
        <v>122</v>
      </c>
      <c r="R84" s="95" t="s">
        <v>123</v>
      </c>
      <c r="S84" s="95" t="s">
        <v>124</v>
      </c>
      <c r="T84" s="96" t="s">
        <v>125</v>
      </c>
      <c r="U84" s="180"/>
      <c r="V84" s="180"/>
      <c r="W84" s="180"/>
      <c r="X84" s="180"/>
      <c r="Y84" s="180"/>
      <c r="Z84" s="180"/>
      <c r="AA84" s="180"/>
      <c r="AB84" s="180"/>
      <c r="AC84" s="180"/>
      <c r="AD84" s="180"/>
      <c r="AE84" s="180"/>
    </row>
    <row r="85" s="2" customFormat="1" ht="22.8" customHeight="1">
      <c r="A85" s="40"/>
      <c r="B85" s="41"/>
      <c r="C85" s="101" t="s">
        <v>126</v>
      </c>
      <c r="D85" s="42"/>
      <c r="E85" s="42"/>
      <c r="F85" s="42"/>
      <c r="G85" s="42"/>
      <c r="H85" s="42"/>
      <c r="I85" s="42"/>
      <c r="J85" s="186">
        <f>BK85</f>
        <v>0</v>
      </c>
      <c r="K85" s="42"/>
      <c r="L85" s="46"/>
      <c r="M85" s="97"/>
      <c r="N85" s="187"/>
      <c r="O85" s="98"/>
      <c r="P85" s="188">
        <f>P86</f>
        <v>0</v>
      </c>
      <c r="Q85" s="98"/>
      <c r="R85" s="188">
        <f>R86</f>
        <v>60.347153999999996</v>
      </c>
      <c r="S85" s="98"/>
      <c r="T85" s="189">
        <f>T86</f>
        <v>0.51600000000000001</v>
      </c>
      <c r="U85" s="40"/>
      <c r="V85" s="40"/>
      <c r="W85" s="40"/>
      <c r="X85" s="40"/>
      <c r="Y85" s="40"/>
      <c r="Z85" s="40"/>
      <c r="AA85" s="40"/>
      <c r="AB85" s="40"/>
      <c r="AC85" s="40"/>
      <c r="AD85" s="40"/>
      <c r="AE85" s="40"/>
      <c r="AT85" s="19" t="s">
        <v>71</v>
      </c>
      <c r="AU85" s="19" t="s">
        <v>103</v>
      </c>
      <c r="BK85" s="190">
        <f>BK86</f>
        <v>0</v>
      </c>
    </row>
    <row r="86" s="12" customFormat="1" ht="25.92" customHeight="1">
      <c r="A86" s="12"/>
      <c r="B86" s="191"/>
      <c r="C86" s="192"/>
      <c r="D86" s="193" t="s">
        <v>71</v>
      </c>
      <c r="E86" s="194" t="s">
        <v>127</v>
      </c>
      <c r="F86" s="194" t="s">
        <v>128</v>
      </c>
      <c r="G86" s="192"/>
      <c r="H86" s="192"/>
      <c r="I86" s="195"/>
      <c r="J86" s="196">
        <f>BK86</f>
        <v>0</v>
      </c>
      <c r="K86" s="192"/>
      <c r="L86" s="197"/>
      <c r="M86" s="198"/>
      <c r="N86" s="199"/>
      <c r="O86" s="199"/>
      <c r="P86" s="200">
        <f>P87+P97+P103+P107+P116</f>
        <v>0</v>
      </c>
      <c r="Q86" s="199"/>
      <c r="R86" s="200">
        <f>R87+R97+R103+R107+R116</f>
        <v>60.347153999999996</v>
      </c>
      <c r="S86" s="199"/>
      <c r="T86" s="201">
        <f>T87+T97+T103+T107+T116</f>
        <v>0.51600000000000001</v>
      </c>
      <c r="U86" s="12"/>
      <c r="V86" s="12"/>
      <c r="W86" s="12"/>
      <c r="X86" s="12"/>
      <c r="Y86" s="12"/>
      <c r="Z86" s="12"/>
      <c r="AA86" s="12"/>
      <c r="AB86" s="12"/>
      <c r="AC86" s="12"/>
      <c r="AD86" s="12"/>
      <c r="AE86" s="12"/>
      <c r="AR86" s="202" t="s">
        <v>80</v>
      </c>
      <c r="AT86" s="203" t="s">
        <v>71</v>
      </c>
      <c r="AU86" s="203" t="s">
        <v>72</v>
      </c>
      <c r="AY86" s="202" t="s">
        <v>129</v>
      </c>
      <c r="BK86" s="204">
        <f>BK87+BK97+BK103+BK107+BK116</f>
        <v>0</v>
      </c>
    </row>
    <row r="87" s="12" customFormat="1" ht="22.8" customHeight="1">
      <c r="A87" s="12"/>
      <c r="B87" s="191"/>
      <c r="C87" s="192"/>
      <c r="D87" s="193" t="s">
        <v>71</v>
      </c>
      <c r="E87" s="205" t="s">
        <v>80</v>
      </c>
      <c r="F87" s="205" t="s">
        <v>295</v>
      </c>
      <c r="G87" s="192"/>
      <c r="H87" s="192"/>
      <c r="I87" s="195"/>
      <c r="J87" s="206">
        <f>BK87</f>
        <v>0</v>
      </c>
      <c r="K87" s="192"/>
      <c r="L87" s="197"/>
      <c r="M87" s="198"/>
      <c r="N87" s="199"/>
      <c r="O87" s="199"/>
      <c r="P87" s="200">
        <f>SUM(P88:P96)</f>
        <v>0</v>
      </c>
      <c r="Q87" s="199"/>
      <c r="R87" s="200">
        <f>SUM(R88:R96)</f>
        <v>0</v>
      </c>
      <c r="S87" s="199"/>
      <c r="T87" s="201">
        <f>SUM(T88:T96)</f>
        <v>0</v>
      </c>
      <c r="U87" s="12"/>
      <c r="V87" s="12"/>
      <c r="W87" s="12"/>
      <c r="X87" s="12"/>
      <c r="Y87" s="12"/>
      <c r="Z87" s="12"/>
      <c r="AA87" s="12"/>
      <c r="AB87" s="12"/>
      <c r="AC87" s="12"/>
      <c r="AD87" s="12"/>
      <c r="AE87" s="12"/>
      <c r="AR87" s="202" t="s">
        <v>80</v>
      </c>
      <c r="AT87" s="203" t="s">
        <v>71</v>
      </c>
      <c r="AU87" s="203" t="s">
        <v>80</v>
      </c>
      <c r="AY87" s="202" t="s">
        <v>129</v>
      </c>
      <c r="BK87" s="204">
        <f>SUM(BK88:BK96)</f>
        <v>0</v>
      </c>
    </row>
    <row r="88" s="2" customFormat="1" ht="37.8" customHeight="1">
      <c r="A88" s="40"/>
      <c r="B88" s="41"/>
      <c r="C88" s="207" t="s">
        <v>80</v>
      </c>
      <c r="D88" s="207" t="s">
        <v>132</v>
      </c>
      <c r="E88" s="208" t="s">
        <v>296</v>
      </c>
      <c r="F88" s="209" t="s">
        <v>297</v>
      </c>
      <c r="G88" s="210" t="s">
        <v>135</v>
      </c>
      <c r="H88" s="211">
        <v>19.949999999999999</v>
      </c>
      <c r="I88" s="212"/>
      <c r="J88" s="213">
        <f>ROUND(I88*H88,2)</f>
        <v>0</v>
      </c>
      <c r="K88" s="209" t="s">
        <v>136</v>
      </c>
      <c r="L88" s="46"/>
      <c r="M88" s="214" t="s">
        <v>19</v>
      </c>
      <c r="N88" s="215" t="s">
        <v>43</v>
      </c>
      <c r="O88" s="86"/>
      <c r="P88" s="216">
        <f>O88*H88</f>
        <v>0</v>
      </c>
      <c r="Q88" s="216">
        <v>0</v>
      </c>
      <c r="R88" s="216">
        <f>Q88*H88</f>
        <v>0</v>
      </c>
      <c r="S88" s="216">
        <v>0</v>
      </c>
      <c r="T88" s="217">
        <f>S88*H88</f>
        <v>0</v>
      </c>
      <c r="U88" s="40"/>
      <c r="V88" s="40"/>
      <c r="W88" s="40"/>
      <c r="X88" s="40"/>
      <c r="Y88" s="40"/>
      <c r="Z88" s="40"/>
      <c r="AA88" s="40"/>
      <c r="AB88" s="40"/>
      <c r="AC88" s="40"/>
      <c r="AD88" s="40"/>
      <c r="AE88" s="40"/>
      <c r="AR88" s="218" t="s">
        <v>137</v>
      </c>
      <c r="AT88" s="218" t="s">
        <v>132</v>
      </c>
      <c r="AU88" s="218" t="s">
        <v>82</v>
      </c>
      <c r="AY88" s="19" t="s">
        <v>129</v>
      </c>
      <c r="BE88" s="219">
        <f>IF(N88="základní",J88,0)</f>
        <v>0</v>
      </c>
      <c r="BF88" s="219">
        <f>IF(N88="snížená",J88,0)</f>
        <v>0</v>
      </c>
      <c r="BG88" s="219">
        <f>IF(N88="zákl. přenesená",J88,0)</f>
        <v>0</v>
      </c>
      <c r="BH88" s="219">
        <f>IF(N88="sníž. přenesená",J88,0)</f>
        <v>0</v>
      </c>
      <c r="BI88" s="219">
        <f>IF(N88="nulová",J88,0)</f>
        <v>0</v>
      </c>
      <c r="BJ88" s="19" t="s">
        <v>80</v>
      </c>
      <c r="BK88" s="219">
        <f>ROUND(I88*H88,2)</f>
        <v>0</v>
      </c>
      <c r="BL88" s="19" t="s">
        <v>137</v>
      </c>
      <c r="BM88" s="218" t="s">
        <v>298</v>
      </c>
    </row>
    <row r="89" s="2" customFormat="1">
      <c r="A89" s="40"/>
      <c r="B89" s="41"/>
      <c r="C89" s="42"/>
      <c r="D89" s="220" t="s">
        <v>139</v>
      </c>
      <c r="E89" s="42"/>
      <c r="F89" s="221" t="s">
        <v>299</v>
      </c>
      <c r="G89" s="42"/>
      <c r="H89" s="42"/>
      <c r="I89" s="222"/>
      <c r="J89" s="42"/>
      <c r="K89" s="42"/>
      <c r="L89" s="46"/>
      <c r="M89" s="223"/>
      <c r="N89" s="224"/>
      <c r="O89" s="86"/>
      <c r="P89" s="86"/>
      <c r="Q89" s="86"/>
      <c r="R89" s="86"/>
      <c r="S89" s="86"/>
      <c r="T89" s="87"/>
      <c r="U89" s="40"/>
      <c r="V89" s="40"/>
      <c r="W89" s="40"/>
      <c r="X89" s="40"/>
      <c r="Y89" s="40"/>
      <c r="Z89" s="40"/>
      <c r="AA89" s="40"/>
      <c r="AB89" s="40"/>
      <c r="AC89" s="40"/>
      <c r="AD89" s="40"/>
      <c r="AE89" s="40"/>
      <c r="AT89" s="19" t="s">
        <v>139</v>
      </c>
      <c r="AU89" s="19" t="s">
        <v>82</v>
      </c>
    </row>
    <row r="90" s="14" customFormat="1">
      <c r="A90" s="14"/>
      <c r="B90" s="235"/>
      <c r="C90" s="236"/>
      <c r="D90" s="220" t="s">
        <v>141</v>
      </c>
      <c r="E90" s="237" t="s">
        <v>19</v>
      </c>
      <c r="F90" s="238" t="s">
        <v>300</v>
      </c>
      <c r="G90" s="236"/>
      <c r="H90" s="239">
        <v>19.949999999999999</v>
      </c>
      <c r="I90" s="240"/>
      <c r="J90" s="236"/>
      <c r="K90" s="236"/>
      <c r="L90" s="241"/>
      <c r="M90" s="242"/>
      <c r="N90" s="243"/>
      <c r="O90" s="243"/>
      <c r="P90" s="243"/>
      <c r="Q90" s="243"/>
      <c r="R90" s="243"/>
      <c r="S90" s="243"/>
      <c r="T90" s="244"/>
      <c r="U90" s="14"/>
      <c r="V90" s="14"/>
      <c r="W90" s="14"/>
      <c r="X90" s="14"/>
      <c r="Y90" s="14"/>
      <c r="Z90" s="14"/>
      <c r="AA90" s="14"/>
      <c r="AB90" s="14"/>
      <c r="AC90" s="14"/>
      <c r="AD90" s="14"/>
      <c r="AE90" s="14"/>
      <c r="AT90" s="245" t="s">
        <v>141</v>
      </c>
      <c r="AU90" s="245" t="s">
        <v>82</v>
      </c>
      <c r="AV90" s="14" t="s">
        <v>82</v>
      </c>
      <c r="AW90" s="14" t="s">
        <v>33</v>
      </c>
      <c r="AX90" s="14" t="s">
        <v>80</v>
      </c>
      <c r="AY90" s="245" t="s">
        <v>129</v>
      </c>
    </row>
    <row r="91" s="2" customFormat="1" ht="37.8" customHeight="1">
      <c r="A91" s="40"/>
      <c r="B91" s="41"/>
      <c r="C91" s="207" t="s">
        <v>82</v>
      </c>
      <c r="D91" s="207" t="s">
        <v>132</v>
      </c>
      <c r="E91" s="208" t="s">
        <v>301</v>
      </c>
      <c r="F91" s="209" t="s">
        <v>302</v>
      </c>
      <c r="G91" s="210" t="s">
        <v>135</v>
      </c>
      <c r="H91" s="211">
        <v>19.949999999999999</v>
      </c>
      <c r="I91" s="212"/>
      <c r="J91" s="213">
        <f>ROUND(I91*H91,2)</f>
        <v>0</v>
      </c>
      <c r="K91" s="209" t="s">
        <v>136</v>
      </c>
      <c r="L91" s="46"/>
      <c r="M91" s="214" t="s">
        <v>19</v>
      </c>
      <c r="N91" s="215" t="s">
        <v>43</v>
      </c>
      <c r="O91" s="86"/>
      <c r="P91" s="216">
        <f>O91*H91</f>
        <v>0</v>
      </c>
      <c r="Q91" s="216">
        <v>0</v>
      </c>
      <c r="R91" s="216">
        <f>Q91*H91</f>
        <v>0</v>
      </c>
      <c r="S91" s="216">
        <v>0</v>
      </c>
      <c r="T91" s="217">
        <f>S91*H91</f>
        <v>0</v>
      </c>
      <c r="U91" s="40"/>
      <c r="V91" s="40"/>
      <c r="W91" s="40"/>
      <c r="X91" s="40"/>
      <c r="Y91" s="40"/>
      <c r="Z91" s="40"/>
      <c r="AA91" s="40"/>
      <c r="AB91" s="40"/>
      <c r="AC91" s="40"/>
      <c r="AD91" s="40"/>
      <c r="AE91" s="40"/>
      <c r="AR91" s="218" t="s">
        <v>137</v>
      </c>
      <c r="AT91" s="218" t="s">
        <v>132</v>
      </c>
      <c r="AU91" s="218" t="s">
        <v>82</v>
      </c>
      <c r="AY91" s="19" t="s">
        <v>129</v>
      </c>
      <c r="BE91" s="219">
        <f>IF(N91="základní",J91,0)</f>
        <v>0</v>
      </c>
      <c r="BF91" s="219">
        <f>IF(N91="snížená",J91,0)</f>
        <v>0</v>
      </c>
      <c r="BG91" s="219">
        <f>IF(N91="zákl. přenesená",J91,0)</f>
        <v>0</v>
      </c>
      <c r="BH91" s="219">
        <f>IF(N91="sníž. přenesená",J91,0)</f>
        <v>0</v>
      </c>
      <c r="BI91" s="219">
        <f>IF(N91="nulová",J91,0)</f>
        <v>0</v>
      </c>
      <c r="BJ91" s="19" t="s">
        <v>80</v>
      </c>
      <c r="BK91" s="219">
        <f>ROUND(I91*H91,2)</f>
        <v>0</v>
      </c>
      <c r="BL91" s="19" t="s">
        <v>137</v>
      </c>
      <c r="BM91" s="218" t="s">
        <v>303</v>
      </c>
    </row>
    <row r="92" s="2" customFormat="1">
      <c r="A92" s="40"/>
      <c r="B92" s="41"/>
      <c r="C92" s="42"/>
      <c r="D92" s="220" t="s">
        <v>139</v>
      </c>
      <c r="E92" s="42"/>
      <c r="F92" s="221" t="s">
        <v>304</v>
      </c>
      <c r="G92" s="42"/>
      <c r="H92" s="42"/>
      <c r="I92" s="222"/>
      <c r="J92" s="42"/>
      <c r="K92" s="42"/>
      <c r="L92" s="46"/>
      <c r="M92" s="223"/>
      <c r="N92" s="224"/>
      <c r="O92" s="86"/>
      <c r="P92" s="86"/>
      <c r="Q92" s="86"/>
      <c r="R92" s="86"/>
      <c r="S92" s="86"/>
      <c r="T92" s="87"/>
      <c r="U92" s="40"/>
      <c r="V92" s="40"/>
      <c r="W92" s="40"/>
      <c r="X92" s="40"/>
      <c r="Y92" s="40"/>
      <c r="Z92" s="40"/>
      <c r="AA92" s="40"/>
      <c r="AB92" s="40"/>
      <c r="AC92" s="40"/>
      <c r="AD92" s="40"/>
      <c r="AE92" s="40"/>
      <c r="AT92" s="19" t="s">
        <v>139</v>
      </c>
      <c r="AU92" s="19" t="s">
        <v>82</v>
      </c>
    </row>
    <row r="93" s="2" customFormat="1" ht="24.15" customHeight="1">
      <c r="A93" s="40"/>
      <c r="B93" s="41"/>
      <c r="C93" s="207" t="s">
        <v>130</v>
      </c>
      <c r="D93" s="207" t="s">
        <v>132</v>
      </c>
      <c r="E93" s="208" t="s">
        <v>305</v>
      </c>
      <c r="F93" s="209" t="s">
        <v>306</v>
      </c>
      <c r="G93" s="210" t="s">
        <v>148</v>
      </c>
      <c r="H93" s="211">
        <v>31.920000000000002</v>
      </c>
      <c r="I93" s="212"/>
      <c r="J93" s="213">
        <f>ROUND(I93*H93,2)</f>
        <v>0</v>
      </c>
      <c r="K93" s="209" t="s">
        <v>136</v>
      </c>
      <c r="L93" s="46"/>
      <c r="M93" s="214" t="s">
        <v>19</v>
      </c>
      <c r="N93" s="215" t="s">
        <v>43</v>
      </c>
      <c r="O93" s="86"/>
      <c r="P93" s="216">
        <f>O93*H93</f>
        <v>0</v>
      </c>
      <c r="Q93" s="216">
        <v>0</v>
      </c>
      <c r="R93" s="216">
        <f>Q93*H93</f>
        <v>0</v>
      </c>
      <c r="S93" s="216">
        <v>0</v>
      </c>
      <c r="T93" s="217">
        <f>S93*H93</f>
        <v>0</v>
      </c>
      <c r="U93" s="40"/>
      <c r="V93" s="40"/>
      <c r="W93" s="40"/>
      <c r="X93" s="40"/>
      <c r="Y93" s="40"/>
      <c r="Z93" s="40"/>
      <c r="AA93" s="40"/>
      <c r="AB93" s="40"/>
      <c r="AC93" s="40"/>
      <c r="AD93" s="40"/>
      <c r="AE93" s="40"/>
      <c r="AR93" s="218" t="s">
        <v>137</v>
      </c>
      <c r="AT93" s="218" t="s">
        <v>132</v>
      </c>
      <c r="AU93" s="218" t="s">
        <v>82</v>
      </c>
      <c r="AY93" s="19" t="s">
        <v>129</v>
      </c>
      <c r="BE93" s="219">
        <f>IF(N93="základní",J93,0)</f>
        <v>0</v>
      </c>
      <c r="BF93" s="219">
        <f>IF(N93="snížená",J93,0)</f>
        <v>0</v>
      </c>
      <c r="BG93" s="219">
        <f>IF(N93="zákl. přenesená",J93,0)</f>
        <v>0</v>
      </c>
      <c r="BH93" s="219">
        <f>IF(N93="sníž. přenesená",J93,0)</f>
        <v>0</v>
      </c>
      <c r="BI93" s="219">
        <f>IF(N93="nulová",J93,0)</f>
        <v>0</v>
      </c>
      <c r="BJ93" s="19" t="s">
        <v>80</v>
      </c>
      <c r="BK93" s="219">
        <f>ROUND(I93*H93,2)</f>
        <v>0</v>
      </c>
      <c r="BL93" s="19" t="s">
        <v>137</v>
      </c>
      <c r="BM93" s="218" t="s">
        <v>307</v>
      </c>
    </row>
    <row r="94" s="14" customFormat="1">
      <c r="A94" s="14"/>
      <c r="B94" s="235"/>
      <c r="C94" s="236"/>
      <c r="D94" s="220" t="s">
        <v>141</v>
      </c>
      <c r="E94" s="236"/>
      <c r="F94" s="238" t="s">
        <v>308</v>
      </c>
      <c r="G94" s="236"/>
      <c r="H94" s="239">
        <v>31.920000000000002</v>
      </c>
      <c r="I94" s="240"/>
      <c r="J94" s="236"/>
      <c r="K94" s="236"/>
      <c r="L94" s="241"/>
      <c r="M94" s="242"/>
      <c r="N94" s="243"/>
      <c r="O94" s="243"/>
      <c r="P94" s="243"/>
      <c r="Q94" s="243"/>
      <c r="R94" s="243"/>
      <c r="S94" s="243"/>
      <c r="T94" s="244"/>
      <c r="U94" s="14"/>
      <c r="V94" s="14"/>
      <c r="W94" s="14"/>
      <c r="X94" s="14"/>
      <c r="Y94" s="14"/>
      <c r="Z94" s="14"/>
      <c r="AA94" s="14"/>
      <c r="AB94" s="14"/>
      <c r="AC94" s="14"/>
      <c r="AD94" s="14"/>
      <c r="AE94" s="14"/>
      <c r="AT94" s="245" t="s">
        <v>141</v>
      </c>
      <c r="AU94" s="245" t="s">
        <v>82</v>
      </c>
      <c r="AV94" s="14" t="s">
        <v>82</v>
      </c>
      <c r="AW94" s="14" t="s">
        <v>4</v>
      </c>
      <c r="AX94" s="14" t="s">
        <v>80</v>
      </c>
      <c r="AY94" s="245" t="s">
        <v>129</v>
      </c>
    </row>
    <row r="95" s="2" customFormat="1" ht="24.15" customHeight="1">
      <c r="A95" s="40"/>
      <c r="B95" s="41"/>
      <c r="C95" s="207" t="s">
        <v>137</v>
      </c>
      <c r="D95" s="207" t="s">
        <v>132</v>
      </c>
      <c r="E95" s="208" t="s">
        <v>309</v>
      </c>
      <c r="F95" s="209" t="s">
        <v>310</v>
      </c>
      <c r="G95" s="210" t="s">
        <v>135</v>
      </c>
      <c r="H95" s="211">
        <v>90.950000000000003</v>
      </c>
      <c r="I95" s="212"/>
      <c r="J95" s="213">
        <f>ROUND(I95*H95,2)</f>
        <v>0</v>
      </c>
      <c r="K95" s="209" t="s">
        <v>136</v>
      </c>
      <c r="L95" s="46"/>
      <c r="M95" s="214" t="s">
        <v>19</v>
      </c>
      <c r="N95" s="215" t="s">
        <v>43</v>
      </c>
      <c r="O95" s="86"/>
      <c r="P95" s="216">
        <f>O95*H95</f>
        <v>0</v>
      </c>
      <c r="Q95" s="216">
        <v>0</v>
      </c>
      <c r="R95" s="216">
        <f>Q95*H95</f>
        <v>0</v>
      </c>
      <c r="S95" s="216">
        <v>0</v>
      </c>
      <c r="T95" s="217">
        <f>S95*H95</f>
        <v>0</v>
      </c>
      <c r="U95" s="40"/>
      <c r="V95" s="40"/>
      <c r="W95" s="40"/>
      <c r="X95" s="40"/>
      <c r="Y95" s="40"/>
      <c r="Z95" s="40"/>
      <c r="AA95" s="40"/>
      <c r="AB95" s="40"/>
      <c r="AC95" s="40"/>
      <c r="AD95" s="40"/>
      <c r="AE95" s="40"/>
      <c r="AR95" s="218" t="s">
        <v>137</v>
      </c>
      <c r="AT95" s="218" t="s">
        <v>132</v>
      </c>
      <c r="AU95" s="218" t="s">
        <v>82</v>
      </c>
      <c r="AY95" s="19" t="s">
        <v>129</v>
      </c>
      <c r="BE95" s="219">
        <f>IF(N95="základní",J95,0)</f>
        <v>0</v>
      </c>
      <c r="BF95" s="219">
        <f>IF(N95="snížená",J95,0)</f>
        <v>0</v>
      </c>
      <c r="BG95" s="219">
        <f>IF(N95="zákl. přenesená",J95,0)</f>
        <v>0</v>
      </c>
      <c r="BH95" s="219">
        <f>IF(N95="sníž. přenesená",J95,0)</f>
        <v>0</v>
      </c>
      <c r="BI95" s="219">
        <f>IF(N95="nulová",J95,0)</f>
        <v>0</v>
      </c>
      <c r="BJ95" s="19" t="s">
        <v>80</v>
      </c>
      <c r="BK95" s="219">
        <f>ROUND(I95*H95,2)</f>
        <v>0</v>
      </c>
      <c r="BL95" s="19" t="s">
        <v>137</v>
      </c>
      <c r="BM95" s="218" t="s">
        <v>311</v>
      </c>
    </row>
    <row r="96" s="2" customFormat="1">
      <c r="A96" s="40"/>
      <c r="B96" s="41"/>
      <c r="C96" s="42"/>
      <c r="D96" s="220" t="s">
        <v>139</v>
      </c>
      <c r="E96" s="42"/>
      <c r="F96" s="221" t="s">
        <v>312</v>
      </c>
      <c r="G96" s="42"/>
      <c r="H96" s="42"/>
      <c r="I96" s="222"/>
      <c r="J96" s="42"/>
      <c r="K96" s="42"/>
      <c r="L96" s="46"/>
      <c r="M96" s="223"/>
      <c r="N96" s="224"/>
      <c r="O96" s="86"/>
      <c r="P96" s="86"/>
      <c r="Q96" s="86"/>
      <c r="R96" s="86"/>
      <c r="S96" s="86"/>
      <c r="T96" s="87"/>
      <c r="U96" s="40"/>
      <c r="V96" s="40"/>
      <c r="W96" s="40"/>
      <c r="X96" s="40"/>
      <c r="Y96" s="40"/>
      <c r="Z96" s="40"/>
      <c r="AA96" s="40"/>
      <c r="AB96" s="40"/>
      <c r="AC96" s="40"/>
      <c r="AD96" s="40"/>
      <c r="AE96" s="40"/>
      <c r="AT96" s="19" t="s">
        <v>139</v>
      </c>
      <c r="AU96" s="19" t="s">
        <v>82</v>
      </c>
    </row>
    <row r="97" s="12" customFormat="1" ht="22.8" customHeight="1">
      <c r="A97" s="12"/>
      <c r="B97" s="191"/>
      <c r="C97" s="192"/>
      <c r="D97" s="193" t="s">
        <v>71</v>
      </c>
      <c r="E97" s="205" t="s">
        <v>137</v>
      </c>
      <c r="F97" s="205" t="s">
        <v>151</v>
      </c>
      <c r="G97" s="192"/>
      <c r="H97" s="192"/>
      <c r="I97" s="195"/>
      <c r="J97" s="206">
        <f>BK97</f>
        <v>0</v>
      </c>
      <c r="K97" s="192"/>
      <c r="L97" s="197"/>
      <c r="M97" s="198"/>
      <c r="N97" s="199"/>
      <c r="O97" s="199"/>
      <c r="P97" s="200">
        <f>SUM(P98:P102)</f>
        <v>0</v>
      </c>
      <c r="Q97" s="199"/>
      <c r="R97" s="200">
        <f>SUM(R98:R102)</f>
        <v>60.347153999999996</v>
      </c>
      <c r="S97" s="199"/>
      <c r="T97" s="201">
        <f>SUM(T98:T102)</f>
        <v>0</v>
      </c>
      <c r="U97" s="12"/>
      <c r="V97" s="12"/>
      <c r="W97" s="12"/>
      <c r="X97" s="12"/>
      <c r="Y97" s="12"/>
      <c r="Z97" s="12"/>
      <c r="AA97" s="12"/>
      <c r="AB97" s="12"/>
      <c r="AC97" s="12"/>
      <c r="AD97" s="12"/>
      <c r="AE97" s="12"/>
      <c r="AR97" s="202" t="s">
        <v>80</v>
      </c>
      <c r="AT97" s="203" t="s">
        <v>71</v>
      </c>
      <c r="AU97" s="203" t="s">
        <v>80</v>
      </c>
      <c r="AY97" s="202" t="s">
        <v>129</v>
      </c>
      <c r="BK97" s="204">
        <f>SUM(BK98:BK102)</f>
        <v>0</v>
      </c>
    </row>
    <row r="98" s="2" customFormat="1" ht="14.4" customHeight="1">
      <c r="A98" s="40"/>
      <c r="B98" s="41"/>
      <c r="C98" s="207" t="s">
        <v>162</v>
      </c>
      <c r="D98" s="207" t="s">
        <v>132</v>
      </c>
      <c r="E98" s="208" t="s">
        <v>313</v>
      </c>
      <c r="F98" s="209" t="s">
        <v>314</v>
      </c>
      <c r="G98" s="210" t="s">
        <v>95</v>
      </c>
      <c r="H98" s="211">
        <v>79.799999999999997</v>
      </c>
      <c r="I98" s="212"/>
      <c r="J98" s="213">
        <f>ROUND(I98*H98,2)</f>
        <v>0</v>
      </c>
      <c r="K98" s="209" t="s">
        <v>136</v>
      </c>
      <c r="L98" s="46"/>
      <c r="M98" s="214" t="s">
        <v>19</v>
      </c>
      <c r="N98" s="215" t="s">
        <v>43</v>
      </c>
      <c r="O98" s="86"/>
      <c r="P98" s="216">
        <f>O98*H98</f>
        <v>0</v>
      </c>
      <c r="Q98" s="216">
        <v>0.31879000000000002</v>
      </c>
      <c r="R98" s="216">
        <f>Q98*H98</f>
        <v>25.439442</v>
      </c>
      <c r="S98" s="216">
        <v>0</v>
      </c>
      <c r="T98" s="217">
        <f>S98*H98</f>
        <v>0</v>
      </c>
      <c r="U98" s="40"/>
      <c r="V98" s="40"/>
      <c r="W98" s="40"/>
      <c r="X98" s="40"/>
      <c r="Y98" s="40"/>
      <c r="Z98" s="40"/>
      <c r="AA98" s="40"/>
      <c r="AB98" s="40"/>
      <c r="AC98" s="40"/>
      <c r="AD98" s="40"/>
      <c r="AE98" s="40"/>
      <c r="AR98" s="218" t="s">
        <v>137</v>
      </c>
      <c r="AT98" s="218" t="s">
        <v>132</v>
      </c>
      <c r="AU98" s="218" t="s">
        <v>82</v>
      </c>
      <c r="AY98" s="19" t="s">
        <v>129</v>
      </c>
      <c r="BE98" s="219">
        <f>IF(N98="základní",J98,0)</f>
        <v>0</v>
      </c>
      <c r="BF98" s="219">
        <f>IF(N98="snížená",J98,0)</f>
        <v>0</v>
      </c>
      <c r="BG98" s="219">
        <f>IF(N98="zákl. přenesená",J98,0)</f>
        <v>0</v>
      </c>
      <c r="BH98" s="219">
        <f>IF(N98="sníž. přenesená",J98,0)</f>
        <v>0</v>
      </c>
      <c r="BI98" s="219">
        <f>IF(N98="nulová",J98,0)</f>
        <v>0</v>
      </c>
      <c r="BJ98" s="19" t="s">
        <v>80</v>
      </c>
      <c r="BK98" s="219">
        <f>ROUND(I98*H98,2)</f>
        <v>0</v>
      </c>
      <c r="BL98" s="19" t="s">
        <v>137</v>
      </c>
      <c r="BM98" s="218" t="s">
        <v>315</v>
      </c>
    </row>
    <row r="99" s="2" customFormat="1">
      <c r="A99" s="40"/>
      <c r="B99" s="41"/>
      <c r="C99" s="42"/>
      <c r="D99" s="220" t="s">
        <v>139</v>
      </c>
      <c r="E99" s="42"/>
      <c r="F99" s="221" t="s">
        <v>316</v>
      </c>
      <c r="G99" s="42"/>
      <c r="H99" s="42"/>
      <c r="I99" s="222"/>
      <c r="J99" s="42"/>
      <c r="K99" s="42"/>
      <c r="L99" s="46"/>
      <c r="M99" s="223"/>
      <c r="N99" s="224"/>
      <c r="O99" s="86"/>
      <c r="P99" s="86"/>
      <c r="Q99" s="86"/>
      <c r="R99" s="86"/>
      <c r="S99" s="86"/>
      <c r="T99" s="87"/>
      <c r="U99" s="40"/>
      <c r="V99" s="40"/>
      <c r="W99" s="40"/>
      <c r="X99" s="40"/>
      <c r="Y99" s="40"/>
      <c r="Z99" s="40"/>
      <c r="AA99" s="40"/>
      <c r="AB99" s="40"/>
      <c r="AC99" s="40"/>
      <c r="AD99" s="40"/>
      <c r="AE99" s="40"/>
      <c r="AT99" s="19" t="s">
        <v>139</v>
      </c>
      <c r="AU99" s="19" t="s">
        <v>82</v>
      </c>
    </row>
    <row r="100" s="2" customFormat="1" ht="24.15" customHeight="1">
      <c r="A100" s="40"/>
      <c r="B100" s="41"/>
      <c r="C100" s="207" t="s">
        <v>168</v>
      </c>
      <c r="D100" s="207" t="s">
        <v>132</v>
      </c>
      <c r="E100" s="208" t="s">
        <v>317</v>
      </c>
      <c r="F100" s="209" t="s">
        <v>318</v>
      </c>
      <c r="G100" s="210" t="s">
        <v>95</v>
      </c>
      <c r="H100" s="211">
        <v>79.799999999999997</v>
      </c>
      <c r="I100" s="212"/>
      <c r="J100" s="213">
        <f>ROUND(I100*H100,2)</f>
        <v>0</v>
      </c>
      <c r="K100" s="209" t="s">
        <v>136</v>
      </c>
      <c r="L100" s="46"/>
      <c r="M100" s="214" t="s">
        <v>19</v>
      </c>
      <c r="N100" s="215" t="s">
        <v>43</v>
      </c>
      <c r="O100" s="86"/>
      <c r="P100" s="216">
        <f>O100*H100</f>
        <v>0</v>
      </c>
      <c r="Q100" s="216">
        <v>0.43744</v>
      </c>
      <c r="R100" s="216">
        <f>Q100*H100</f>
        <v>34.907711999999997</v>
      </c>
      <c r="S100" s="216">
        <v>0</v>
      </c>
      <c r="T100" s="217">
        <f>S100*H100</f>
        <v>0</v>
      </c>
      <c r="U100" s="40"/>
      <c r="V100" s="40"/>
      <c r="W100" s="40"/>
      <c r="X100" s="40"/>
      <c r="Y100" s="40"/>
      <c r="Z100" s="40"/>
      <c r="AA100" s="40"/>
      <c r="AB100" s="40"/>
      <c r="AC100" s="40"/>
      <c r="AD100" s="40"/>
      <c r="AE100" s="40"/>
      <c r="AR100" s="218" t="s">
        <v>137</v>
      </c>
      <c r="AT100" s="218" t="s">
        <v>132</v>
      </c>
      <c r="AU100" s="218" t="s">
        <v>82</v>
      </c>
      <c r="AY100" s="19" t="s">
        <v>129</v>
      </c>
      <c r="BE100" s="219">
        <f>IF(N100="základní",J100,0)</f>
        <v>0</v>
      </c>
      <c r="BF100" s="219">
        <f>IF(N100="snížená",J100,0)</f>
        <v>0</v>
      </c>
      <c r="BG100" s="219">
        <f>IF(N100="zákl. přenesená",J100,0)</f>
        <v>0</v>
      </c>
      <c r="BH100" s="219">
        <f>IF(N100="sníž. přenesená",J100,0)</f>
        <v>0</v>
      </c>
      <c r="BI100" s="219">
        <f>IF(N100="nulová",J100,0)</f>
        <v>0</v>
      </c>
      <c r="BJ100" s="19" t="s">
        <v>80</v>
      </c>
      <c r="BK100" s="219">
        <f>ROUND(I100*H100,2)</f>
        <v>0</v>
      </c>
      <c r="BL100" s="19" t="s">
        <v>137</v>
      </c>
      <c r="BM100" s="218" t="s">
        <v>319</v>
      </c>
    </row>
    <row r="101" s="2" customFormat="1">
      <c r="A101" s="40"/>
      <c r="B101" s="41"/>
      <c r="C101" s="42"/>
      <c r="D101" s="220" t="s">
        <v>139</v>
      </c>
      <c r="E101" s="42"/>
      <c r="F101" s="221" t="s">
        <v>320</v>
      </c>
      <c r="G101" s="42"/>
      <c r="H101" s="42"/>
      <c r="I101" s="222"/>
      <c r="J101" s="42"/>
      <c r="K101" s="42"/>
      <c r="L101" s="46"/>
      <c r="M101" s="223"/>
      <c r="N101" s="224"/>
      <c r="O101" s="86"/>
      <c r="P101" s="86"/>
      <c r="Q101" s="86"/>
      <c r="R101" s="86"/>
      <c r="S101" s="86"/>
      <c r="T101" s="87"/>
      <c r="U101" s="40"/>
      <c r="V101" s="40"/>
      <c r="W101" s="40"/>
      <c r="X101" s="40"/>
      <c r="Y101" s="40"/>
      <c r="Z101" s="40"/>
      <c r="AA101" s="40"/>
      <c r="AB101" s="40"/>
      <c r="AC101" s="40"/>
      <c r="AD101" s="40"/>
      <c r="AE101" s="40"/>
      <c r="AT101" s="19" t="s">
        <v>139</v>
      </c>
      <c r="AU101" s="19" t="s">
        <v>82</v>
      </c>
    </row>
    <row r="102" s="14" customFormat="1">
      <c r="A102" s="14"/>
      <c r="B102" s="235"/>
      <c r="C102" s="236"/>
      <c r="D102" s="220" t="s">
        <v>141</v>
      </c>
      <c r="E102" s="237" t="s">
        <v>19</v>
      </c>
      <c r="F102" s="238" t="s">
        <v>321</v>
      </c>
      <c r="G102" s="236"/>
      <c r="H102" s="239">
        <v>79.799999999999997</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141</v>
      </c>
      <c r="AU102" s="245" t="s">
        <v>82</v>
      </c>
      <c r="AV102" s="14" t="s">
        <v>82</v>
      </c>
      <c r="AW102" s="14" t="s">
        <v>33</v>
      </c>
      <c r="AX102" s="14" t="s">
        <v>80</v>
      </c>
      <c r="AY102" s="245" t="s">
        <v>129</v>
      </c>
    </row>
    <row r="103" s="12" customFormat="1" ht="22.8" customHeight="1">
      <c r="A103" s="12"/>
      <c r="B103" s="191"/>
      <c r="C103" s="192"/>
      <c r="D103" s="193" t="s">
        <v>71</v>
      </c>
      <c r="E103" s="205" t="s">
        <v>185</v>
      </c>
      <c r="F103" s="205" t="s">
        <v>193</v>
      </c>
      <c r="G103" s="192"/>
      <c r="H103" s="192"/>
      <c r="I103" s="195"/>
      <c r="J103" s="206">
        <f>BK103</f>
        <v>0</v>
      </c>
      <c r="K103" s="192"/>
      <c r="L103" s="197"/>
      <c r="M103" s="198"/>
      <c r="N103" s="199"/>
      <c r="O103" s="199"/>
      <c r="P103" s="200">
        <f>SUM(P104:P106)</f>
        <v>0</v>
      </c>
      <c r="Q103" s="199"/>
      <c r="R103" s="200">
        <f>SUM(R104:R106)</f>
        <v>0</v>
      </c>
      <c r="S103" s="199"/>
      <c r="T103" s="201">
        <f>SUM(T104:T106)</f>
        <v>0.51600000000000001</v>
      </c>
      <c r="U103" s="12"/>
      <c r="V103" s="12"/>
      <c r="W103" s="12"/>
      <c r="X103" s="12"/>
      <c r="Y103" s="12"/>
      <c r="Z103" s="12"/>
      <c r="AA103" s="12"/>
      <c r="AB103" s="12"/>
      <c r="AC103" s="12"/>
      <c r="AD103" s="12"/>
      <c r="AE103" s="12"/>
      <c r="AR103" s="202" t="s">
        <v>80</v>
      </c>
      <c r="AT103" s="203" t="s">
        <v>71</v>
      </c>
      <c r="AU103" s="203" t="s">
        <v>80</v>
      </c>
      <c r="AY103" s="202" t="s">
        <v>129</v>
      </c>
      <c r="BK103" s="204">
        <f>SUM(BK104:BK106)</f>
        <v>0</v>
      </c>
    </row>
    <row r="104" s="2" customFormat="1" ht="37.8" customHeight="1">
      <c r="A104" s="40"/>
      <c r="B104" s="41"/>
      <c r="C104" s="207" t="s">
        <v>173</v>
      </c>
      <c r="D104" s="207" t="s">
        <v>132</v>
      </c>
      <c r="E104" s="208" t="s">
        <v>322</v>
      </c>
      <c r="F104" s="209" t="s">
        <v>323</v>
      </c>
      <c r="G104" s="210" t="s">
        <v>266</v>
      </c>
      <c r="H104" s="211">
        <v>3</v>
      </c>
      <c r="I104" s="212"/>
      <c r="J104" s="213">
        <f>ROUND(I104*H104,2)</f>
        <v>0</v>
      </c>
      <c r="K104" s="209" t="s">
        <v>136</v>
      </c>
      <c r="L104" s="46"/>
      <c r="M104" s="214" t="s">
        <v>19</v>
      </c>
      <c r="N104" s="215" t="s">
        <v>43</v>
      </c>
      <c r="O104" s="86"/>
      <c r="P104" s="216">
        <f>O104*H104</f>
        <v>0</v>
      </c>
      <c r="Q104" s="216">
        <v>0</v>
      </c>
      <c r="R104" s="216">
        <f>Q104*H104</f>
        <v>0</v>
      </c>
      <c r="S104" s="216">
        <v>0.17199999999999999</v>
      </c>
      <c r="T104" s="217">
        <f>S104*H104</f>
        <v>0.51600000000000001</v>
      </c>
      <c r="U104" s="40"/>
      <c r="V104" s="40"/>
      <c r="W104" s="40"/>
      <c r="X104" s="40"/>
      <c r="Y104" s="40"/>
      <c r="Z104" s="40"/>
      <c r="AA104" s="40"/>
      <c r="AB104" s="40"/>
      <c r="AC104" s="40"/>
      <c r="AD104" s="40"/>
      <c r="AE104" s="40"/>
      <c r="AR104" s="218" t="s">
        <v>137</v>
      </c>
      <c r="AT104" s="218" t="s">
        <v>132</v>
      </c>
      <c r="AU104" s="218" t="s">
        <v>82</v>
      </c>
      <c r="AY104" s="19" t="s">
        <v>129</v>
      </c>
      <c r="BE104" s="219">
        <f>IF(N104="základní",J104,0)</f>
        <v>0</v>
      </c>
      <c r="BF104" s="219">
        <f>IF(N104="snížená",J104,0)</f>
        <v>0</v>
      </c>
      <c r="BG104" s="219">
        <f>IF(N104="zákl. přenesená",J104,0)</f>
        <v>0</v>
      </c>
      <c r="BH104" s="219">
        <f>IF(N104="sníž. přenesená",J104,0)</f>
        <v>0</v>
      </c>
      <c r="BI104" s="219">
        <f>IF(N104="nulová",J104,0)</f>
        <v>0</v>
      </c>
      <c r="BJ104" s="19" t="s">
        <v>80</v>
      </c>
      <c r="BK104" s="219">
        <f>ROUND(I104*H104,2)</f>
        <v>0</v>
      </c>
      <c r="BL104" s="19" t="s">
        <v>137</v>
      </c>
      <c r="BM104" s="218" t="s">
        <v>324</v>
      </c>
    </row>
    <row r="105" s="2" customFormat="1">
      <c r="A105" s="40"/>
      <c r="B105" s="41"/>
      <c r="C105" s="42"/>
      <c r="D105" s="220" t="s">
        <v>139</v>
      </c>
      <c r="E105" s="42"/>
      <c r="F105" s="221" t="s">
        <v>325</v>
      </c>
      <c r="G105" s="42"/>
      <c r="H105" s="42"/>
      <c r="I105" s="222"/>
      <c r="J105" s="42"/>
      <c r="K105" s="42"/>
      <c r="L105" s="46"/>
      <c r="M105" s="223"/>
      <c r="N105" s="224"/>
      <c r="O105" s="86"/>
      <c r="P105" s="86"/>
      <c r="Q105" s="86"/>
      <c r="R105" s="86"/>
      <c r="S105" s="86"/>
      <c r="T105" s="87"/>
      <c r="U105" s="40"/>
      <c r="V105" s="40"/>
      <c r="W105" s="40"/>
      <c r="X105" s="40"/>
      <c r="Y105" s="40"/>
      <c r="Z105" s="40"/>
      <c r="AA105" s="40"/>
      <c r="AB105" s="40"/>
      <c r="AC105" s="40"/>
      <c r="AD105" s="40"/>
      <c r="AE105" s="40"/>
      <c r="AT105" s="19" t="s">
        <v>139</v>
      </c>
      <c r="AU105" s="19" t="s">
        <v>82</v>
      </c>
    </row>
    <row r="106" s="14" customFormat="1">
      <c r="A106" s="14"/>
      <c r="B106" s="235"/>
      <c r="C106" s="236"/>
      <c r="D106" s="220" t="s">
        <v>141</v>
      </c>
      <c r="E106" s="237" t="s">
        <v>19</v>
      </c>
      <c r="F106" s="238" t="s">
        <v>326</v>
      </c>
      <c r="G106" s="236"/>
      <c r="H106" s="239">
        <v>3</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141</v>
      </c>
      <c r="AU106" s="245" t="s">
        <v>82</v>
      </c>
      <c r="AV106" s="14" t="s">
        <v>82</v>
      </c>
      <c r="AW106" s="14" t="s">
        <v>33</v>
      </c>
      <c r="AX106" s="14" t="s">
        <v>80</v>
      </c>
      <c r="AY106" s="245" t="s">
        <v>129</v>
      </c>
    </row>
    <row r="107" s="12" customFormat="1" ht="22.8" customHeight="1">
      <c r="A107" s="12"/>
      <c r="B107" s="191"/>
      <c r="C107" s="192"/>
      <c r="D107" s="193" t="s">
        <v>71</v>
      </c>
      <c r="E107" s="205" t="s">
        <v>232</v>
      </c>
      <c r="F107" s="205" t="s">
        <v>233</v>
      </c>
      <c r="G107" s="192"/>
      <c r="H107" s="192"/>
      <c r="I107" s="195"/>
      <c r="J107" s="206">
        <f>BK107</f>
        <v>0</v>
      </c>
      <c r="K107" s="192"/>
      <c r="L107" s="197"/>
      <c r="M107" s="198"/>
      <c r="N107" s="199"/>
      <c r="O107" s="199"/>
      <c r="P107" s="200">
        <f>SUM(P108:P115)</f>
        <v>0</v>
      </c>
      <c r="Q107" s="199"/>
      <c r="R107" s="200">
        <f>SUM(R108:R115)</f>
        <v>0</v>
      </c>
      <c r="S107" s="199"/>
      <c r="T107" s="201">
        <f>SUM(T108:T115)</f>
        <v>0</v>
      </c>
      <c r="U107" s="12"/>
      <c r="V107" s="12"/>
      <c r="W107" s="12"/>
      <c r="X107" s="12"/>
      <c r="Y107" s="12"/>
      <c r="Z107" s="12"/>
      <c r="AA107" s="12"/>
      <c r="AB107" s="12"/>
      <c r="AC107" s="12"/>
      <c r="AD107" s="12"/>
      <c r="AE107" s="12"/>
      <c r="AR107" s="202" t="s">
        <v>80</v>
      </c>
      <c r="AT107" s="203" t="s">
        <v>71</v>
      </c>
      <c r="AU107" s="203" t="s">
        <v>80</v>
      </c>
      <c r="AY107" s="202" t="s">
        <v>129</v>
      </c>
      <c r="BK107" s="204">
        <f>SUM(BK108:BK115)</f>
        <v>0</v>
      </c>
    </row>
    <row r="108" s="2" customFormat="1" ht="24.15" customHeight="1">
      <c r="A108" s="40"/>
      <c r="B108" s="41"/>
      <c r="C108" s="207" t="s">
        <v>160</v>
      </c>
      <c r="D108" s="207" t="s">
        <v>132</v>
      </c>
      <c r="E108" s="208" t="s">
        <v>235</v>
      </c>
      <c r="F108" s="209" t="s">
        <v>236</v>
      </c>
      <c r="G108" s="210" t="s">
        <v>148</v>
      </c>
      <c r="H108" s="211">
        <v>0.51600000000000001</v>
      </c>
      <c r="I108" s="212"/>
      <c r="J108" s="213">
        <f>ROUND(I108*H108,2)</f>
        <v>0</v>
      </c>
      <c r="K108" s="209" t="s">
        <v>136</v>
      </c>
      <c r="L108" s="46"/>
      <c r="M108" s="214" t="s">
        <v>19</v>
      </c>
      <c r="N108" s="215" t="s">
        <v>43</v>
      </c>
      <c r="O108" s="86"/>
      <c r="P108" s="216">
        <f>O108*H108</f>
        <v>0</v>
      </c>
      <c r="Q108" s="216">
        <v>0</v>
      </c>
      <c r="R108" s="216">
        <f>Q108*H108</f>
        <v>0</v>
      </c>
      <c r="S108" s="216">
        <v>0</v>
      </c>
      <c r="T108" s="217">
        <f>S108*H108</f>
        <v>0</v>
      </c>
      <c r="U108" s="40"/>
      <c r="V108" s="40"/>
      <c r="W108" s="40"/>
      <c r="X108" s="40"/>
      <c r="Y108" s="40"/>
      <c r="Z108" s="40"/>
      <c r="AA108" s="40"/>
      <c r="AB108" s="40"/>
      <c r="AC108" s="40"/>
      <c r="AD108" s="40"/>
      <c r="AE108" s="40"/>
      <c r="AR108" s="218" t="s">
        <v>137</v>
      </c>
      <c r="AT108" s="218" t="s">
        <v>132</v>
      </c>
      <c r="AU108" s="218" t="s">
        <v>82</v>
      </c>
      <c r="AY108" s="19" t="s">
        <v>129</v>
      </c>
      <c r="BE108" s="219">
        <f>IF(N108="základní",J108,0)</f>
        <v>0</v>
      </c>
      <c r="BF108" s="219">
        <f>IF(N108="snížená",J108,0)</f>
        <v>0</v>
      </c>
      <c r="BG108" s="219">
        <f>IF(N108="zákl. přenesená",J108,0)</f>
        <v>0</v>
      </c>
      <c r="BH108" s="219">
        <f>IF(N108="sníž. přenesená",J108,0)</f>
        <v>0</v>
      </c>
      <c r="BI108" s="219">
        <f>IF(N108="nulová",J108,0)</f>
        <v>0</v>
      </c>
      <c r="BJ108" s="19" t="s">
        <v>80</v>
      </c>
      <c r="BK108" s="219">
        <f>ROUND(I108*H108,2)</f>
        <v>0</v>
      </c>
      <c r="BL108" s="19" t="s">
        <v>137</v>
      </c>
      <c r="BM108" s="218" t="s">
        <v>327</v>
      </c>
    </row>
    <row r="109" s="2" customFormat="1">
      <c r="A109" s="40"/>
      <c r="B109" s="41"/>
      <c r="C109" s="42"/>
      <c r="D109" s="220" t="s">
        <v>139</v>
      </c>
      <c r="E109" s="42"/>
      <c r="F109" s="221" t="s">
        <v>238</v>
      </c>
      <c r="G109" s="42"/>
      <c r="H109" s="42"/>
      <c r="I109" s="222"/>
      <c r="J109" s="42"/>
      <c r="K109" s="42"/>
      <c r="L109" s="46"/>
      <c r="M109" s="223"/>
      <c r="N109" s="224"/>
      <c r="O109" s="86"/>
      <c r="P109" s="86"/>
      <c r="Q109" s="86"/>
      <c r="R109" s="86"/>
      <c r="S109" s="86"/>
      <c r="T109" s="87"/>
      <c r="U109" s="40"/>
      <c r="V109" s="40"/>
      <c r="W109" s="40"/>
      <c r="X109" s="40"/>
      <c r="Y109" s="40"/>
      <c r="Z109" s="40"/>
      <c r="AA109" s="40"/>
      <c r="AB109" s="40"/>
      <c r="AC109" s="40"/>
      <c r="AD109" s="40"/>
      <c r="AE109" s="40"/>
      <c r="AT109" s="19" t="s">
        <v>139</v>
      </c>
      <c r="AU109" s="19" t="s">
        <v>82</v>
      </c>
    </row>
    <row r="110" s="2" customFormat="1" ht="24.15" customHeight="1">
      <c r="A110" s="40"/>
      <c r="B110" s="41"/>
      <c r="C110" s="207" t="s">
        <v>185</v>
      </c>
      <c r="D110" s="207" t="s">
        <v>132</v>
      </c>
      <c r="E110" s="208" t="s">
        <v>240</v>
      </c>
      <c r="F110" s="209" t="s">
        <v>241</v>
      </c>
      <c r="G110" s="210" t="s">
        <v>148</v>
      </c>
      <c r="H110" s="211">
        <v>4.6440000000000001</v>
      </c>
      <c r="I110" s="212"/>
      <c r="J110" s="213">
        <f>ROUND(I110*H110,2)</f>
        <v>0</v>
      </c>
      <c r="K110" s="209" t="s">
        <v>136</v>
      </c>
      <c r="L110" s="46"/>
      <c r="M110" s="214" t="s">
        <v>19</v>
      </c>
      <c r="N110" s="215" t="s">
        <v>43</v>
      </c>
      <c r="O110" s="86"/>
      <c r="P110" s="216">
        <f>O110*H110</f>
        <v>0</v>
      </c>
      <c r="Q110" s="216">
        <v>0</v>
      </c>
      <c r="R110" s="216">
        <f>Q110*H110</f>
        <v>0</v>
      </c>
      <c r="S110" s="216">
        <v>0</v>
      </c>
      <c r="T110" s="217">
        <f>S110*H110</f>
        <v>0</v>
      </c>
      <c r="U110" s="40"/>
      <c r="V110" s="40"/>
      <c r="W110" s="40"/>
      <c r="X110" s="40"/>
      <c r="Y110" s="40"/>
      <c r="Z110" s="40"/>
      <c r="AA110" s="40"/>
      <c r="AB110" s="40"/>
      <c r="AC110" s="40"/>
      <c r="AD110" s="40"/>
      <c r="AE110" s="40"/>
      <c r="AR110" s="218" t="s">
        <v>137</v>
      </c>
      <c r="AT110" s="218" t="s">
        <v>132</v>
      </c>
      <c r="AU110" s="218" t="s">
        <v>82</v>
      </c>
      <c r="AY110" s="19" t="s">
        <v>129</v>
      </c>
      <c r="BE110" s="219">
        <f>IF(N110="základní",J110,0)</f>
        <v>0</v>
      </c>
      <c r="BF110" s="219">
        <f>IF(N110="snížená",J110,0)</f>
        <v>0</v>
      </c>
      <c r="BG110" s="219">
        <f>IF(N110="zákl. přenesená",J110,0)</f>
        <v>0</v>
      </c>
      <c r="BH110" s="219">
        <f>IF(N110="sníž. přenesená",J110,0)</f>
        <v>0</v>
      </c>
      <c r="BI110" s="219">
        <f>IF(N110="nulová",J110,0)</f>
        <v>0</v>
      </c>
      <c r="BJ110" s="19" t="s">
        <v>80</v>
      </c>
      <c r="BK110" s="219">
        <f>ROUND(I110*H110,2)</f>
        <v>0</v>
      </c>
      <c r="BL110" s="19" t="s">
        <v>137</v>
      </c>
      <c r="BM110" s="218" t="s">
        <v>328</v>
      </c>
    </row>
    <row r="111" s="2" customFormat="1">
      <c r="A111" s="40"/>
      <c r="B111" s="41"/>
      <c r="C111" s="42"/>
      <c r="D111" s="220" t="s">
        <v>139</v>
      </c>
      <c r="E111" s="42"/>
      <c r="F111" s="221" t="s">
        <v>238</v>
      </c>
      <c r="G111" s="42"/>
      <c r="H111" s="42"/>
      <c r="I111" s="222"/>
      <c r="J111" s="42"/>
      <c r="K111" s="42"/>
      <c r="L111" s="46"/>
      <c r="M111" s="223"/>
      <c r="N111" s="224"/>
      <c r="O111" s="86"/>
      <c r="P111" s="86"/>
      <c r="Q111" s="86"/>
      <c r="R111" s="86"/>
      <c r="S111" s="86"/>
      <c r="T111" s="87"/>
      <c r="U111" s="40"/>
      <c r="V111" s="40"/>
      <c r="W111" s="40"/>
      <c r="X111" s="40"/>
      <c r="Y111" s="40"/>
      <c r="Z111" s="40"/>
      <c r="AA111" s="40"/>
      <c r="AB111" s="40"/>
      <c r="AC111" s="40"/>
      <c r="AD111" s="40"/>
      <c r="AE111" s="40"/>
      <c r="AT111" s="19" t="s">
        <v>139</v>
      </c>
      <c r="AU111" s="19" t="s">
        <v>82</v>
      </c>
    </row>
    <row r="112" s="14" customFormat="1">
      <c r="A112" s="14"/>
      <c r="B112" s="235"/>
      <c r="C112" s="236"/>
      <c r="D112" s="220" t="s">
        <v>141</v>
      </c>
      <c r="E112" s="236"/>
      <c r="F112" s="238" t="s">
        <v>329</v>
      </c>
      <c r="G112" s="236"/>
      <c r="H112" s="239">
        <v>4.6440000000000001</v>
      </c>
      <c r="I112" s="240"/>
      <c r="J112" s="236"/>
      <c r="K112" s="236"/>
      <c r="L112" s="241"/>
      <c r="M112" s="242"/>
      <c r="N112" s="243"/>
      <c r="O112" s="243"/>
      <c r="P112" s="243"/>
      <c r="Q112" s="243"/>
      <c r="R112" s="243"/>
      <c r="S112" s="243"/>
      <c r="T112" s="244"/>
      <c r="U112" s="14"/>
      <c r="V112" s="14"/>
      <c r="W112" s="14"/>
      <c r="X112" s="14"/>
      <c r="Y112" s="14"/>
      <c r="Z112" s="14"/>
      <c r="AA112" s="14"/>
      <c r="AB112" s="14"/>
      <c r="AC112" s="14"/>
      <c r="AD112" s="14"/>
      <c r="AE112" s="14"/>
      <c r="AT112" s="245" t="s">
        <v>141</v>
      </c>
      <c r="AU112" s="245" t="s">
        <v>82</v>
      </c>
      <c r="AV112" s="14" t="s">
        <v>82</v>
      </c>
      <c r="AW112" s="14" t="s">
        <v>4</v>
      </c>
      <c r="AX112" s="14" t="s">
        <v>80</v>
      </c>
      <c r="AY112" s="245" t="s">
        <v>129</v>
      </c>
    </row>
    <row r="113" s="2" customFormat="1" ht="14.4" customHeight="1">
      <c r="A113" s="40"/>
      <c r="B113" s="41"/>
      <c r="C113" s="207" t="s">
        <v>189</v>
      </c>
      <c r="D113" s="207" t="s">
        <v>132</v>
      </c>
      <c r="E113" s="208" t="s">
        <v>244</v>
      </c>
      <c r="F113" s="209" t="s">
        <v>245</v>
      </c>
      <c r="G113" s="210" t="s">
        <v>148</v>
      </c>
      <c r="H113" s="211">
        <v>0.51600000000000001</v>
      </c>
      <c r="I113" s="212"/>
      <c r="J113" s="213">
        <f>ROUND(I113*H113,2)</f>
        <v>0</v>
      </c>
      <c r="K113" s="209" t="s">
        <v>136</v>
      </c>
      <c r="L113" s="46"/>
      <c r="M113" s="214" t="s">
        <v>19</v>
      </c>
      <c r="N113" s="215" t="s">
        <v>43</v>
      </c>
      <c r="O113" s="86"/>
      <c r="P113" s="216">
        <f>O113*H113</f>
        <v>0</v>
      </c>
      <c r="Q113" s="216">
        <v>0</v>
      </c>
      <c r="R113" s="216">
        <f>Q113*H113</f>
        <v>0</v>
      </c>
      <c r="S113" s="216">
        <v>0</v>
      </c>
      <c r="T113" s="217">
        <f>S113*H113</f>
        <v>0</v>
      </c>
      <c r="U113" s="40"/>
      <c r="V113" s="40"/>
      <c r="W113" s="40"/>
      <c r="X113" s="40"/>
      <c r="Y113" s="40"/>
      <c r="Z113" s="40"/>
      <c r="AA113" s="40"/>
      <c r="AB113" s="40"/>
      <c r="AC113" s="40"/>
      <c r="AD113" s="40"/>
      <c r="AE113" s="40"/>
      <c r="AR113" s="218" t="s">
        <v>137</v>
      </c>
      <c r="AT113" s="218" t="s">
        <v>132</v>
      </c>
      <c r="AU113" s="218" t="s">
        <v>82</v>
      </c>
      <c r="AY113" s="19" t="s">
        <v>129</v>
      </c>
      <c r="BE113" s="219">
        <f>IF(N113="základní",J113,0)</f>
        <v>0</v>
      </c>
      <c r="BF113" s="219">
        <f>IF(N113="snížená",J113,0)</f>
        <v>0</v>
      </c>
      <c r="BG113" s="219">
        <f>IF(N113="zákl. přenesená",J113,0)</f>
        <v>0</v>
      </c>
      <c r="BH113" s="219">
        <f>IF(N113="sníž. přenesená",J113,0)</f>
        <v>0</v>
      </c>
      <c r="BI113" s="219">
        <f>IF(N113="nulová",J113,0)</f>
        <v>0</v>
      </c>
      <c r="BJ113" s="19" t="s">
        <v>80</v>
      </c>
      <c r="BK113" s="219">
        <f>ROUND(I113*H113,2)</f>
        <v>0</v>
      </c>
      <c r="BL113" s="19" t="s">
        <v>137</v>
      </c>
      <c r="BM113" s="218" t="s">
        <v>330</v>
      </c>
    </row>
    <row r="114" s="2" customFormat="1">
      <c r="A114" s="40"/>
      <c r="B114" s="41"/>
      <c r="C114" s="42"/>
      <c r="D114" s="220" t="s">
        <v>139</v>
      </c>
      <c r="E114" s="42"/>
      <c r="F114" s="221" t="s">
        <v>247</v>
      </c>
      <c r="G114" s="42"/>
      <c r="H114" s="42"/>
      <c r="I114" s="222"/>
      <c r="J114" s="42"/>
      <c r="K114" s="42"/>
      <c r="L114" s="46"/>
      <c r="M114" s="223"/>
      <c r="N114" s="224"/>
      <c r="O114" s="86"/>
      <c r="P114" s="86"/>
      <c r="Q114" s="86"/>
      <c r="R114" s="86"/>
      <c r="S114" s="86"/>
      <c r="T114" s="87"/>
      <c r="U114" s="40"/>
      <c r="V114" s="40"/>
      <c r="W114" s="40"/>
      <c r="X114" s="40"/>
      <c r="Y114" s="40"/>
      <c r="Z114" s="40"/>
      <c r="AA114" s="40"/>
      <c r="AB114" s="40"/>
      <c r="AC114" s="40"/>
      <c r="AD114" s="40"/>
      <c r="AE114" s="40"/>
      <c r="AT114" s="19" t="s">
        <v>139</v>
      </c>
      <c r="AU114" s="19" t="s">
        <v>82</v>
      </c>
    </row>
    <row r="115" s="2" customFormat="1" ht="24.15" customHeight="1">
      <c r="A115" s="40"/>
      <c r="B115" s="41"/>
      <c r="C115" s="207" t="s">
        <v>194</v>
      </c>
      <c r="D115" s="207" t="s">
        <v>132</v>
      </c>
      <c r="E115" s="208" t="s">
        <v>331</v>
      </c>
      <c r="F115" s="209" t="s">
        <v>306</v>
      </c>
      <c r="G115" s="210" t="s">
        <v>148</v>
      </c>
      <c r="H115" s="211">
        <v>0.51600000000000001</v>
      </c>
      <c r="I115" s="212"/>
      <c r="J115" s="213">
        <f>ROUND(I115*H115,2)</f>
        <v>0</v>
      </c>
      <c r="K115" s="209" t="s">
        <v>136</v>
      </c>
      <c r="L115" s="46"/>
      <c r="M115" s="214" t="s">
        <v>19</v>
      </c>
      <c r="N115" s="215" t="s">
        <v>43</v>
      </c>
      <c r="O115" s="86"/>
      <c r="P115" s="216">
        <f>O115*H115</f>
        <v>0</v>
      </c>
      <c r="Q115" s="216">
        <v>0</v>
      </c>
      <c r="R115" s="216">
        <f>Q115*H115</f>
        <v>0</v>
      </c>
      <c r="S115" s="216">
        <v>0</v>
      </c>
      <c r="T115" s="217">
        <f>S115*H115</f>
        <v>0</v>
      </c>
      <c r="U115" s="40"/>
      <c r="V115" s="40"/>
      <c r="W115" s="40"/>
      <c r="X115" s="40"/>
      <c r="Y115" s="40"/>
      <c r="Z115" s="40"/>
      <c r="AA115" s="40"/>
      <c r="AB115" s="40"/>
      <c r="AC115" s="40"/>
      <c r="AD115" s="40"/>
      <c r="AE115" s="40"/>
      <c r="AR115" s="218" t="s">
        <v>137</v>
      </c>
      <c r="AT115" s="218" t="s">
        <v>132</v>
      </c>
      <c r="AU115" s="218" t="s">
        <v>82</v>
      </c>
      <c r="AY115" s="19" t="s">
        <v>129</v>
      </c>
      <c r="BE115" s="219">
        <f>IF(N115="základní",J115,0)</f>
        <v>0</v>
      </c>
      <c r="BF115" s="219">
        <f>IF(N115="snížená",J115,0)</f>
        <v>0</v>
      </c>
      <c r="BG115" s="219">
        <f>IF(N115="zákl. přenesená",J115,0)</f>
        <v>0</v>
      </c>
      <c r="BH115" s="219">
        <f>IF(N115="sníž. přenesená",J115,0)</f>
        <v>0</v>
      </c>
      <c r="BI115" s="219">
        <f>IF(N115="nulová",J115,0)</f>
        <v>0</v>
      </c>
      <c r="BJ115" s="19" t="s">
        <v>80</v>
      </c>
      <c r="BK115" s="219">
        <f>ROUND(I115*H115,2)</f>
        <v>0</v>
      </c>
      <c r="BL115" s="19" t="s">
        <v>137</v>
      </c>
      <c r="BM115" s="218" t="s">
        <v>332</v>
      </c>
    </row>
    <row r="116" s="12" customFormat="1" ht="22.8" customHeight="1">
      <c r="A116" s="12"/>
      <c r="B116" s="191"/>
      <c r="C116" s="192"/>
      <c r="D116" s="193" t="s">
        <v>71</v>
      </c>
      <c r="E116" s="205" t="s">
        <v>252</v>
      </c>
      <c r="F116" s="205" t="s">
        <v>253</v>
      </c>
      <c r="G116" s="192"/>
      <c r="H116" s="192"/>
      <c r="I116" s="195"/>
      <c r="J116" s="206">
        <f>BK116</f>
        <v>0</v>
      </c>
      <c r="K116" s="192"/>
      <c r="L116" s="197"/>
      <c r="M116" s="198"/>
      <c r="N116" s="199"/>
      <c r="O116" s="199"/>
      <c r="P116" s="200">
        <f>SUM(P117:P118)</f>
        <v>0</v>
      </c>
      <c r="Q116" s="199"/>
      <c r="R116" s="200">
        <f>SUM(R117:R118)</f>
        <v>0</v>
      </c>
      <c r="S116" s="199"/>
      <c r="T116" s="201">
        <f>SUM(T117:T118)</f>
        <v>0</v>
      </c>
      <c r="U116" s="12"/>
      <c r="V116" s="12"/>
      <c r="W116" s="12"/>
      <c r="X116" s="12"/>
      <c r="Y116" s="12"/>
      <c r="Z116" s="12"/>
      <c r="AA116" s="12"/>
      <c r="AB116" s="12"/>
      <c r="AC116" s="12"/>
      <c r="AD116" s="12"/>
      <c r="AE116" s="12"/>
      <c r="AR116" s="202" t="s">
        <v>80</v>
      </c>
      <c r="AT116" s="203" t="s">
        <v>71</v>
      </c>
      <c r="AU116" s="203" t="s">
        <v>80</v>
      </c>
      <c r="AY116" s="202" t="s">
        <v>129</v>
      </c>
      <c r="BK116" s="204">
        <f>SUM(BK117:BK118)</f>
        <v>0</v>
      </c>
    </row>
    <row r="117" s="2" customFormat="1" ht="14.4" customHeight="1">
      <c r="A117" s="40"/>
      <c r="B117" s="41"/>
      <c r="C117" s="207" t="s">
        <v>198</v>
      </c>
      <c r="D117" s="207" t="s">
        <v>132</v>
      </c>
      <c r="E117" s="208" t="s">
        <v>333</v>
      </c>
      <c r="F117" s="209" t="s">
        <v>334</v>
      </c>
      <c r="G117" s="210" t="s">
        <v>148</v>
      </c>
      <c r="H117" s="211">
        <v>60.347000000000001</v>
      </c>
      <c r="I117" s="212"/>
      <c r="J117" s="213">
        <f>ROUND(I117*H117,2)</f>
        <v>0</v>
      </c>
      <c r="K117" s="209" t="s">
        <v>136</v>
      </c>
      <c r="L117" s="46"/>
      <c r="M117" s="214" t="s">
        <v>19</v>
      </c>
      <c r="N117" s="215" t="s">
        <v>43</v>
      </c>
      <c r="O117" s="86"/>
      <c r="P117" s="216">
        <f>O117*H117</f>
        <v>0</v>
      </c>
      <c r="Q117" s="216">
        <v>0</v>
      </c>
      <c r="R117" s="216">
        <f>Q117*H117</f>
        <v>0</v>
      </c>
      <c r="S117" s="216">
        <v>0</v>
      </c>
      <c r="T117" s="217">
        <f>S117*H117</f>
        <v>0</v>
      </c>
      <c r="U117" s="40"/>
      <c r="V117" s="40"/>
      <c r="W117" s="40"/>
      <c r="X117" s="40"/>
      <c r="Y117" s="40"/>
      <c r="Z117" s="40"/>
      <c r="AA117" s="40"/>
      <c r="AB117" s="40"/>
      <c r="AC117" s="40"/>
      <c r="AD117" s="40"/>
      <c r="AE117" s="40"/>
      <c r="AR117" s="218" t="s">
        <v>137</v>
      </c>
      <c r="AT117" s="218" t="s">
        <v>132</v>
      </c>
      <c r="AU117" s="218" t="s">
        <v>82</v>
      </c>
      <c r="AY117" s="19" t="s">
        <v>129</v>
      </c>
      <c r="BE117" s="219">
        <f>IF(N117="základní",J117,0)</f>
        <v>0</v>
      </c>
      <c r="BF117" s="219">
        <f>IF(N117="snížená",J117,0)</f>
        <v>0</v>
      </c>
      <c r="BG117" s="219">
        <f>IF(N117="zákl. přenesená",J117,0)</f>
        <v>0</v>
      </c>
      <c r="BH117" s="219">
        <f>IF(N117="sníž. přenesená",J117,0)</f>
        <v>0</v>
      </c>
      <c r="BI117" s="219">
        <f>IF(N117="nulová",J117,0)</f>
        <v>0</v>
      </c>
      <c r="BJ117" s="19" t="s">
        <v>80</v>
      </c>
      <c r="BK117" s="219">
        <f>ROUND(I117*H117,2)</f>
        <v>0</v>
      </c>
      <c r="BL117" s="19" t="s">
        <v>137</v>
      </c>
      <c r="BM117" s="218" t="s">
        <v>335</v>
      </c>
    </row>
    <row r="118" s="2" customFormat="1">
      <c r="A118" s="40"/>
      <c r="B118" s="41"/>
      <c r="C118" s="42"/>
      <c r="D118" s="220" t="s">
        <v>139</v>
      </c>
      <c r="E118" s="42"/>
      <c r="F118" s="221" t="s">
        <v>258</v>
      </c>
      <c r="G118" s="42"/>
      <c r="H118" s="42"/>
      <c r="I118" s="222"/>
      <c r="J118" s="42"/>
      <c r="K118" s="42"/>
      <c r="L118" s="46"/>
      <c r="M118" s="268"/>
      <c r="N118" s="269"/>
      <c r="O118" s="270"/>
      <c r="P118" s="270"/>
      <c r="Q118" s="270"/>
      <c r="R118" s="270"/>
      <c r="S118" s="270"/>
      <c r="T118" s="271"/>
      <c r="U118" s="40"/>
      <c r="V118" s="40"/>
      <c r="W118" s="40"/>
      <c r="X118" s="40"/>
      <c r="Y118" s="40"/>
      <c r="Z118" s="40"/>
      <c r="AA118" s="40"/>
      <c r="AB118" s="40"/>
      <c r="AC118" s="40"/>
      <c r="AD118" s="40"/>
      <c r="AE118" s="40"/>
      <c r="AT118" s="19" t="s">
        <v>139</v>
      </c>
      <c r="AU118" s="19" t="s">
        <v>82</v>
      </c>
    </row>
    <row r="119" s="2" customFormat="1" ht="6.96" customHeight="1">
      <c r="A119" s="40"/>
      <c r="B119" s="61"/>
      <c r="C119" s="62"/>
      <c r="D119" s="62"/>
      <c r="E119" s="62"/>
      <c r="F119" s="62"/>
      <c r="G119" s="62"/>
      <c r="H119" s="62"/>
      <c r="I119" s="62"/>
      <c r="J119" s="62"/>
      <c r="K119" s="62"/>
      <c r="L119" s="46"/>
      <c r="M119" s="40"/>
      <c r="O119" s="40"/>
      <c r="P119" s="40"/>
      <c r="Q119" s="40"/>
      <c r="R119" s="40"/>
      <c r="S119" s="40"/>
      <c r="T119" s="40"/>
      <c r="U119" s="40"/>
      <c r="V119" s="40"/>
      <c r="W119" s="40"/>
      <c r="X119" s="40"/>
      <c r="Y119" s="40"/>
      <c r="Z119" s="40"/>
      <c r="AA119" s="40"/>
      <c r="AB119" s="40"/>
      <c r="AC119" s="40"/>
      <c r="AD119" s="40"/>
      <c r="AE119" s="40"/>
    </row>
  </sheetData>
  <sheetProtection sheet="1" autoFilter="0" formatColumns="0" formatRows="0" objects="1" scenarios="1" spinCount="100000" saltValue="tct63ZhDmuU59CHNCVOQVJAyl5qM/dLCbS7pRCQRQtWggyQ87oLcXkooao9NiVk1hbJ5oP49+OltDFhBx/HLRQ==" hashValue="fLGj6TFTQbsk/YnnnaV+so+d7l7cvj/pMb7rKcpHnE5HSK0Wy6uE5q+CAics8QWWW7qlAE30KmouT0I7JguDbA==" algorithmName="SHA-512" password="CA2F"/>
  <autoFilter ref="C84:K118"/>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88</v>
      </c>
      <c r="AZ2" s="130" t="s">
        <v>336</v>
      </c>
      <c r="BA2" s="130" t="s">
        <v>337</v>
      </c>
      <c r="BB2" s="130" t="s">
        <v>135</v>
      </c>
      <c r="BC2" s="130" t="s">
        <v>338</v>
      </c>
      <c r="BD2" s="130" t="s">
        <v>82</v>
      </c>
    </row>
    <row r="3" s="1" customFormat="1" ht="6.96" customHeight="1">
      <c r="B3" s="131"/>
      <c r="C3" s="132"/>
      <c r="D3" s="132"/>
      <c r="E3" s="132"/>
      <c r="F3" s="132"/>
      <c r="G3" s="132"/>
      <c r="H3" s="132"/>
      <c r="I3" s="132"/>
      <c r="J3" s="132"/>
      <c r="K3" s="132"/>
      <c r="L3" s="22"/>
      <c r="AT3" s="19" t="s">
        <v>82</v>
      </c>
      <c r="AZ3" s="130" t="s">
        <v>339</v>
      </c>
      <c r="BA3" s="130" t="s">
        <v>340</v>
      </c>
      <c r="BB3" s="130" t="s">
        <v>266</v>
      </c>
      <c r="BC3" s="130" t="s">
        <v>341</v>
      </c>
      <c r="BD3" s="130" t="s">
        <v>82</v>
      </c>
    </row>
    <row r="4" s="1" customFormat="1" ht="24.96" customHeight="1">
      <c r="B4" s="22"/>
      <c r="D4" s="133" t="s">
        <v>97</v>
      </c>
      <c r="L4" s="22"/>
      <c r="M4" s="134" t="s">
        <v>10</v>
      </c>
      <c r="AT4" s="19" t="s">
        <v>4</v>
      </c>
      <c r="AZ4" s="130" t="s">
        <v>342</v>
      </c>
      <c r="BA4" s="130" t="s">
        <v>343</v>
      </c>
      <c r="BB4" s="130" t="s">
        <v>135</v>
      </c>
      <c r="BC4" s="130" t="s">
        <v>344</v>
      </c>
      <c r="BD4" s="130" t="s">
        <v>82</v>
      </c>
    </row>
    <row r="5" s="1" customFormat="1" ht="6.96" customHeight="1">
      <c r="B5" s="22"/>
      <c r="L5" s="22"/>
      <c r="AZ5" s="130" t="s">
        <v>345</v>
      </c>
      <c r="BA5" s="130" t="s">
        <v>346</v>
      </c>
      <c r="BB5" s="130" t="s">
        <v>266</v>
      </c>
      <c r="BC5" s="130" t="s">
        <v>347</v>
      </c>
      <c r="BD5" s="130" t="s">
        <v>82</v>
      </c>
    </row>
    <row r="6" s="1" customFormat="1" ht="12" customHeight="1">
      <c r="B6" s="22"/>
      <c r="D6" s="135" t="s">
        <v>16</v>
      </c>
      <c r="L6" s="22"/>
      <c r="AZ6" s="130" t="s">
        <v>348</v>
      </c>
      <c r="BA6" s="130" t="s">
        <v>349</v>
      </c>
      <c r="BB6" s="130" t="s">
        <v>135</v>
      </c>
      <c r="BC6" s="130" t="s">
        <v>350</v>
      </c>
      <c r="BD6" s="130" t="s">
        <v>82</v>
      </c>
    </row>
    <row r="7" s="1" customFormat="1" ht="16.5" customHeight="1">
      <c r="B7" s="22"/>
      <c r="E7" s="136" t="str">
        <f>'Rekapitulace stavby'!K6</f>
        <v>Levín - revitalizace požární nádrže</v>
      </c>
      <c r="F7" s="135"/>
      <c r="G7" s="135"/>
      <c r="H7" s="135"/>
      <c r="L7" s="22"/>
      <c r="AZ7" s="130" t="s">
        <v>49</v>
      </c>
      <c r="BA7" s="130" t="s">
        <v>351</v>
      </c>
      <c r="BB7" s="130" t="s">
        <v>135</v>
      </c>
      <c r="BC7" s="130" t="s">
        <v>352</v>
      </c>
      <c r="BD7" s="130" t="s">
        <v>82</v>
      </c>
    </row>
    <row r="8" s="2" customFormat="1" ht="12" customHeight="1">
      <c r="A8" s="40"/>
      <c r="B8" s="46"/>
      <c r="C8" s="40"/>
      <c r="D8" s="135" t="s">
        <v>98</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353</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22</v>
      </c>
      <c r="G12" s="40"/>
      <c r="H12" s="40"/>
      <c r="I12" s="135" t="s">
        <v>23</v>
      </c>
      <c r="J12" s="140" t="str">
        <f>'Rekapitulace stavby'!AN8</f>
        <v>4. 5. 2020</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34</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35</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36</v>
      </c>
      <c r="E26" s="40"/>
      <c r="F26" s="40"/>
      <c r="G26" s="40"/>
      <c r="H26" s="40"/>
      <c r="I26" s="40"/>
      <c r="J26" s="40"/>
      <c r="K26" s="40"/>
      <c r="L26" s="137"/>
      <c r="S26" s="40"/>
      <c r="T26" s="40"/>
      <c r="U26" s="40"/>
      <c r="V26" s="40"/>
      <c r="W26" s="40"/>
      <c r="X26" s="40"/>
      <c r="Y26" s="40"/>
      <c r="Z26" s="40"/>
      <c r="AA26" s="40"/>
      <c r="AB26" s="40"/>
      <c r="AC26" s="40"/>
      <c r="AD26" s="40"/>
      <c r="AE26" s="40"/>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38</v>
      </c>
      <c r="E30" s="40"/>
      <c r="F30" s="40"/>
      <c r="G30" s="40"/>
      <c r="H30" s="40"/>
      <c r="I30" s="40"/>
      <c r="J30" s="147">
        <f>ROUND(J87,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40</v>
      </c>
      <c r="G32" s="40"/>
      <c r="H32" s="40"/>
      <c r="I32" s="148" t="s">
        <v>39</v>
      </c>
      <c r="J32" s="148" t="s">
        <v>41</v>
      </c>
      <c r="K32" s="40"/>
      <c r="L32" s="137"/>
      <c r="S32" s="40"/>
      <c r="T32" s="40"/>
      <c r="U32" s="40"/>
      <c r="V32" s="40"/>
      <c r="W32" s="40"/>
      <c r="X32" s="40"/>
      <c r="Y32" s="40"/>
      <c r="Z32" s="40"/>
      <c r="AA32" s="40"/>
      <c r="AB32" s="40"/>
      <c r="AC32" s="40"/>
      <c r="AD32" s="40"/>
      <c r="AE32" s="40"/>
    </row>
    <row r="33" s="2" customFormat="1" ht="14.4" customHeight="1">
      <c r="A33" s="40"/>
      <c r="B33" s="46"/>
      <c r="C33" s="40"/>
      <c r="D33" s="149" t="s">
        <v>42</v>
      </c>
      <c r="E33" s="135" t="s">
        <v>43</v>
      </c>
      <c r="F33" s="150">
        <f>ROUND((SUM(BE87:BE214)),  2)</f>
        <v>0</v>
      </c>
      <c r="G33" s="40"/>
      <c r="H33" s="40"/>
      <c r="I33" s="151">
        <v>0.20999999999999999</v>
      </c>
      <c r="J33" s="150">
        <f>ROUND(((SUM(BE87:BE214))*I33),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44</v>
      </c>
      <c r="F34" s="150">
        <f>ROUND((SUM(BF87:BF214)),  2)</f>
        <v>0</v>
      </c>
      <c r="G34" s="40"/>
      <c r="H34" s="40"/>
      <c r="I34" s="151">
        <v>0.14999999999999999</v>
      </c>
      <c r="J34" s="150">
        <f>ROUND(((SUM(BF87:BF214))*I34),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45</v>
      </c>
      <c r="F35" s="150">
        <f>ROUND((SUM(BG87:BG214)),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46</v>
      </c>
      <c r="F36" s="150">
        <f>ROUND((SUM(BH87:BH214)),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47</v>
      </c>
      <c r="F37" s="150">
        <f>ROUND((SUM(BI87:BI214)),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48</v>
      </c>
      <c r="E39" s="154"/>
      <c r="F39" s="154"/>
      <c r="G39" s="155" t="s">
        <v>49</v>
      </c>
      <c r="H39" s="156" t="s">
        <v>50</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100</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Levín - revitalizace požární nádrže</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98</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03 - SO 03 - Drenáž</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Králův Dvůr</v>
      </c>
      <c r="G52" s="42"/>
      <c r="H52" s="42"/>
      <c r="I52" s="34" t="s">
        <v>23</v>
      </c>
      <c r="J52" s="74" t="str">
        <f>IF(J12="","",J12)</f>
        <v>4. 5. 2020</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MÚ Králův Dvůr</v>
      </c>
      <c r="G54" s="42"/>
      <c r="H54" s="42"/>
      <c r="I54" s="34" t="s">
        <v>31</v>
      </c>
      <c r="J54" s="38" t="str">
        <f>E21</f>
        <v>Fiala projekty s.r.o.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Eva Mrvová</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101</v>
      </c>
      <c r="D57" s="165"/>
      <c r="E57" s="165"/>
      <c r="F57" s="165"/>
      <c r="G57" s="165"/>
      <c r="H57" s="165"/>
      <c r="I57" s="165"/>
      <c r="J57" s="166" t="s">
        <v>102</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70</v>
      </c>
      <c r="D59" s="42"/>
      <c r="E59" s="42"/>
      <c r="F59" s="42"/>
      <c r="G59" s="42"/>
      <c r="H59" s="42"/>
      <c r="I59" s="42"/>
      <c r="J59" s="104">
        <f>J87</f>
        <v>0</v>
      </c>
      <c r="K59" s="42"/>
      <c r="L59" s="137"/>
      <c r="S59" s="40"/>
      <c r="T59" s="40"/>
      <c r="U59" s="40"/>
      <c r="V59" s="40"/>
      <c r="W59" s="40"/>
      <c r="X59" s="40"/>
      <c r="Y59" s="40"/>
      <c r="Z59" s="40"/>
      <c r="AA59" s="40"/>
      <c r="AB59" s="40"/>
      <c r="AC59" s="40"/>
      <c r="AD59" s="40"/>
      <c r="AE59" s="40"/>
      <c r="AU59" s="19" t="s">
        <v>103</v>
      </c>
    </row>
    <row r="60" s="9" customFormat="1" ht="24.96" customHeight="1">
      <c r="A60" s="9"/>
      <c r="B60" s="168"/>
      <c r="C60" s="169"/>
      <c r="D60" s="170" t="s">
        <v>104</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294</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106</v>
      </c>
      <c r="E62" s="177"/>
      <c r="F62" s="177"/>
      <c r="G62" s="177"/>
      <c r="H62" s="177"/>
      <c r="I62" s="177"/>
      <c r="J62" s="178">
        <f>J147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354</v>
      </c>
      <c r="E63" s="177"/>
      <c r="F63" s="177"/>
      <c r="G63" s="177"/>
      <c r="H63" s="177"/>
      <c r="I63" s="177"/>
      <c r="J63" s="178">
        <f>J152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108</v>
      </c>
      <c r="E64" s="177"/>
      <c r="F64" s="177"/>
      <c r="G64" s="177"/>
      <c r="H64" s="177"/>
      <c r="I64" s="177"/>
      <c r="J64" s="178">
        <f>J166</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355</v>
      </c>
      <c r="E65" s="177"/>
      <c r="F65" s="177"/>
      <c r="G65" s="177"/>
      <c r="H65" s="177"/>
      <c r="I65" s="177"/>
      <c r="J65" s="178">
        <f>J184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110</v>
      </c>
      <c r="E66" s="177"/>
      <c r="F66" s="177"/>
      <c r="G66" s="177"/>
      <c r="H66" s="177"/>
      <c r="I66" s="177"/>
      <c r="J66" s="178">
        <f>J195</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111</v>
      </c>
      <c r="E67" s="177"/>
      <c r="F67" s="177"/>
      <c r="G67" s="177"/>
      <c r="H67" s="177"/>
      <c r="I67" s="177"/>
      <c r="J67" s="178">
        <f>J212</f>
        <v>0</v>
      </c>
      <c r="K67" s="175"/>
      <c r="L67" s="179"/>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3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7"/>
      <c r="S73" s="40"/>
      <c r="T73" s="40"/>
      <c r="U73" s="40"/>
      <c r="V73" s="40"/>
      <c r="W73" s="40"/>
      <c r="X73" s="40"/>
      <c r="Y73" s="40"/>
      <c r="Z73" s="40"/>
      <c r="AA73" s="40"/>
      <c r="AB73" s="40"/>
      <c r="AC73" s="40"/>
      <c r="AD73" s="40"/>
      <c r="AE73" s="40"/>
    </row>
    <row r="74" s="2" customFormat="1" ht="24.96" customHeight="1">
      <c r="A74" s="40"/>
      <c r="B74" s="41"/>
      <c r="C74" s="25" t="s">
        <v>114</v>
      </c>
      <c r="D74" s="42"/>
      <c r="E74" s="42"/>
      <c r="F74" s="42"/>
      <c r="G74" s="42"/>
      <c r="H74" s="42"/>
      <c r="I74" s="42"/>
      <c r="J74" s="42"/>
      <c r="K74" s="42"/>
      <c r="L74" s="13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7"/>
      <c r="S76" s="40"/>
      <c r="T76" s="40"/>
      <c r="U76" s="40"/>
      <c r="V76" s="40"/>
      <c r="W76" s="40"/>
      <c r="X76" s="40"/>
      <c r="Y76" s="40"/>
      <c r="Z76" s="40"/>
      <c r="AA76" s="40"/>
      <c r="AB76" s="40"/>
      <c r="AC76" s="40"/>
      <c r="AD76" s="40"/>
      <c r="AE76" s="40"/>
    </row>
    <row r="77" s="2" customFormat="1" ht="16.5" customHeight="1">
      <c r="A77" s="40"/>
      <c r="B77" s="41"/>
      <c r="C77" s="42"/>
      <c r="D77" s="42"/>
      <c r="E77" s="163" t="str">
        <f>E7</f>
        <v>Levín - revitalizace požární nádrže</v>
      </c>
      <c r="F77" s="34"/>
      <c r="G77" s="34"/>
      <c r="H77" s="34"/>
      <c r="I77" s="42"/>
      <c r="J77" s="42"/>
      <c r="K77" s="42"/>
      <c r="L77" s="137"/>
      <c r="S77" s="40"/>
      <c r="T77" s="40"/>
      <c r="U77" s="40"/>
      <c r="V77" s="40"/>
      <c r="W77" s="40"/>
      <c r="X77" s="40"/>
      <c r="Y77" s="40"/>
      <c r="Z77" s="40"/>
      <c r="AA77" s="40"/>
      <c r="AB77" s="40"/>
      <c r="AC77" s="40"/>
      <c r="AD77" s="40"/>
      <c r="AE77" s="40"/>
    </row>
    <row r="78" s="2" customFormat="1" ht="12" customHeight="1">
      <c r="A78" s="40"/>
      <c r="B78" s="41"/>
      <c r="C78" s="34" t="s">
        <v>98</v>
      </c>
      <c r="D78" s="42"/>
      <c r="E78" s="42"/>
      <c r="F78" s="42"/>
      <c r="G78" s="42"/>
      <c r="H78" s="42"/>
      <c r="I78" s="42"/>
      <c r="J78" s="42"/>
      <c r="K78" s="42"/>
      <c r="L78" s="137"/>
      <c r="S78" s="40"/>
      <c r="T78" s="40"/>
      <c r="U78" s="40"/>
      <c r="V78" s="40"/>
      <c r="W78" s="40"/>
      <c r="X78" s="40"/>
      <c r="Y78" s="40"/>
      <c r="Z78" s="40"/>
      <c r="AA78" s="40"/>
      <c r="AB78" s="40"/>
      <c r="AC78" s="40"/>
      <c r="AD78" s="40"/>
      <c r="AE78" s="40"/>
    </row>
    <row r="79" s="2" customFormat="1" ht="16.5" customHeight="1">
      <c r="A79" s="40"/>
      <c r="B79" s="41"/>
      <c r="C79" s="42"/>
      <c r="D79" s="42"/>
      <c r="E79" s="71" t="str">
        <f>E9</f>
        <v>03 - SO 03 - Drenáž</v>
      </c>
      <c r="F79" s="42"/>
      <c r="G79" s="42"/>
      <c r="H79" s="42"/>
      <c r="I79" s="42"/>
      <c r="J79" s="42"/>
      <c r="K79" s="42"/>
      <c r="L79" s="13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Králův Dvůr</v>
      </c>
      <c r="G81" s="42"/>
      <c r="H81" s="42"/>
      <c r="I81" s="34" t="s">
        <v>23</v>
      </c>
      <c r="J81" s="74" t="str">
        <f>IF(J12="","",J12)</f>
        <v>4. 5. 2020</v>
      </c>
      <c r="K81" s="42"/>
      <c r="L81" s="13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MÚ Králův Dvůr</v>
      </c>
      <c r="G83" s="42"/>
      <c r="H83" s="42"/>
      <c r="I83" s="34" t="s">
        <v>31</v>
      </c>
      <c r="J83" s="38" t="str">
        <f>E21</f>
        <v>Fiala projekty s.r.o.</v>
      </c>
      <c r="K83" s="42"/>
      <c r="L83" s="137"/>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IF(E18="","",E18)</f>
        <v>Vyplň údaj</v>
      </c>
      <c r="G84" s="42"/>
      <c r="H84" s="42"/>
      <c r="I84" s="34" t="s">
        <v>34</v>
      </c>
      <c r="J84" s="38" t="str">
        <f>E24</f>
        <v>Ing. Eva Mrvová</v>
      </c>
      <c r="K84" s="42"/>
      <c r="L84" s="13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7"/>
      <c r="S85" s="40"/>
      <c r="T85" s="40"/>
      <c r="U85" s="40"/>
      <c r="V85" s="40"/>
      <c r="W85" s="40"/>
      <c r="X85" s="40"/>
      <c r="Y85" s="40"/>
      <c r="Z85" s="40"/>
      <c r="AA85" s="40"/>
      <c r="AB85" s="40"/>
      <c r="AC85" s="40"/>
      <c r="AD85" s="40"/>
      <c r="AE85" s="40"/>
    </row>
    <row r="86" s="11" customFormat="1" ht="29.28" customHeight="1">
      <c r="A86" s="180"/>
      <c r="B86" s="181"/>
      <c r="C86" s="182" t="s">
        <v>115</v>
      </c>
      <c r="D86" s="183" t="s">
        <v>57</v>
      </c>
      <c r="E86" s="183" t="s">
        <v>53</v>
      </c>
      <c r="F86" s="183" t="s">
        <v>54</v>
      </c>
      <c r="G86" s="183" t="s">
        <v>116</v>
      </c>
      <c r="H86" s="183" t="s">
        <v>117</v>
      </c>
      <c r="I86" s="183" t="s">
        <v>118</v>
      </c>
      <c r="J86" s="183" t="s">
        <v>102</v>
      </c>
      <c r="K86" s="184" t="s">
        <v>119</v>
      </c>
      <c r="L86" s="185"/>
      <c r="M86" s="94" t="s">
        <v>19</v>
      </c>
      <c r="N86" s="95" t="s">
        <v>42</v>
      </c>
      <c r="O86" s="95" t="s">
        <v>120</v>
      </c>
      <c r="P86" s="95" t="s">
        <v>121</v>
      </c>
      <c r="Q86" s="95" t="s">
        <v>122</v>
      </c>
      <c r="R86" s="95" t="s">
        <v>123</v>
      </c>
      <c r="S86" s="95" t="s">
        <v>124</v>
      </c>
      <c r="T86" s="96" t="s">
        <v>125</v>
      </c>
      <c r="U86" s="180"/>
      <c r="V86" s="180"/>
      <c r="W86" s="180"/>
      <c r="X86" s="180"/>
      <c r="Y86" s="180"/>
      <c r="Z86" s="180"/>
      <c r="AA86" s="180"/>
      <c r="AB86" s="180"/>
      <c r="AC86" s="180"/>
      <c r="AD86" s="180"/>
      <c r="AE86" s="180"/>
    </row>
    <row r="87" s="2" customFormat="1" ht="22.8" customHeight="1">
      <c r="A87" s="40"/>
      <c r="B87" s="41"/>
      <c r="C87" s="101" t="s">
        <v>126</v>
      </c>
      <c r="D87" s="42"/>
      <c r="E87" s="42"/>
      <c r="F87" s="42"/>
      <c r="G87" s="42"/>
      <c r="H87" s="42"/>
      <c r="I87" s="42"/>
      <c r="J87" s="186">
        <f>BK87</f>
        <v>0</v>
      </c>
      <c r="K87" s="42"/>
      <c r="L87" s="46"/>
      <c r="M87" s="97"/>
      <c r="N87" s="187"/>
      <c r="O87" s="98"/>
      <c r="P87" s="188">
        <f>P88</f>
        <v>0</v>
      </c>
      <c r="Q87" s="98"/>
      <c r="R87" s="188">
        <f>R88</f>
        <v>1.4719519999999999</v>
      </c>
      <c r="S87" s="98"/>
      <c r="T87" s="189">
        <f>T88</f>
        <v>69.621000000000009</v>
      </c>
      <c r="U87" s="40"/>
      <c r="V87" s="40"/>
      <c r="W87" s="40"/>
      <c r="X87" s="40"/>
      <c r="Y87" s="40"/>
      <c r="Z87" s="40"/>
      <c r="AA87" s="40"/>
      <c r="AB87" s="40"/>
      <c r="AC87" s="40"/>
      <c r="AD87" s="40"/>
      <c r="AE87" s="40"/>
      <c r="AT87" s="19" t="s">
        <v>71</v>
      </c>
      <c r="AU87" s="19" t="s">
        <v>103</v>
      </c>
      <c r="BK87" s="190">
        <f>BK88</f>
        <v>0</v>
      </c>
    </row>
    <row r="88" s="12" customFormat="1" ht="25.92" customHeight="1">
      <c r="A88" s="12"/>
      <c r="B88" s="191"/>
      <c r="C88" s="192"/>
      <c r="D88" s="193" t="s">
        <v>71</v>
      </c>
      <c r="E88" s="194" t="s">
        <v>127</v>
      </c>
      <c r="F88" s="194" t="s">
        <v>128</v>
      </c>
      <c r="G88" s="192"/>
      <c r="H88" s="192"/>
      <c r="I88" s="195"/>
      <c r="J88" s="196">
        <f>BK88</f>
        <v>0</v>
      </c>
      <c r="K88" s="192"/>
      <c r="L88" s="197"/>
      <c r="M88" s="198"/>
      <c r="N88" s="199"/>
      <c r="O88" s="199"/>
      <c r="P88" s="200">
        <f>P89+P147+P152+P166+P184+P195+P212</f>
        <v>0</v>
      </c>
      <c r="Q88" s="199"/>
      <c r="R88" s="200">
        <f>R89+R147+R152+R166+R184+R195+R212</f>
        <v>1.4719519999999999</v>
      </c>
      <c r="S88" s="199"/>
      <c r="T88" s="201">
        <f>T89+T147+T152+T166+T184+T195+T212</f>
        <v>69.621000000000009</v>
      </c>
      <c r="U88" s="12"/>
      <c r="V88" s="12"/>
      <c r="W88" s="12"/>
      <c r="X88" s="12"/>
      <c r="Y88" s="12"/>
      <c r="Z88" s="12"/>
      <c r="AA88" s="12"/>
      <c r="AB88" s="12"/>
      <c r="AC88" s="12"/>
      <c r="AD88" s="12"/>
      <c r="AE88" s="12"/>
      <c r="AR88" s="202" t="s">
        <v>80</v>
      </c>
      <c r="AT88" s="203" t="s">
        <v>71</v>
      </c>
      <c r="AU88" s="203" t="s">
        <v>72</v>
      </c>
      <c r="AY88" s="202" t="s">
        <v>129</v>
      </c>
      <c r="BK88" s="204">
        <f>BK89+BK147+BK152+BK166+BK184+BK195+BK212</f>
        <v>0</v>
      </c>
    </row>
    <row r="89" s="12" customFormat="1" ht="22.8" customHeight="1">
      <c r="A89" s="12"/>
      <c r="B89" s="191"/>
      <c r="C89" s="192"/>
      <c r="D89" s="193" t="s">
        <v>71</v>
      </c>
      <c r="E89" s="205" t="s">
        <v>80</v>
      </c>
      <c r="F89" s="205" t="s">
        <v>295</v>
      </c>
      <c r="G89" s="192"/>
      <c r="H89" s="192"/>
      <c r="I89" s="195"/>
      <c r="J89" s="206">
        <f>BK89</f>
        <v>0</v>
      </c>
      <c r="K89" s="192"/>
      <c r="L89" s="197"/>
      <c r="M89" s="198"/>
      <c r="N89" s="199"/>
      <c r="O89" s="199"/>
      <c r="P89" s="200">
        <f>SUM(P90:P146)</f>
        <v>0</v>
      </c>
      <c r="Q89" s="199"/>
      <c r="R89" s="200">
        <f>SUM(R90:R146)</f>
        <v>0.28320700000000004</v>
      </c>
      <c r="S89" s="199"/>
      <c r="T89" s="201">
        <f>SUM(T90:T146)</f>
        <v>69.621000000000009</v>
      </c>
      <c r="U89" s="12"/>
      <c r="V89" s="12"/>
      <c r="W89" s="12"/>
      <c r="X89" s="12"/>
      <c r="Y89" s="12"/>
      <c r="Z89" s="12"/>
      <c r="AA89" s="12"/>
      <c r="AB89" s="12"/>
      <c r="AC89" s="12"/>
      <c r="AD89" s="12"/>
      <c r="AE89" s="12"/>
      <c r="AR89" s="202" t="s">
        <v>80</v>
      </c>
      <c r="AT89" s="203" t="s">
        <v>71</v>
      </c>
      <c r="AU89" s="203" t="s">
        <v>80</v>
      </c>
      <c r="AY89" s="202" t="s">
        <v>129</v>
      </c>
      <c r="BK89" s="204">
        <f>SUM(BK90:BK146)</f>
        <v>0</v>
      </c>
    </row>
    <row r="90" s="2" customFormat="1" ht="37.8" customHeight="1">
      <c r="A90" s="40"/>
      <c r="B90" s="41"/>
      <c r="C90" s="207" t="s">
        <v>80</v>
      </c>
      <c r="D90" s="207" t="s">
        <v>132</v>
      </c>
      <c r="E90" s="208" t="s">
        <v>356</v>
      </c>
      <c r="F90" s="209" t="s">
        <v>357</v>
      </c>
      <c r="G90" s="210" t="s">
        <v>95</v>
      </c>
      <c r="H90" s="211">
        <v>69</v>
      </c>
      <c r="I90" s="212"/>
      <c r="J90" s="213">
        <f>ROUND(I90*H90,2)</f>
        <v>0</v>
      </c>
      <c r="K90" s="209" t="s">
        <v>136</v>
      </c>
      <c r="L90" s="46"/>
      <c r="M90" s="214" t="s">
        <v>19</v>
      </c>
      <c r="N90" s="215" t="s">
        <v>43</v>
      </c>
      <c r="O90" s="86"/>
      <c r="P90" s="216">
        <f>O90*H90</f>
        <v>0</v>
      </c>
      <c r="Q90" s="216">
        <v>0</v>
      </c>
      <c r="R90" s="216">
        <f>Q90*H90</f>
        <v>0</v>
      </c>
      <c r="S90" s="216">
        <v>0.625</v>
      </c>
      <c r="T90" s="217">
        <f>S90*H90</f>
        <v>43.125</v>
      </c>
      <c r="U90" s="40"/>
      <c r="V90" s="40"/>
      <c r="W90" s="40"/>
      <c r="X90" s="40"/>
      <c r="Y90" s="40"/>
      <c r="Z90" s="40"/>
      <c r="AA90" s="40"/>
      <c r="AB90" s="40"/>
      <c r="AC90" s="40"/>
      <c r="AD90" s="40"/>
      <c r="AE90" s="40"/>
      <c r="AR90" s="218" t="s">
        <v>137</v>
      </c>
      <c r="AT90" s="218" t="s">
        <v>132</v>
      </c>
      <c r="AU90" s="218" t="s">
        <v>82</v>
      </c>
      <c r="AY90" s="19" t="s">
        <v>129</v>
      </c>
      <c r="BE90" s="219">
        <f>IF(N90="základní",J90,0)</f>
        <v>0</v>
      </c>
      <c r="BF90" s="219">
        <f>IF(N90="snížená",J90,0)</f>
        <v>0</v>
      </c>
      <c r="BG90" s="219">
        <f>IF(N90="zákl. přenesená",J90,0)</f>
        <v>0</v>
      </c>
      <c r="BH90" s="219">
        <f>IF(N90="sníž. přenesená",J90,0)</f>
        <v>0</v>
      </c>
      <c r="BI90" s="219">
        <f>IF(N90="nulová",J90,0)</f>
        <v>0</v>
      </c>
      <c r="BJ90" s="19" t="s">
        <v>80</v>
      </c>
      <c r="BK90" s="219">
        <f>ROUND(I90*H90,2)</f>
        <v>0</v>
      </c>
      <c r="BL90" s="19" t="s">
        <v>137</v>
      </c>
      <c r="BM90" s="218" t="s">
        <v>358</v>
      </c>
    </row>
    <row r="91" s="2" customFormat="1">
      <c r="A91" s="40"/>
      <c r="B91" s="41"/>
      <c r="C91" s="42"/>
      <c r="D91" s="220" t="s">
        <v>139</v>
      </c>
      <c r="E91" s="42"/>
      <c r="F91" s="221" t="s">
        <v>359</v>
      </c>
      <c r="G91" s="42"/>
      <c r="H91" s="42"/>
      <c r="I91" s="222"/>
      <c r="J91" s="42"/>
      <c r="K91" s="42"/>
      <c r="L91" s="46"/>
      <c r="M91" s="223"/>
      <c r="N91" s="224"/>
      <c r="O91" s="86"/>
      <c r="P91" s="86"/>
      <c r="Q91" s="86"/>
      <c r="R91" s="86"/>
      <c r="S91" s="86"/>
      <c r="T91" s="87"/>
      <c r="U91" s="40"/>
      <c r="V91" s="40"/>
      <c r="W91" s="40"/>
      <c r="X91" s="40"/>
      <c r="Y91" s="40"/>
      <c r="Z91" s="40"/>
      <c r="AA91" s="40"/>
      <c r="AB91" s="40"/>
      <c r="AC91" s="40"/>
      <c r="AD91" s="40"/>
      <c r="AE91" s="40"/>
      <c r="AT91" s="19" t="s">
        <v>139</v>
      </c>
      <c r="AU91" s="19" t="s">
        <v>82</v>
      </c>
    </row>
    <row r="92" s="13" customFormat="1">
      <c r="A92" s="13"/>
      <c r="B92" s="225"/>
      <c r="C92" s="226"/>
      <c r="D92" s="220" t="s">
        <v>141</v>
      </c>
      <c r="E92" s="227" t="s">
        <v>19</v>
      </c>
      <c r="F92" s="228" t="s">
        <v>360</v>
      </c>
      <c r="G92" s="226"/>
      <c r="H92" s="227" t="s">
        <v>19</v>
      </c>
      <c r="I92" s="229"/>
      <c r="J92" s="226"/>
      <c r="K92" s="226"/>
      <c r="L92" s="230"/>
      <c r="M92" s="231"/>
      <c r="N92" s="232"/>
      <c r="O92" s="232"/>
      <c r="P92" s="232"/>
      <c r="Q92" s="232"/>
      <c r="R92" s="232"/>
      <c r="S92" s="232"/>
      <c r="T92" s="233"/>
      <c r="U92" s="13"/>
      <c r="V92" s="13"/>
      <c r="W92" s="13"/>
      <c r="X92" s="13"/>
      <c r="Y92" s="13"/>
      <c r="Z92" s="13"/>
      <c r="AA92" s="13"/>
      <c r="AB92" s="13"/>
      <c r="AC92" s="13"/>
      <c r="AD92" s="13"/>
      <c r="AE92" s="13"/>
      <c r="AT92" s="234" t="s">
        <v>141</v>
      </c>
      <c r="AU92" s="234" t="s">
        <v>82</v>
      </c>
      <c r="AV92" s="13" t="s">
        <v>80</v>
      </c>
      <c r="AW92" s="13" t="s">
        <v>33</v>
      </c>
      <c r="AX92" s="13" t="s">
        <v>72</v>
      </c>
      <c r="AY92" s="234" t="s">
        <v>129</v>
      </c>
    </row>
    <row r="93" s="14" customFormat="1">
      <c r="A93" s="14"/>
      <c r="B93" s="235"/>
      <c r="C93" s="236"/>
      <c r="D93" s="220" t="s">
        <v>141</v>
      </c>
      <c r="E93" s="237" t="s">
        <v>19</v>
      </c>
      <c r="F93" s="238" t="s">
        <v>361</v>
      </c>
      <c r="G93" s="236"/>
      <c r="H93" s="239">
        <v>69</v>
      </c>
      <c r="I93" s="240"/>
      <c r="J93" s="236"/>
      <c r="K93" s="236"/>
      <c r="L93" s="241"/>
      <c r="M93" s="242"/>
      <c r="N93" s="243"/>
      <c r="O93" s="243"/>
      <c r="P93" s="243"/>
      <c r="Q93" s="243"/>
      <c r="R93" s="243"/>
      <c r="S93" s="243"/>
      <c r="T93" s="244"/>
      <c r="U93" s="14"/>
      <c r="V93" s="14"/>
      <c r="W93" s="14"/>
      <c r="X93" s="14"/>
      <c r="Y93" s="14"/>
      <c r="Z93" s="14"/>
      <c r="AA93" s="14"/>
      <c r="AB93" s="14"/>
      <c r="AC93" s="14"/>
      <c r="AD93" s="14"/>
      <c r="AE93" s="14"/>
      <c r="AT93" s="245" t="s">
        <v>141</v>
      </c>
      <c r="AU93" s="245" t="s">
        <v>82</v>
      </c>
      <c r="AV93" s="14" t="s">
        <v>82</v>
      </c>
      <c r="AW93" s="14" t="s">
        <v>33</v>
      </c>
      <c r="AX93" s="14" t="s">
        <v>80</v>
      </c>
      <c r="AY93" s="245" t="s">
        <v>129</v>
      </c>
    </row>
    <row r="94" s="2" customFormat="1" ht="24.15" customHeight="1">
      <c r="A94" s="40"/>
      <c r="B94" s="41"/>
      <c r="C94" s="207" t="s">
        <v>82</v>
      </c>
      <c r="D94" s="207" t="s">
        <v>132</v>
      </c>
      <c r="E94" s="208" t="s">
        <v>362</v>
      </c>
      <c r="F94" s="209" t="s">
        <v>363</v>
      </c>
      <c r="G94" s="210" t="s">
        <v>95</v>
      </c>
      <c r="H94" s="211">
        <v>103.5</v>
      </c>
      <c r="I94" s="212"/>
      <c r="J94" s="213">
        <f>ROUND(I94*H94,2)</f>
        <v>0</v>
      </c>
      <c r="K94" s="209" t="s">
        <v>136</v>
      </c>
      <c r="L94" s="46"/>
      <c r="M94" s="214" t="s">
        <v>19</v>
      </c>
      <c r="N94" s="215" t="s">
        <v>43</v>
      </c>
      <c r="O94" s="86"/>
      <c r="P94" s="216">
        <f>O94*H94</f>
        <v>0</v>
      </c>
      <c r="Q94" s="216">
        <v>0.00012999999999999999</v>
      </c>
      <c r="R94" s="216">
        <f>Q94*H94</f>
        <v>0.013454999999999998</v>
      </c>
      <c r="S94" s="216">
        <v>0.25600000000000001</v>
      </c>
      <c r="T94" s="217">
        <f>S94*H94</f>
        <v>26.496000000000002</v>
      </c>
      <c r="U94" s="40"/>
      <c r="V94" s="40"/>
      <c r="W94" s="40"/>
      <c r="X94" s="40"/>
      <c r="Y94" s="40"/>
      <c r="Z94" s="40"/>
      <c r="AA94" s="40"/>
      <c r="AB94" s="40"/>
      <c r="AC94" s="40"/>
      <c r="AD94" s="40"/>
      <c r="AE94" s="40"/>
      <c r="AR94" s="218" t="s">
        <v>137</v>
      </c>
      <c r="AT94" s="218" t="s">
        <v>132</v>
      </c>
      <c r="AU94" s="218" t="s">
        <v>82</v>
      </c>
      <c r="AY94" s="19" t="s">
        <v>129</v>
      </c>
      <c r="BE94" s="219">
        <f>IF(N94="základní",J94,0)</f>
        <v>0</v>
      </c>
      <c r="BF94" s="219">
        <f>IF(N94="snížená",J94,0)</f>
        <v>0</v>
      </c>
      <c r="BG94" s="219">
        <f>IF(N94="zákl. přenesená",J94,0)</f>
        <v>0</v>
      </c>
      <c r="BH94" s="219">
        <f>IF(N94="sníž. přenesená",J94,0)</f>
        <v>0</v>
      </c>
      <c r="BI94" s="219">
        <f>IF(N94="nulová",J94,0)</f>
        <v>0</v>
      </c>
      <c r="BJ94" s="19" t="s">
        <v>80</v>
      </c>
      <c r="BK94" s="219">
        <f>ROUND(I94*H94,2)</f>
        <v>0</v>
      </c>
      <c r="BL94" s="19" t="s">
        <v>137</v>
      </c>
      <c r="BM94" s="218" t="s">
        <v>364</v>
      </c>
    </row>
    <row r="95" s="2" customFormat="1">
      <c r="A95" s="40"/>
      <c r="B95" s="41"/>
      <c r="C95" s="42"/>
      <c r="D95" s="220" t="s">
        <v>139</v>
      </c>
      <c r="E95" s="42"/>
      <c r="F95" s="221" t="s">
        <v>365</v>
      </c>
      <c r="G95" s="42"/>
      <c r="H95" s="42"/>
      <c r="I95" s="222"/>
      <c r="J95" s="42"/>
      <c r="K95" s="42"/>
      <c r="L95" s="46"/>
      <c r="M95" s="223"/>
      <c r="N95" s="224"/>
      <c r="O95" s="86"/>
      <c r="P95" s="86"/>
      <c r="Q95" s="86"/>
      <c r="R95" s="86"/>
      <c r="S95" s="86"/>
      <c r="T95" s="87"/>
      <c r="U95" s="40"/>
      <c r="V95" s="40"/>
      <c r="W95" s="40"/>
      <c r="X95" s="40"/>
      <c r="Y95" s="40"/>
      <c r="Z95" s="40"/>
      <c r="AA95" s="40"/>
      <c r="AB95" s="40"/>
      <c r="AC95" s="40"/>
      <c r="AD95" s="40"/>
      <c r="AE95" s="40"/>
      <c r="AT95" s="19" t="s">
        <v>139</v>
      </c>
      <c r="AU95" s="19" t="s">
        <v>82</v>
      </c>
    </row>
    <row r="96" s="14" customFormat="1">
      <c r="A96" s="14"/>
      <c r="B96" s="235"/>
      <c r="C96" s="236"/>
      <c r="D96" s="220" t="s">
        <v>141</v>
      </c>
      <c r="E96" s="237" t="s">
        <v>19</v>
      </c>
      <c r="F96" s="238" t="s">
        <v>366</v>
      </c>
      <c r="G96" s="236"/>
      <c r="H96" s="239">
        <v>103.5</v>
      </c>
      <c r="I96" s="240"/>
      <c r="J96" s="236"/>
      <c r="K96" s="236"/>
      <c r="L96" s="241"/>
      <c r="M96" s="242"/>
      <c r="N96" s="243"/>
      <c r="O96" s="243"/>
      <c r="P96" s="243"/>
      <c r="Q96" s="243"/>
      <c r="R96" s="243"/>
      <c r="S96" s="243"/>
      <c r="T96" s="244"/>
      <c r="U96" s="14"/>
      <c r="V96" s="14"/>
      <c r="W96" s="14"/>
      <c r="X96" s="14"/>
      <c r="Y96" s="14"/>
      <c r="Z96" s="14"/>
      <c r="AA96" s="14"/>
      <c r="AB96" s="14"/>
      <c r="AC96" s="14"/>
      <c r="AD96" s="14"/>
      <c r="AE96" s="14"/>
      <c r="AT96" s="245" t="s">
        <v>141</v>
      </c>
      <c r="AU96" s="245" t="s">
        <v>82</v>
      </c>
      <c r="AV96" s="14" t="s">
        <v>82</v>
      </c>
      <c r="AW96" s="14" t="s">
        <v>33</v>
      </c>
      <c r="AX96" s="14" t="s">
        <v>80</v>
      </c>
      <c r="AY96" s="245" t="s">
        <v>129</v>
      </c>
    </row>
    <row r="97" s="2" customFormat="1" ht="49.05" customHeight="1">
      <c r="A97" s="40"/>
      <c r="B97" s="41"/>
      <c r="C97" s="207" t="s">
        <v>130</v>
      </c>
      <c r="D97" s="207" t="s">
        <v>132</v>
      </c>
      <c r="E97" s="208" t="s">
        <v>367</v>
      </c>
      <c r="F97" s="209" t="s">
        <v>368</v>
      </c>
      <c r="G97" s="210" t="s">
        <v>266</v>
      </c>
      <c r="H97" s="211">
        <v>1</v>
      </c>
      <c r="I97" s="212"/>
      <c r="J97" s="213">
        <f>ROUND(I97*H97,2)</f>
        <v>0</v>
      </c>
      <c r="K97" s="209" t="s">
        <v>136</v>
      </c>
      <c r="L97" s="46"/>
      <c r="M97" s="214" t="s">
        <v>19</v>
      </c>
      <c r="N97" s="215" t="s">
        <v>43</v>
      </c>
      <c r="O97" s="86"/>
      <c r="P97" s="216">
        <f>O97*H97</f>
        <v>0</v>
      </c>
      <c r="Q97" s="216">
        <v>0.0086800000000000002</v>
      </c>
      <c r="R97" s="216">
        <f>Q97*H97</f>
        <v>0.0086800000000000002</v>
      </c>
      <c r="S97" s="216">
        <v>0</v>
      </c>
      <c r="T97" s="217">
        <f>S97*H97</f>
        <v>0</v>
      </c>
      <c r="U97" s="40"/>
      <c r="V97" s="40"/>
      <c r="W97" s="40"/>
      <c r="X97" s="40"/>
      <c r="Y97" s="40"/>
      <c r="Z97" s="40"/>
      <c r="AA97" s="40"/>
      <c r="AB97" s="40"/>
      <c r="AC97" s="40"/>
      <c r="AD97" s="40"/>
      <c r="AE97" s="40"/>
      <c r="AR97" s="218" t="s">
        <v>137</v>
      </c>
      <c r="AT97" s="218" t="s">
        <v>132</v>
      </c>
      <c r="AU97" s="218" t="s">
        <v>82</v>
      </c>
      <c r="AY97" s="19" t="s">
        <v>129</v>
      </c>
      <c r="BE97" s="219">
        <f>IF(N97="základní",J97,0)</f>
        <v>0</v>
      </c>
      <c r="BF97" s="219">
        <f>IF(N97="snížená",J97,0)</f>
        <v>0</v>
      </c>
      <c r="BG97" s="219">
        <f>IF(N97="zákl. přenesená",J97,0)</f>
        <v>0</v>
      </c>
      <c r="BH97" s="219">
        <f>IF(N97="sníž. přenesená",J97,0)</f>
        <v>0</v>
      </c>
      <c r="BI97" s="219">
        <f>IF(N97="nulová",J97,0)</f>
        <v>0</v>
      </c>
      <c r="BJ97" s="19" t="s">
        <v>80</v>
      </c>
      <c r="BK97" s="219">
        <f>ROUND(I97*H97,2)</f>
        <v>0</v>
      </c>
      <c r="BL97" s="19" t="s">
        <v>137</v>
      </c>
      <c r="BM97" s="218" t="s">
        <v>369</v>
      </c>
    </row>
    <row r="98" s="2" customFormat="1">
      <c r="A98" s="40"/>
      <c r="B98" s="41"/>
      <c r="C98" s="42"/>
      <c r="D98" s="220" t="s">
        <v>139</v>
      </c>
      <c r="E98" s="42"/>
      <c r="F98" s="221" t="s">
        <v>370</v>
      </c>
      <c r="G98" s="42"/>
      <c r="H98" s="42"/>
      <c r="I98" s="222"/>
      <c r="J98" s="42"/>
      <c r="K98" s="42"/>
      <c r="L98" s="46"/>
      <c r="M98" s="223"/>
      <c r="N98" s="224"/>
      <c r="O98" s="86"/>
      <c r="P98" s="86"/>
      <c r="Q98" s="86"/>
      <c r="R98" s="86"/>
      <c r="S98" s="86"/>
      <c r="T98" s="87"/>
      <c r="U98" s="40"/>
      <c r="V98" s="40"/>
      <c r="W98" s="40"/>
      <c r="X98" s="40"/>
      <c r="Y98" s="40"/>
      <c r="Z98" s="40"/>
      <c r="AA98" s="40"/>
      <c r="AB98" s="40"/>
      <c r="AC98" s="40"/>
      <c r="AD98" s="40"/>
      <c r="AE98" s="40"/>
      <c r="AT98" s="19" t="s">
        <v>139</v>
      </c>
      <c r="AU98" s="19" t="s">
        <v>82</v>
      </c>
    </row>
    <row r="99" s="2" customFormat="1" ht="24.15" customHeight="1">
      <c r="A99" s="40"/>
      <c r="B99" s="41"/>
      <c r="C99" s="207" t="s">
        <v>137</v>
      </c>
      <c r="D99" s="207" t="s">
        <v>132</v>
      </c>
      <c r="E99" s="208" t="s">
        <v>371</v>
      </c>
      <c r="F99" s="209" t="s">
        <v>372</v>
      </c>
      <c r="G99" s="210" t="s">
        <v>135</v>
      </c>
      <c r="H99" s="211">
        <v>1.5</v>
      </c>
      <c r="I99" s="212"/>
      <c r="J99" s="213">
        <f>ROUND(I99*H99,2)</f>
        <v>0</v>
      </c>
      <c r="K99" s="209" t="s">
        <v>136</v>
      </c>
      <c r="L99" s="46"/>
      <c r="M99" s="214" t="s">
        <v>19</v>
      </c>
      <c r="N99" s="215" t="s">
        <v>43</v>
      </c>
      <c r="O99" s="86"/>
      <c r="P99" s="216">
        <f>O99*H99</f>
        <v>0</v>
      </c>
      <c r="Q99" s="216">
        <v>0</v>
      </c>
      <c r="R99" s="216">
        <f>Q99*H99</f>
        <v>0</v>
      </c>
      <c r="S99" s="216">
        <v>0</v>
      </c>
      <c r="T99" s="217">
        <f>S99*H99</f>
        <v>0</v>
      </c>
      <c r="U99" s="40"/>
      <c r="V99" s="40"/>
      <c r="W99" s="40"/>
      <c r="X99" s="40"/>
      <c r="Y99" s="40"/>
      <c r="Z99" s="40"/>
      <c r="AA99" s="40"/>
      <c r="AB99" s="40"/>
      <c r="AC99" s="40"/>
      <c r="AD99" s="40"/>
      <c r="AE99" s="40"/>
      <c r="AR99" s="218" t="s">
        <v>137</v>
      </c>
      <c r="AT99" s="218" t="s">
        <v>132</v>
      </c>
      <c r="AU99" s="218" t="s">
        <v>82</v>
      </c>
      <c r="AY99" s="19" t="s">
        <v>129</v>
      </c>
      <c r="BE99" s="219">
        <f>IF(N99="základní",J99,0)</f>
        <v>0</v>
      </c>
      <c r="BF99" s="219">
        <f>IF(N99="snížená",J99,0)</f>
        <v>0</v>
      </c>
      <c r="BG99" s="219">
        <f>IF(N99="zákl. přenesená",J99,0)</f>
        <v>0</v>
      </c>
      <c r="BH99" s="219">
        <f>IF(N99="sníž. přenesená",J99,0)</f>
        <v>0</v>
      </c>
      <c r="BI99" s="219">
        <f>IF(N99="nulová",J99,0)</f>
        <v>0</v>
      </c>
      <c r="BJ99" s="19" t="s">
        <v>80</v>
      </c>
      <c r="BK99" s="219">
        <f>ROUND(I99*H99,2)</f>
        <v>0</v>
      </c>
      <c r="BL99" s="19" t="s">
        <v>137</v>
      </c>
      <c r="BM99" s="218" t="s">
        <v>373</v>
      </c>
    </row>
    <row r="100" s="2" customFormat="1">
      <c r="A100" s="40"/>
      <c r="B100" s="41"/>
      <c r="C100" s="42"/>
      <c r="D100" s="220" t="s">
        <v>139</v>
      </c>
      <c r="E100" s="42"/>
      <c r="F100" s="221" t="s">
        <v>374</v>
      </c>
      <c r="G100" s="42"/>
      <c r="H100" s="42"/>
      <c r="I100" s="222"/>
      <c r="J100" s="42"/>
      <c r="K100" s="42"/>
      <c r="L100" s="46"/>
      <c r="M100" s="223"/>
      <c r="N100" s="224"/>
      <c r="O100" s="86"/>
      <c r="P100" s="86"/>
      <c r="Q100" s="86"/>
      <c r="R100" s="86"/>
      <c r="S100" s="86"/>
      <c r="T100" s="87"/>
      <c r="U100" s="40"/>
      <c r="V100" s="40"/>
      <c r="W100" s="40"/>
      <c r="X100" s="40"/>
      <c r="Y100" s="40"/>
      <c r="Z100" s="40"/>
      <c r="AA100" s="40"/>
      <c r="AB100" s="40"/>
      <c r="AC100" s="40"/>
      <c r="AD100" s="40"/>
      <c r="AE100" s="40"/>
      <c r="AT100" s="19" t="s">
        <v>139</v>
      </c>
      <c r="AU100" s="19" t="s">
        <v>82</v>
      </c>
    </row>
    <row r="101" s="14" customFormat="1">
      <c r="A101" s="14"/>
      <c r="B101" s="235"/>
      <c r="C101" s="236"/>
      <c r="D101" s="220" t="s">
        <v>141</v>
      </c>
      <c r="E101" s="237" t="s">
        <v>19</v>
      </c>
      <c r="F101" s="238" t="s">
        <v>375</v>
      </c>
      <c r="G101" s="236"/>
      <c r="H101" s="239">
        <v>1.5</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141</v>
      </c>
      <c r="AU101" s="245" t="s">
        <v>82</v>
      </c>
      <c r="AV101" s="14" t="s">
        <v>82</v>
      </c>
      <c r="AW101" s="14" t="s">
        <v>33</v>
      </c>
      <c r="AX101" s="14" t="s">
        <v>80</v>
      </c>
      <c r="AY101" s="245" t="s">
        <v>129</v>
      </c>
    </row>
    <row r="102" s="2" customFormat="1" ht="24.15" customHeight="1">
      <c r="A102" s="40"/>
      <c r="B102" s="41"/>
      <c r="C102" s="207" t="s">
        <v>162</v>
      </c>
      <c r="D102" s="207" t="s">
        <v>132</v>
      </c>
      <c r="E102" s="208" t="s">
        <v>376</v>
      </c>
      <c r="F102" s="209" t="s">
        <v>377</v>
      </c>
      <c r="G102" s="210" t="s">
        <v>135</v>
      </c>
      <c r="H102" s="211">
        <v>26.940000000000001</v>
      </c>
      <c r="I102" s="212"/>
      <c r="J102" s="213">
        <f>ROUND(I102*H102,2)</f>
        <v>0</v>
      </c>
      <c r="K102" s="209" t="s">
        <v>136</v>
      </c>
      <c r="L102" s="46"/>
      <c r="M102" s="214" t="s">
        <v>19</v>
      </c>
      <c r="N102" s="215" t="s">
        <v>43</v>
      </c>
      <c r="O102" s="86"/>
      <c r="P102" s="216">
        <f>O102*H102</f>
        <v>0</v>
      </c>
      <c r="Q102" s="216">
        <v>0</v>
      </c>
      <c r="R102" s="216">
        <f>Q102*H102</f>
        <v>0</v>
      </c>
      <c r="S102" s="216">
        <v>0</v>
      </c>
      <c r="T102" s="217">
        <f>S102*H102</f>
        <v>0</v>
      </c>
      <c r="U102" s="40"/>
      <c r="V102" s="40"/>
      <c r="W102" s="40"/>
      <c r="X102" s="40"/>
      <c r="Y102" s="40"/>
      <c r="Z102" s="40"/>
      <c r="AA102" s="40"/>
      <c r="AB102" s="40"/>
      <c r="AC102" s="40"/>
      <c r="AD102" s="40"/>
      <c r="AE102" s="40"/>
      <c r="AR102" s="218" t="s">
        <v>137</v>
      </c>
      <c r="AT102" s="218" t="s">
        <v>132</v>
      </c>
      <c r="AU102" s="218" t="s">
        <v>82</v>
      </c>
      <c r="AY102" s="19" t="s">
        <v>129</v>
      </c>
      <c r="BE102" s="219">
        <f>IF(N102="základní",J102,0)</f>
        <v>0</v>
      </c>
      <c r="BF102" s="219">
        <f>IF(N102="snížená",J102,0)</f>
        <v>0</v>
      </c>
      <c r="BG102" s="219">
        <f>IF(N102="zákl. přenesená",J102,0)</f>
        <v>0</v>
      </c>
      <c r="BH102" s="219">
        <f>IF(N102="sníž. přenesená",J102,0)</f>
        <v>0</v>
      </c>
      <c r="BI102" s="219">
        <f>IF(N102="nulová",J102,0)</f>
        <v>0</v>
      </c>
      <c r="BJ102" s="19" t="s">
        <v>80</v>
      </c>
      <c r="BK102" s="219">
        <f>ROUND(I102*H102,2)</f>
        <v>0</v>
      </c>
      <c r="BL102" s="19" t="s">
        <v>137</v>
      </c>
      <c r="BM102" s="218" t="s">
        <v>378</v>
      </c>
    </row>
    <row r="103" s="2" customFormat="1">
      <c r="A103" s="40"/>
      <c r="B103" s="41"/>
      <c r="C103" s="42"/>
      <c r="D103" s="220" t="s">
        <v>139</v>
      </c>
      <c r="E103" s="42"/>
      <c r="F103" s="221" t="s">
        <v>379</v>
      </c>
      <c r="G103" s="42"/>
      <c r="H103" s="42"/>
      <c r="I103" s="222"/>
      <c r="J103" s="42"/>
      <c r="K103" s="42"/>
      <c r="L103" s="46"/>
      <c r="M103" s="223"/>
      <c r="N103" s="224"/>
      <c r="O103" s="86"/>
      <c r="P103" s="86"/>
      <c r="Q103" s="86"/>
      <c r="R103" s="86"/>
      <c r="S103" s="86"/>
      <c r="T103" s="87"/>
      <c r="U103" s="40"/>
      <c r="V103" s="40"/>
      <c r="W103" s="40"/>
      <c r="X103" s="40"/>
      <c r="Y103" s="40"/>
      <c r="Z103" s="40"/>
      <c r="AA103" s="40"/>
      <c r="AB103" s="40"/>
      <c r="AC103" s="40"/>
      <c r="AD103" s="40"/>
      <c r="AE103" s="40"/>
      <c r="AT103" s="19" t="s">
        <v>139</v>
      </c>
      <c r="AU103" s="19" t="s">
        <v>82</v>
      </c>
    </row>
    <row r="104" s="14" customFormat="1">
      <c r="A104" s="14"/>
      <c r="B104" s="235"/>
      <c r="C104" s="236"/>
      <c r="D104" s="220" t="s">
        <v>141</v>
      </c>
      <c r="E104" s="237" t="s">
        <v>19</v>
      </c>
      <c r="F104" s="238" t="s">
        <v>380</v>
      </c>
      <c r="G104" s="236"/>
      <c r="H104" s="239">
        <v>26.940000000000001</v>
      </c>
      <c r="I104" s="240"/>
      <c r="J104" s="236"/>
      <c r="K104" s="236"/>
      <c r="L104" s="241"/>
      <c r="M104" s="242"/>
      <c r="N104" s="243"/>
      <c r="O104" s="243"/>
      <c r="P104" s="243"/>
      <c r="Q104" s="243"/>
      <c r="R104" s="243"/>
      <c r="S104" s="243"/>
      <c r="T104" s="244"/>
      <c r="U104" s="14"/>
      <c r="V104" s="14"/>
      <c r="W104" s="14"/>
      <c r="X104" s="14"/>
      <c r="Y104" s="14"/>
      <c r="Z104" s="14"/>
      <c r="AA104" s="14"/>
      <c r="AB104" s="14"/>
      <c r="AC104" s="14"/>
      <c r="AD104" s="14"/>
      <c r="AE104" s="14"/>
      <c r="AT104" s="245" t="s">
        <v>141</v>
      </c>
      <c r="AU104" s="245" t="s">
        <v>82</v>
      </c>
      <c r="AV104" s="14" t="s">
        <v>82</v>
      </c>
      <c r="AW104" s="14" t="s">
        <v>33</v>
      </c>
      <c r="AX104" s="14" t="s">
        <v>80</v>
      </c>
      <c r="AY104" s="245" t="s">
        <v>129</v>
      </c>
    </row>
    <row r="105" s="2" customFormat="1" ht="24.15" customHeight="1">
      <c r="A105" s="40"/>
      <c r="B105" s="41"/>
      <c r="C105" s="207" t="s">
        <v>168</v>
      </c>
      <c r="D105" s="207" t="s">
        <v>132</v>
      </c>
      <c r="E105" s="208" t="s">
        <v>381</v>
      </c>
      <c r="F105" s="209" t="s">
        <v>382</v>
      </c>
      <c r="G105" s="210" t="s">
        <v>135</v>
      </c>
      <c r="H105" s="211">
        <v>26.940000000000001</v>
      </c>
      <c r="I105" s="212"/>
      <c r="J105" s="213">
        <f>ROUND(I105*H105,2)</f>
        <v>0</v>
      </c>
      <c r="K105" s="209" t="s">
        <v>136</v>
      </c>
      <c r="L105" s="46"/>
      <c r="M105" s="214" t="s">
        <v>19</v>
      </c>
      <c r="N105" s="215" t="s">
        <v>43</v>
      </c>
      <c r="O105" s="86"/>
      <c r="P105" s="216">
        <f>O105*H105</f>
        <v>0</v>
      </c>
      <c r="Q105" s="216">
        <v>0</v>
      </c>
      <c r="R105" s="216">
        <f>Q105*H105</f>
        <v>0</v>
      </c>
      <c r="S105" s="216">
        <v>0</v>
      </c>
      <c r="T105" s="217">
        <f>S105*H105</f>
        <v>0</v>
      </c>
      <c r="U105" s="40"/>
      <c r="V105" s="40"/>
      <c r="W105" s="40"/>
      <c r="X105" s="40"/>
      <c r="Y105" s="40"/>
      <c r="Z105" s="40"/>
      <c r="AA105" s="40"/>
      <c r="AB105" s="40"/>
      <c r="AC105" s="40"/>
      <c r="AD105" s="40"/>
      <c r="AE105" s="40"/>
      <c r="AR105" s="218" t="s">
        <v>137</v>
      </c>
      <c r="AT105" s="218" t="s">
        <v>132</v>
      </c>
      <c r="AU105" s="218" t="s">
        <v>82</v>
      </c>
      <c r="AY105" s="19" t="s">
        <v>129</v>
      </c>
      <c r="BE105" s="219">
        <f>IF(N105="základní",J105,0)</f>
        <v>0</v>
      </c>
      <c r="BF105" s="219">
        <f>IF(N105="snížená",J105,0)</f>
        <v>0</v>
      </c>
      <c r="BG105" s="219">
        <f>IF(N105="zákl. přenesená",J105,0)</f>
        <v>0</v>
      </c>
      <c r="BH105" s="219">
        <f>IF(N105="sníž. přenesená",J105,0)</f>
        <v>0</v>
      </c>
      <c r="BI105" s="219">
        <f>IF(N105="nulová",J105,0)</f>
        <v>0</v>
      </c>
      <c r="BJ105" s="19" t="s">
        <v>80</v>
      </c>
      <c r="BK105" s="219">
        <f>ROUND(I105*H105,2)</f>
        <v>0</v>
      </c>
      <c r="BL105" s="19" t="s">
        <v>137</v>
      </c>
      <c r="BM105" s="218" t="s">
        <v>383</v>
      </c>
    </row>
    <row r="106" s="2" customFormat="1">
      <c r="A106" s="40"/>
      <c r="B106" s="41"/>
      <c r="C106" s="42"/>
      <c r="D106" s="220" t="s">
        <v>139</v>
      </c>
      <c r="E106" s="42"/>
      <c r="F106" s="221" t="s">
        <v>379</v>
      </c>
      <c r="G106" s="42"/>
      <c r="H106" s="42"/>
      <c r="I106" s="222"/>
      <c r="J106" s="42"/>
      <c r="K106" s="42"/>
      <c r="L106" s="46"/>
      <c r="M106" s="223"/>
      <c r="N106" s="224"/>
      <c r="O106" s="86"/>
      <c r="P106" s="86"/>
      <c r="Q106" s="86"/>
      <c r="R106" s="86"/>
      <c r="S106" s="86"/>
      <c r="T106" s="87"/>
      <c r="U106" s="40"/>
      <c r="V106" s="40"/>
      <c r="W106" s="40"/>
      <c r="X106" s="40"/>
      <c r="Y106" s="40"/>
      <c r="Z106" s="40"/>
      <c r="AA106" s="40"/>
      <c r="AB106" s="40"/>
      <c r="AC106" s="40"/>
      <c r="AD106" s="40"/>
      <c r="AE106" s="40"/>
      <c r="AT106" s="19" t="s">
        <v>139</v>
      </c>
      <c r="AU106" s="19" t="s">
        <v>82</v>
      </c>
    </row>
    <row r="107" s="14" customFormat="1">
      <c r="A107" s="14"/>
      <c r="B107" s="235"/>
      <c r="C107" s="236"/>
      <c r="D107" s="220" t="s">
        <v>141</v>
      </c>
      <c r="E107" s="237" t="s">
        <v>19</v>
      </c>
      <c r="F107" s="238" t="s">
        <v>384</v>
      </c>
      <c r="G107" s="236"/>
      <c r="H107" s="239">
        <v>155.40000000000001</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141</v>
      </c>
      <c r="AU107" s="245" t="s">
        <v>82</v>
      </c>
      <c r="AV107" s="14" t="s">
        <v>82</v>
      </c>
      <c r="AW107" s="14" t="s">
        <v>33</v>
      </c>
      <c r="AX107" s="14" t="s">
        <v>72</v>
      </c>
      <c r="AY107" s="245" t="s">
        <v>129</v>
      </c>
    </row>
    <row r="108" s="14" customFormat="1">
      <c r="A108" s="14"/>
      <c r="B108" s="235"/>
      <c r="C108" s="236"/>
      <c r="D108" s="220" t="s">
        <v>141</v>
      </c>
      <c r="E108" s="237" t="s">
        <v>19</v>
      </c>
      <c r="F108" s="238" t="s">
        <v>385</v>
      </c>
      <c r="G108" s="236"/>
      <c r="H108" s="239">
        <v>-20.699999999999999</v>
      </c>
      <c r="I108" s="240"/>
      <c r="J108" s="236"/>
      <c r="K108" s="236"/>
      <c r="L108" s="241"/>
      <c r="M108" s="242"/>
      <c r="N108" s="243"/>
      <c r="O108" s="243"/>
      <c r="P108" s="243"/>
      <c r="Q108" s="243"/>
      <c r="R108" s="243"/>
      <c r="S108" s="243"/>
      <c r="T108" s="244"/>
      <c r="U108" s="14"/>
      <c r="V108" s="14"/>
      <c r="W108" s="14"/>
      <c r="X108" s="14"/>
      <c r="Y108" s="14"/>
      <c r="Z108" s="14"/>
      <c r="AA108" s="14"/>
      <c r="AB108" s="14"/>
      <c r="AC108" s="14"/>
      <c r="AD108" s="14"/>
      <c r="AE108" s="14"/>
      <c r="AT108" s="245" t="s">
        <v>141</v>
      </c>
      <c r="AU108" s="245" t="s">
        <v>82</v>
      </c>
      <c r="AV108" s="14" t="s">
        <v>82</v>
      </c>
      <c r="AW108" s="14" t="s">
        <v>33</v>
      </c>
      <c r="AX108" s="14" t="s">
        <v>72</v>
      </c>
      <c r="AY108" s="245" t="s">
        <v>129</v>
      </c>
    </row>
    <row r="109" s="15" customFormat="1">
      <c r="A109" s="15"/>
      <c r="B109" s="246"/>
      <c r="C109" s="247"/>
      <c r="D109" s="220" t="s">
        <v>141</v>
      </c>
      <c r="E109" s="248" t="s">
        <v>49</v>
      </c>
      <c r="F109" s="249" t="s">
        <v>145</v>
      </c>
      <c r="G109" s="247"/>
      <c r="H109" s="250">
        <v>134.69999999999999</v>
      </c>
      <c r="I109" s="251"/>
      <c r="J109" s="247"/>
      <c r="K109" s="247"/>
      <c r="L109" s="252"/>
      <c r="M109" s="253"/>
      <c r="N109" s="254"/>
      <c r="O109" s="254"/>
      <c r="P109" s="254"/>
      <c r="Q109" s="254"/>
      <c r="R109" s="254"/>
      <c r="S109" s="254"/>
      <c r="T109" s="255"/>
      <c r="U109" s="15"/>
      <c r="V109" s="15"/>
      <c r="W109" s="15"/>
      <c r="X109" s="15"/>
      <c r="Y109" s="15"/>
      <c r="Z109" s="15"/>
      <c r="AA109" s="15"/>
      <c r="AB109" s="15"/>
      <c r="AC109" s="15"/>
      <c r="AD109" s="15"/>
      <c r="AE109" s="15"/>
      <c r="AT109" s="256" t="s">
        <v>141</v>
      </c>
      <c r="AU109" s="256" t="s">
        <v>82</v>
      </c>
      <c r="AV109" s="15" t="s">
        <v>137</v>
      </c>
      <c r="AW109" s="15" t="s">
        <v>33</v>
      </c>
      <c r="AX109" s="15" t="s">
        <v>72</v>
      </c>
      <c r="AY109" s="256" t="s">
        <v>129</v>
      </c>
    </row>
    <row r="110" s="14" customFormat="1">
      <c r="A110" s="14"/>
      <c r="B110" s="235"/>
      <c r="C110" s="236"/>
      <c r="D110" s="220" t="s">
        <v>141</v>
      </c>
      <c r="E110" s="237" t="s">
        <v>19</v>
      </c>
      <c r="F110" s="238" t="s">
        <v>380</v>
      </c>
      <c r="G110" s="236"/>
      <c r="H110" s="239">
        <v>26.940000000000001</v>
      </c>
      <c r="I110" s="240"/>
      <c r="J110" s="236"/>
      <c r="K110" s="236"/>
      <c r="L110" s="241"/>
      <c r="M110" s="242"/>
      <c r="N110" s="243"/>
      <c r="O110" s="243"/>
      <c r="P110" s="243"/>
      <c r="Q110" s="243"/>
      <c r="R110" s="243"/>
      <c r="S110" s="243"/>
      <c r="T110" s="244"/>
      <c r="U110" s="14"/>
      <c r="V110" s="14"/>
      <c r="W110" s="14"/>
      <c r="X110" s="14"/>
      <c r="Y110" s="14"/>
      <c r="Z110" s="14"/>
      <c r="AA110" s="14"/>
      <c r="AB110" s="14"/>
      <c r="AC110" s="14"/>
      <c r="AD110" s="14"/>
      <c r="AE110" s="14"/>
      <c r="AT110" s="245" t="s">
        <v>141</v>
      </c>
      <c r="AU110" s="245" t="s">
        <v>82</v>
      </c>
      <c r="AV110" s="14" t="s">
        <v>82</v>
      </c>
      <c r="AW110" s="14" t="s">
        <v>33</v>
      </c>
      <c r="AX110" s="14" t="s">
        <v>80</v>
      </c>
      <c r="AY110" s="245" t="s">
        <v>129</v>
      </c>
    </row>
    <row r="111" s="2" customFormat="1" ht="24.15" customHeight="1">
      <c r="A111" s="40"/>
      <c r="B111" s="41"/>
      <c r="C111" s="207" t="s">
        <v>173</v>
      </c>
      <c r="D111" s="207" t="s">
        <v>132</v>
      </c>
      <c r="E111" s="208" t="s">
        <v>386</v>
      </c>
      <c r="F111" s="209" t="s">
        <v>387</v>
      </c>
      <c r="G111" s="210" t="s">
        <v>135</v>
      </c>
      <c r="H111" s="211">
        <v>40.409999999999997</v>
      </c>
      <c r="I111" s="212"/>
      <c r="J111" s="213">
        <f>ROUND(I111*H111,2)</f>
        <v>0</v>
      </c>
      <c r="K111" s="209" t="s">
        <v>136</v>
      </c>
      <c r="L111" s="46"/>
      <c r="M111" s="214" t="s">
        <v>19</v>
      </c>
      <c r="N111" s="215" t="s">
        <v>43</v>
      </c>
      <c r="O111" s="86"/>
      <c r="P111" s="216">
        <f>O111*H111</f>
        <v>0</v>
      </c>
      <c r="Q111" s="216">
        <v>0</v>
      </c>
      <c r="R111" s="216">
        <f>Q111*H111</f>
        <v>0</v>
      </c>
      <c r="S111" s="216">
        <v>0</v>
      </c>
      <c r="T111" s="217">
        <f>S111*H111</f>
        <v>0</v>
      </c>
      <c r="U111" s="40"/>
      <c r="V111" s="40"/>
      <c r="W111" s="40"/>
      <c r="X111" s="40"/>
      <c r="Y111" s="40"/>
      <c r="Z111" s="40"/>
      <c r="AA111" s="40"/>
      <c r="AB111" s="40"/>
      <c r="AC111" s="40"/>
      <c r="AD111" s="40"/>
      <c r="AE111" s="40"/>
      <c r="AR111" s="218" t="s">
        <v>137</v>
      </c>
      <c r="AT111" s="218" t="s">
        <v>132</v>
      </c>
      <c r="AU111" s="218" t="s">
        <v>82</v>
      </c>
      <c r="AY111" s="19" t="s">
        <v>129</v>
      </c>
      <c r="BE111" s="219">
        <f>IF(N111="základní",J111,0)</f>
        <v>0</v>
      </c>
      <c r="BF111" s="219">
        <f>IF(N111="snížená",J111,0)</f>
        <v>0</v>
      </c>
      <c r="BG111" s="219">
        <f>IF(N111="zákl. přenesená",J111,0)</f>
        <v>0</v>
      </c>
      <c r="BH111" s="219">
        <f>IF(N111="sníž. přenesená",J111,0)</f>
        <v>0</v>
      </c>
      <c r="BI111" s="219">
        <f>IF(N111="nulová",J111,0)</f>
        <v>0</v>
      </c>
      <c r="BJ111" s="19" t="s">
        <v>80</v>
      </c>
      <c r="BK111" s="219">
        <f>ROUND(I111*H111,2)</f>
        <v>0</v>
      </c>
      <c r="BL111" s="19" t="s">
        <v>137</v>
      </c>
      <c r="BM111" s="218" t="s">
        <v>388</v>
      </c>
    </row>
    <row r="112" s="2" customFormat="1">
      <c r="A112" s="40"/>
      <c r="B112" s="41"/>
      <c r="C112" s="42"/>
      <c r="D112" s="220" t="s">
        <v>139</v>
      </c>
      <c r="E112" s="42"/>
      <c r="F112" s="221" t="s">
        <v>379</v>
      </c>
      <c r="G112" s="42"/>
      <c r="H112" s="42"/>
      <c r="I112" s="222"/>
      <c r="J112" s="42"/>
      <c r="K112" s="42"/>
      <c r="L112" s="46"/>
      <c r="M112" s="223"/>
      <c r="N112" s="224"/>
      <c r="O112" s="86"/>
      <c r="P112" s="86"/>
      <c r="Q112" s="86"/>
      <c r="R112" s="86"/>
      <c r="S112" s="86"/>
      <c r="T112" s="87"/>
      <c r="U112" s="40"/>
      <c r="V112" s="40"/>
      <c r="W112" s="40"/>
      <c r="X112" s="40"/>
      <c r="Y112" s="40"/>
      <c r="Z112" s="40"/>
      <c r="AA112" s="40"/>
      <c r="AB112" s="40"/>
      <c r="AC112" s="40"/>
      <c r="AD112" s="40"/>
      <c r="AE112" s="40"/>
      <c r="AT112" s="19" t="s">
        <v>139</v>
      </c>
      <c r="AU112" s="19" t="s">
        <v>82</v>
      </c>
    </row>
    <row r="113" s="14" customFormat="1">
      <c r="A113" s="14"/>
      <c r="B113" s="235"/>
      <c r="C113" s="236"/>
      <c r="D113" s="220" t="s">
        <v>141</v>
      </c>
      <c r="E113" s="237" t="s">
        <v>19</v>
      </c>
      <c r="F113" s="238" t="s">
        <v>389</v>
      </c>
      <c r="G113" s="236"/>
      <c r="H113" s="239">
        <v>40.409999999999997</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141</v>
      </c>
      <c r="AU113" s="245" t="s">
        <v>82</v>
      </c>
      <c r="AV113" s="14" t="s">
        <v>82</v>
      </c>
      <c r="AW113" s="14" t="s">
        <v>33</v>
      </c>
      <c r="AX113" s="14" t="s">
        <v>80</v>
      </c>
      <c r="AY113" s="245" t="s">
        <v>129</v>
      </c>
    </row>
    <row r="114" s="2" customFormat="1" ht="24.15" customHeight="1">
      <c r="A114" s="40"/>
      <c r="B114" s="41"/>
      <c r="C114" s="207" t="s">
        <v>160</v>
      </c>
      <c r="D114" s="207" t="s">
        <v>132</v>
      </c>
      <c r="E114" s="208" t="s">
        <v>390</v>
      </c>
      <c r="F114" s="209" t="s">
        <v>391</v>
      </c>
      <c r="G114" s="210" t="s">
        <v>135</v>
      </c>
      <c r="H114" s="211">
        <v>26.940000000000001</v>
      </c>
      <c r="I114" s="212"/>
      <c r="J114" s="213">
        <f>ROUND(I114*H114,2)</f>
        <v>0</v>
      </c>
      <c r="K114" s="209" t="s">
        <v>136</v>
      </c>
      <c r="L114" s="46"/>
      <c r="M114" s="214" t="s">
        <v>19</v>
      </c>
      <c r="N114" s="215" t="s">
        <v>43</v>
      </c>
      <c r="O114" s="86"/>
      <c r="P114" s="216">
        <f>O114*H114</f>
        <v>0</v>
      </c>
      <c r="Q114" s="216">
        <v>0</v>
      </c>
      <c r="R114" s="216">
        <f>Q114*H114</f>
        <v>0</v>
      </c>
      <c r="S114" s="216">
        <v>0</v>
      </c>
      <c r="T114" s="217">
        <f>S114*H114</f>
        <v>0</v>
      </c>
      <c r="U114" s="40"/>
      <c r="V114" s="40"/>
      <c r="W114" s="40"/>
      <c r="X114" s="40"/>
      <c r="Y114" s="40"/>
      <c r="Z114" s="40"/>
      <c r="AA114" s="40"/>
      <c r="AB114" s="40"/>
      <c r="AC114" s="40"/>
      <c r="AD114" s="40"/>
      <c r="AE114" s="40"/>
      <c r="AR114" s="218" t="s">
        <v>137</v>
      </c>
      <c r="AT114" s="218" t="s">
        <v>132</v>
      </c>
      <c r="AU114" s="218" t="s">
        <v>82</v>
      </c>
      <c r="AY114" s="19" t="s">
        <v>129</v>
      </c>
      <c r="BE114" s="219">
        <f>IF(N114="základní",J114,0)</f>
        <v>0</v>
      </c>
      <c r="BF114" s="219">
        <f>IF(N114="snížená",J114,0)</f>
        <v>0</v>
      </c>
      <c r="BG114" s="219">
        <f>IF(N114="zákl. přenesená",J114,0)</f>
        <v>0</v>
      </c>
      <c r="BH114" s="219">
        <f>IF(N114="sníž. přenesená",J114,0)</f>
        <v>0</v>
      </c>
      <c r="BI114" s="219">
        <f>IF(N114="nulová",J114,0)</f>
        <v>0</v>
      </c>
      <c r="BJ114" s="19" t="s">
        <v>80</v>
      </c>
      <c r="BK114" s="219">
        <f>ROUND(I114*H114,2)</f>
        <v>0</v>
      </c>
      <c r="BL114" s="19" t="s">
        <v>137</v>
      </c>
      <c r="BM114" s="218" t="s">
        <v>392</v>
      </c>
    </row>
    <row r="115" s="2" customFormat="1">
      <c r="A115" s="40"/>
      <c r="B115" s="41"/>
      <c r="C115" s="42"/>
      <c r="D115" s="220" t="s">
        <v>139</v>
      </c>
      <c r="E115" s="42"/>
      <c r="F115" s="221" t="s">
        <v>379</v>
      </c>
      <c r="G115" s="42"/>
      <c r="H115" s="42"/>
      <c r="I115" s="222"/>
      <c r="J115" s="42"/>
      <c r="K115" s="42"/>
      <c r="L115" s="46"/>
      <c r="M115" s="223"/>
      <c r="N115" s="224"/>
      <c r="O115" s="86"/>
      <c r="P115" s="86"/>
      <c r="Q115" s="86"/>
      <c r="R115" s="86"/>
      <c r="S115" s="86"/>
      <c r="T115" s="87"/>
      <c r="U115" s="40"/>
      <c r="V115" s="40"/>
      <c r="W115" s="40"/>
      <c r="X115" s="40"/>
      <c r="Y115" s="40"/>
      <c r="Z115" s="40"/>
      <c r="AA115" s="40"/>
      <c r="AB115" s="40"/>
      <c r="AC115" s="40"/>
      <c r="AD115" s="40"/>
      <c r="AE115" s="40"/>
      <c r="AT115" s="19" t="s">
        <v>139</v>
      </c>
      <c r="AU115" s="19" t="s">
        <v>82</v>
      </c>
    </row>
    <row r="116" s="14" customFormat="1">
      <c r="A116" s="14"/>
      <c r="B116" s="235"/>
      <c r="C116" s="236"/>
      <c r="D116" s="220" t="s">
        <v>141</v>
      </c>
      <c r="E116" s="237" t="s">
        <v>19</v>
      </c>
      <c r="F116" s="238" t="s">
        <v>380</v>
      </c>
      <c r="G116" s="236"/>
      <c r="H116" s="239">
        <v>26.940000000000001</v>
      </c>
      <c r="I116" s="240"/>
      <c r="J116" s="236"/>
      <c r="K116" s="236"/>
      <c r="L116" s="241"/>
      <c r="M116" s="242"/>
      <c r="N116" s="243"/>
      <c r="O116" s="243"/>
      <c r="P116" s="243"/>
      <c r="Q116" s="243"/>
      <c r="R116" s="243"/>
      <c r="S116" s="243"/>
      <c r="T116" s="244"/>
      <c r="U116" s="14"/>
      <c r="V116" s="14"/>
      <c r="W116" s="14"/>
      <c r="X116" s="14"/>
      <c r="Y116" s="14"/>
      <c r="Z116" s="14"/>
      <c r="AA116" s="14"/>
      <c r="AB116" s="14"/>
      <c r="AC116" s="14"/>
      <c r="AD116" s="14"/>
      <c r="AE116" s="14"/>
      <c r="AT116" s="245" t="s">
        <v>141</v>
      </c>
      <c r="AU116" s="245" t="s">
        <v>82</v>
      </c>
      <c r="AV116" s="14" t="s">
        <v>82</v>
      </c>
      <c r="AW116" s="14" t="s">
        <v>33</v>
      </c>
      <c r="AX116" s="14" t="s">
        <v>80</v>
      </c>
      <c r="AY116" s="245" t="s">
        <v>129</v>
      </c>
    </row>
    <row r="117" s="2" customFormat="1" ht="24.15" customHeight="1">
      <c r="A117" s="40"/>
      <c r="B117" s="41"/>
      <c r="C117" s="207" t="s">
        <v>185</v>
      </c>
      <c r="D117" s="207" t="s">
        <v>132</v>
      </c>
      <c r="E117" s="208" t="s">
        <v>393</v>
      </c>
      <c r="F117" s="209" t="s">
        <v>394</v>
      </c>
      <c r="G117" s="210" t="s">
        <v>135</v>
      </c>
      <c r="H117" s="211">
        <v>13.470000000000001</v>
      </c>
      <c r="I117" s="212"/>
      <c r="J117" s="213">
        <f>ROUND(I117*H117,2)</f>
        <v>0</v>
      </c>
      <c r="K117" s="209" t="s">
        <v>136</v>
      </c>
      <c r="L117" s="46"/>
      <c r="M117" s="214" t="s">
        <v>19</v>
      </c>
      <c r="N117" s="215" t="s">
        <v>43</v>
      </c>
      <c r="O117" s="86"/>
      <c r="P117" s="216">
        <f>O117*H117</f>
        <v>0</v>
      </c>
      <c r="Q117" s="216">
        <v>0</v>
      </c>
      <c r="R117" s="216">
        <f>Q117*H117</f>
        <v>0</v>
      </c>
      <c r="S117" s="216">
        <v>0</v>
      </c>
      <c r="T117" s="217">
        <f>S117*H117</f>
        <v>0</v>
      </c>
      <c r="U117" s="40"/>
      <c r="V117" s="40"/>
      <c r="W117" s="40"/>
      <c r="X117" s="40"/>
      <c r="Y117" s="40"/>
      <c r="Z117" s="40"/>
      <c r="AA117" s="40"/>
      <c r="AB117" s="40"/>
      <c r="AC117" s="40"/>
      <c r="AD117" s="40"/>
      <c r="AE117" s="40"/>
      <c r="AR117" s="218" t="s">
        <v>137</v>
      </c>
      <c r="AT117" s="218" t="s">
        <v>132</v>
      </c>
      <c r="AU117" s="218" t="s">
        <v>82</v>
      </c>
      <c r="AY117" s="19" t="s">
        <v>129</v>
      </c>
      <c r="BE117" s="219">
        <f>IF(N117="základní",J117,0)</f>
        <v>0</v>
      </c>
      <c r="BF117" s="219">
        <f>IF(N117="snížená",J117,0)</f>
        <v>0</v>
      </c>
      <c r="BG117" s="219">
        <f>IF(N117="zákl. přenesená",J117,0)</f>
        <v>0</v>
      </c>
      <c r="BH117" s="219">
        <f>IF(N117="sníž. přenesená",J117,0)</f>
        <v>0</v>
      </c>
      <c r="BI117" s="219">
        <f>IF(N117="nulová",J117,0)</f>
        <v>0</v>
      </c>
      <c r="BJ117" s="19" t="s">
        <v>80</v>
      </c>
      <c r="BK117" s="219">
        <f>ROUND(I117*H117,2)</f>
        <v>0</v>
      </c>
      <c r="BL117" s="19" t="s">
        <v>137</v>
      </c>
      <c r="BM117" s="218" t="s">
        <v>395</v>
      </c>
    </row>
    <row r="118" s="2" customFormat="1">
      <c r="A118" s="40"/>
      <c r="B118" s="41"/>
      <c r="C118" s="42"/>
      <c r="D118" s="220" t="s">
        <v>139</v>
      </c>
      <c r="E118" s="42"/>
      <c r="F118" s="221" t="s">
        <v>379</v>
      </c>
      <c r="G118" s="42"/>
      <c r="H118" s="42"/>
      <c r="I118" s="222"/>
      <c r="J118" s="42"/>
      <c r="K118" s="42"/>
      <c r="L118" s="46"/>
      <c r="M118" s="223"/>
      <c r="N118" s="224"/>
      <c r="O118" s="86"/>
      <c r="P118" s="86"/>
      <c r="Q118" s="86"/>
      <c r="R118" s="86"/>
      <c r="S118" s="86"/>
      <c r="T118" s="87"/>
      <c r="U118" s="40"/>
      <c r="V118" s="40"/>
      <c r="W118" s="40"/>
      <c r="X118" s="40"/>
      <c r="Y118" s="40"/>
      <c r="Z118" s="40"/>
      <c r="AA118" s="40"/>
      <c r="AB118" s="40"/>
      <c r="AC118" s="40"/>
      <c r="AD118" s="40"/>
      <c r="AE118" s="40"/>
      <c r="AT118" s="19" t="s">
        <v>139</v>
      </c>
      <c r="AU118" s="19" t="s">
        <v>82</v>
      </c>
    </row>
    <row r="119" s="14" customFormat="1">
      <c r="A119" s="14"/>
      <c r="B119" s="235"/>
      <c r="C119" s="236"/>
      <c r="D119" s="220" t="s">
        <v>141</v>
      </c>
      <c r="E119" s="237" t="s">
        <v>19</v>
      </c>
      <c r="F119" s="238" t="s">
        <v>396</v>
      </c>
      <c r="G119" s="236"/>
      <c r="H119" s="239">
        <v>13.470000000000001</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141</v>
      </c>
      <c r="AU119" s="245" t="s">
        <v>82</v>
      </c>
      <c r="AV119" s="14" t="s">
        <v>82</v>
      </c>
      <c r="AW119" s="14" t="s">
        <v>33</v>
      </c>
      <c r="AX119" s="14" t="s">
        <v>80</v>
      </c>
      <c r="AY119" s="245" t="s">
        <v>129</v>
      </c>
    </row>
    <row r="120" s="2" customFormat="1" ht="14.4" customHeight="1">
      <c r="A120" s="40"/>
      <c r="B120" s="41"/>
      <c r="C120" s="207" t="s">
        <v>189</v>
      </c>
      <c r="D120" s="207" t="s">
        <v>132</v>
      </c>
      <c r="E120" s="208" t="s">
        <v>397</v>
      </c>
      <c r="F120" s="209" t="s">
        <v>398</v>
      </c>
      <c r="G120" s="210" t="s">
        <v>95</v>
      </c>
      <c r="H120" s="211">
        <v>310.80000000000001</v>
      </c>
      <c r="I120" s="212"/>
      <c r="J120" s="213">
        <f>ROUND(I120*H120,2)</f>
        <v>0</v>
      </c>
      <c r="K120" s="209" t="s">
        <v>136</v>
      </c>
      <c r="L120" s="46"/>
      <c r="M120" s="214" t="s">
        <v>19</v>
      </c>
      <c r="N120" s="215" t="s">
        <v>43</v>
      </c>
      <c r="O120" s="86"/>
      <c r="P120" s="216">
        <f>O120*H120</f>
        <v>0</v>
      </c>
      <c r="Q120" s="216">
        <v>0.00084000000000000003</v>
      </c>
      <c r="R120" s="216">
        <f>Q120*H120</f>
        <v>0.26107200000000003</v>
      </c>
      <c r="S120" s="216">
        <v>0</v>
      </c>
      <c r="T120" s="217">
        <f>S120*H120</f>
        <v>0</v>
      </c>
      <c r="U120" s="40"/>
      <c r="V120" s="40"/>
      <c r="W120" s="40"/>
      <c r="X120" s="40"/>
      <c r="Y120" s="40"/>
      <c r="Z120" s="40"/>
      <c r="AA120" s="40"/>
      <c r="AB120" s="40"/>
      <c r="AC120" s="40"/>
      <c r="AD120" s="40"/>
      <c r="AE120" s="40"/>
      <c r="AR120" s="218" t="s">
        <v>137</v>
      </c>
      <c r="AT120" s="218" t="s">
        <v>132</v>
      </c>
      <c r="AU120" s="218" t="s">
        <v>82</v>
      </c>
      <c r="AY120" s="19" t="s">
        <v>129</v>
      </c>
      <c r="BE120" s="219">
        <f>IF(N120="základní",J120,0)</f>
        <v>0</v>
      </c>
      <c r="BF120" s="219">
        <f>IF(N120="snížená",J120,0)</f>
        <v>0</v>
      </c>
      <c r="BG120" s="219">
        <f>IF(N120="zákl. přenesená",J120,0)</f>
        <v>0</v>
      </c>
      <c r="BH120" s="219">
        <f>IF(N120="sníž. přenesená",J120,0)</f>
        <v>0</v>
      </c>
      <c r="BI120" s="219">
        <f>IF(N120="nulová",J120,0)</f>
        <v>0</v>
      </c>
      <c r="BJ120" s="19" t="s">
        <v>80</v>
      </c>
      <c r="BK120" s="219">
        <f>ROUND(I120*H120,2)</f>
        <v>0</v>
      </c>
      <c r="BL120" s="19" t="s">
        <v>137</v>
      </c>
      <c r="BM120" s="218" t="s">
        <v>399</v>
      </c>
    </row>
    <row r="121" s="2" customFormat="1">
      <c r="A121" s="40"/>
      <c r="B121" s="41"/>
      <c r="C121" s="42"/>
      <c r="D121" s="220" t="s">
        <v>139</v>
      </c>
      <c r="E121" s="42"/>
      <c r="F121" s="221" t="s">
        <v>400</v>
      </c>
      <c r="G121" s="42"/>
      <c r="H121" s="42"/>
      <c r="I121" s="222"/>
      <c r="J121" s="42"/>
      <c r="K121" s="42"/>
      <c r="L121" s="46"/>
      <c r="M121" s="223"/>
      <c r="N121" s="224"/>
      <c r="O121" s="86"/>
      <c r="P121" s="86"/>
      <c r="Q121" s="86"/>
      <c r="R121" s="86"/>
      <c r="S121" s="86"/>
      <c r="T121" s="87"/>
      <c r="U121" s="40"/>
      <c r="V121" s="40"/>
      <c r="W121" s="40"/>
      <c r="X121" s="40"/>
      <c r="Y121" s="40"/>
      <c r="Z121" s="40"/>
      <c r="AA121" s="40"/>
      <c r="AB121" s="40"/>
      <c r="AC121" s="40"/>
      <c r="AD121" s="40"/>
      <c r="AE121" s="40"/>
      <c r="AT121" s="19" t="s">
        <v>139</v>
      </c>
      <c r="AU121" s="19" t="s">
        <v>82</v>
      </c>
    </row>
    <row r="122" s="14" customFormat="1">
      <c r="A122" s="14"/>
      <c r="B122" s="235"/>
      <c r="C122" s="236"/>
      <c r="D122" s="220" t="s">
        <v>141</v>
      </c>
      <c r="E122" s="237" t="s">
        <v>19</v>
      </c>
      <c r="F122" s="238" t="s">
        <v>401</v>
      </c>
      <c r="G122" s="236"/>
      <c r="H122" s="239">
        <v>310.80000000000001</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141</v>
      </c>
      <c r="AU122" s="245" t="s">
        <v>82</v>
      </c>
      <c r="AV122" s="14" t="s">
        <v>82</v>
      </c>
      <c r="AW122" s="14" t="s">
        <v>33</v>
      </c>
      <c r="AX122" s="14" t="s">
        <v>80</v>
      </c>
      <c r="AY122" s="245" t="s">
        <v>129</v>
      </c>
    </row>
    <row r="123" s="2" customFormat="1" ht="24.15" customHeight="1">
      <c r="A123" s="40"/>
      <c r="B123" s="41"/>
      <c r="C123" s="207" t="s">
        <v>194</v>
      </c>
      <c r="D123" s="207" t="s">
        <v>132</v>
      </c>
      <c r="E123" s="208" t="s">
        <v>402</v>
      </c>
      <c r="F123" s="209" t="s">
        <v>403</v>
      </c>
      <c r="G123" s="210" t="s">
        <v>95</v>
      </c>
      <c r="H123" s="211">
        <v>310.80000000000001</v>
      </c>
      <c r="I123" s="212"/>
      <c r="J123" s="213">
        <f>ROUND(I123*H123,2)</f>
        <v>0</v>
      </c>
      <c r="K123" s="209" t="s">
        <v>136</v>
      </c>
      <c r="L123" s="46"/>
      <c r="M123" s="214" t="s">
        <v>19</v>
      </c>
      <c r="N123" s="215" t="s">
        <v>43</v>
      </c>
      <c r="O123" s="86"/>
      <c r="P123" s="216">
        <f>O123*H123</f>
        <v>0</v>
      </c>
      <c r="Q123" s="216">
        <v>0</v>
      </c>
      <c r="R123" s="216">
        <f>Q123*H123</f>
        <v>0</v>
      </c>
      <c r="S123" s="216">
        <v>0</v>
      </c>
      <c r="T123" s="217">
        <f>S123*H123</f>
        <v>0</v>
      </c>
      <c r="U123" s="40"/>
      <c r="V123" s="40"/>
      <c r="W123" s="40"/>
      <c r="X123" s="40"/>
      <c r="Y123" s="40"/>
      <c r="Z123" s="40"/>
      <c r="AA123" s="40"/>
      <c r="AB123" s="40"/>
      <c r="AC123" s="40"/>
      <c r="AD123" s="40"/>
      <c r="AE123" s="40"/>
      <c r="AR123" s="218" t="s">
        <v>137</v>
      </c>
      <c r="AT123" s="218" t="s">
        <v>132</v>
      </c>
      <c r="AU123" s="218" t="s">
        <v>82</v>
      </c>
      <c r="AY123" s="19" t="s">
        <v>129</v>
      </c>
      <c r="BE123" s="219">
        <f>IF(N123="základní",J123,0)</f>
        <v>0</v>
      </c>
      <c r="BF123" s="219">
        <f>IF(N123="snížená",J123,0)</f>
        <v>0</v>
      </c>
      <c r="BG123" s="219">
        <f>IF(N123="zákl. přenesená",J123,0)</f>
        <v>0</v>
      </c>
      <c r="BH123" s="219">
        <f>IF(N123="sníž. přenesená",J123,0)</f>
        <v>0</v>
      </c>
      <c r="BI123" s="219">
        <f>IF(N123="nulová",J123,0)</f>
        <v>0</v>
      </c>
      <c r="BJ123" s="19" t="s">
        <v>80</v>
      </c>
      <c r="BK123" s="219">
        <f>ROUND(I123*H123,2)</f>
        <v>0</v>
      </c>
      <c r="BL123" s="19" t="s">
        <v>137</v>
      </c>
      <c r="BM123" s="218" t="s">
        <v>404</v>
      </c>
    </row>
    <row r="124" s="2" customFormat="1" ht="37.8" customHeight="1">
      <c r="A124" s="40"/>
      <c r="B124" s="41"/>
      <c r="C124" s="207" t="s">
        <v>198</v>
      </c>
      <c r="D124" s="207" t="s">
        <v>132</v>
      </c>
      <c r="E124" s="208" t="s">
        <v>405</v>
      </c>
      <c r="F124" s="209" t="s">
        <v>406</v>
      </c>
      <c r="G124" s="210" t="s">
        <v>135</v>
      </c>
      <c r="H124" s="211">
        <v>30.93</v>
      </c>
      <c r="I124" s="212"/>
      <c r="J124" s="213">
        <f>ROUND(I124*H124,2)</f>
        <v>0</v>
      </c>
      <c r="K124" s="209" t="s">
        <v>136</v>
      </c>
      <c r="L124" s="46"/>
      <c r="M124" s="214" t="s">
        <v>19</v>
      </c>
      <c r="N124" s="215" t="s">
        <v>43</v>
      </c>
      <c r="O124" s="86"/>
      <c r="P124" s="216">
        <f>O124*H124</f>
        <v>0</v>
      </c>
      <c r="Q124" s="216">
        <v>0</v>
      </c>
      <c r="R124" s="216">
        <f>Q124*H124</f>
        <v>0</v>
      </c>
      <c r="S124" s="216">
        <v>0</v>
      </c>
      <c r="T124" s="217">
        <f>S124*H124</f>
        <v>0</v>
      </c>
      <c r="U124" s="40"/>
      <c r="V124" s="40"/>
      <c r="W124" s="40"/>
      <c r="X124" s="40"/>
      <c r="Y124" s="40"/>
      <c r="Z124" s="40"/>
      <c r="AA124" s="40"/>
      <c r="AB124" s="40"/>
      <c r="AC124" s="40"/>
      <c r="AD124" s="40"/>
      <c r="AE124" s="40"/>
      <c r="AR124" s="218" t="s">
        <v>137</v>
      </c>
      <c r="AT124" s="218" t="s">
        <v>132</v>
      </c>
      <c r="AU124" s="218" t="s">
        <v>82</v>
      </c>
      <c r="AY124" s="19" t="s">
        <v>129</v>
      </c>
      <c r="BE124" s="219">
        <f>IF(N124="základní",J124,0)</f>
        <v>0</v>
      </c>
      <c r="BF124" s="219">
        <f>IF(N124="snížená",J124,0)</f>
        <v>0</v>
      </c>
      <c r="BG124" s="219">
        <f>IF(N124="zákl. přenesená",J124,0)</f>
        <v>0</v>
      </c>
      <c r="BH124" s="219">
        <f>IF(N124="sníž. přenesená",J124,0)</f>
        <v>0</v>
      </c>
      <c r="BI124" s="219">
        <f>IF(N124="nulová",J124,0)</f>
        <v>0</v>
      </c>
      <c r="BJ124" s="19" t="s">
        <v>80</v>
      </c>
      <c r="BK124" s="219">
        <f>ROUND(I124*H124,2)</f>
        <v>0</v>
      </c>
      <c r="BL124" s="19" t="s">
        <v>137</v>
      </c>
      <c r="BM124" s="218" t="s">
        <v>407</v>
      </c>
    </row>
    <row r="125" s="2" customFormat="1">
      <c r="A125" s="40"/>
      <c r="B125" s="41"/>
      <c r="C125" s="42"/>
      <c r="D125" s="220" t="s">
        <v>139</v>
      </c>
      <c r="E125" s="42"/>
      <c r="F125" s="221" t="s">
        <v>304</v>
      </c>
      <c r="G125" s="42"/>
      <c r="H125" s="42"/>
      <c r="I125" s="222"/>
      <c r="J125" s="42"/>
      <c r="K125" s="42"/>
      <c r="L125" s="46"/>
      <c r="M125" s="223"/>
      <c r="N125" s="224"/>
      <c r="O125" s="86"/>
      <c r="P125" s="86"/>
      <c r="Q125" s="86"/>
      <c r="R125" s="86"/>
      <c r="S125" s="86"/>
      <c r="T125" s="87"/>
      <c r="U125" s="40"/>
      <c r="V125" s="40"/>
      <c r="W125" s="40"/>
      <c r="X125" s="40"/>
      <c r="Y125" s="40"/>
      <c r="Z125" s="40"/>
      <c r="AA125" s="40"/>
      <c r="AB125" s="40"/>
      <c r="AC125" s="40"/>
      <c r="AD125" s="40"/>
      <c r="AE125" s="40"/>
      <c r="AT125" s="19" t="s">
        <v>139</v>
      </c>
      <c r="AU125" s="19" t="s">
        <v>82</v>
      </c>
    </row>
    <row r="126" s="14" customFormat="1">
      <c r="A126" s="14"/>
      <c r="B126" s="235"/>
      <c r="C126" s="236"/>
      <c r="D126" s="220" t="s">
        <v>141</v>
      </c>
      <c r="E126" s="237" t="s">
        <v>19</v>
      </c>
      <c r="F126" s="238" t="s">
        <v>408</v>
      </c>
      <c r="G126" s="236"/>
      <c r="H126" s="239">
        <v>30.93</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141</v>
      </c>
      <c r="AU126" s="245" t="s">
        <v>82</v>
      </c>
      <c r="AV126" s="14" t="s">
        <v>82</v>
      </c>
      <c r="AW126" s="14" t="s">
        <v>33</v>
      </c>
      <c r="AX126" s="14" t="s">
        <v>80</v>
      </c>
      <c r="AY126" s="245" t="s">
        <v>129</v>
      </c>
    </row>
    <row r="127" s="2" customFormat="1" ht="37.8" customHeight="1">
      <c r="A127" s="40"/>
      <c r="B127" s="41"/>
      <c r="C127" s="207" t="s">
        <v>203</v>
      </c>
      <c r="D127" s="207" t="s">
        <v>132</v>
      </c>
      <c r="E127" s="208" t="s">
        <v>409</v>
      </c>
      <c r="F127" s="209" t="s">
        <v>410</v>
      </c>
      <c r="G127" s="210" t="s">
        <v>135</v>
      </c>
      <c r="H127" s="211">
        <v>13.470000000000001</v>
      </c>
      <c r="I127" s="212"/>
      <c r="J127" s="213">
        <f>ROUND(I127*H127,2)</f>
        <v>0</v>
      </c>
      <c r="K127" s="209" t="s">
        <v>136</v>
      </c>
      <c r="L127" s="46"/>
      <c r="M127" s="214" t="s">
        <v>19</v>
      </c>
      <c r="N127" s="215" t="s">
        <v>43</v>
      </c>
      <c r="O127" s="86"/>
      <c r="P127" s="216">
        <f>O127*H127</f>
        <v>0</v>
      </c>
      <c r="Q127" s="216">
        <v>0</v>
      </c>
      <c r="R127" s="216">
        <f>Q127*H127</f>
        <v>0</v>
      </c>
      <c r="S127" s="216">
        <v>0</v>
      </c>
      <c r="T127" s="217">
        <f>S127*H127</f>
        <v>0</v>
      </c>
      <c r="U127" s="40"/>
      <c r="V127" s="40"/>
      <c r="W127" s="40"/>
      <c r="X127" s="40"/>
      <c r="Y127" s="40"/>
      <c r="Z127" s="40"/>
      <c r="AA127" s="40"/>
      <c r="AB127" s="40"/>
      <c r="AC127" s="40"/>
      <c r="AD127" s="40"/>
      <c r="AE127" s="40"/>
      <c r="AR127" s="218" t="s">
        <v>137</v>
      </c>
      <c r="AT127" s="218" t="s">
        <v>132</v>
      </c>
      <c r="AU127" s="218" t="s">
        <v>82</v>
      </c>
      <c r="AY127" s="19" t="s">
        <v>129</v>
      </c>
      <c r="BE127" s="219">
        <f>IF(N127="základní",J127,0)</f>
        <v>0</v>
      </c>
      <c r="BF127" s="219">
        <f>IF(N127="snížená",J127,0)</f>
        <v>0</v>
      </c>
      <c r="BG127" s="219">
        <f>IF(N127="zákl. přenesená",J127,0)</f>
        <v>0</v>
      </c>
      <c r="BH127" s="219">
        <f>IF(N127="sníž. přenesená",J127,0)</f>
        <v>0</v>
      </c>
      <c r="BI127" s="219">
        <f>IF(N127="nulová",J127,0)</f>
        <v>0</v>
      </c>
      <c r="BJ127" s="19" t="s">
        <v>80</v>
      </c>
      <c r="BK127" s="219">
        <f>ROUND(I127*H127,2)</f>
        <v>0</v>
      </c>
      <c r="BL127" s="19" t="s">
        <v>137</v>
      </c>
      <c r="BM127" s="218" t="s">
        <v>411</v>
      </c>
    </row>
    <row r="128" s="2" customFormat="1">
      <c r="A128" s="40"/>
      <c r="B128" s="41"/>
      <c r="C128" s="42"/>
      <c r="D128" s="220" t="s">
        <v>139</v>
      </c>
      <c r="E128" s="42"/>
      <c r="F128" s="221" t="s">
        <v>304</v>
      </c>
      <c r="G128" s="42"/>
      <c r="H128" s="42"/>
      <c r="I128" s="222"/>
      <c r="J128" s="42"/>
      <c r="K128" s="42"/>
      <c r="L128" s="46"/>
      <c r="M128" s="223"/>
      <c r="N128" s="224"/>
      <c r="O128" s="86"/>
      <c r="P128" s="86"/>
      <c r="Q128" s="86"/>
      <c r="R128" s="86"/>
      <c r="S128" s="86"/>
      <c r="T128" s="87"/>
      <c r="U128" s="40"/>
      <c r="V128" s="40"/>
      <c r="W128" s="40"/>
      <c r="X128" s="40"/>
      <c r="Y128" s="40"/>
      <c r="Z128" s="40"/>
      <c r="AA128" s="40"/>
      <c r="AB128" s="40"/>
      <c r="AC128" s="40"/>
      <c r="AD128" s="40"/>
      <c r="AE128" s="40"/>
      <c r="AT128" s="19" t="s">
        <v>139</v>
      </c>
      <c r="AU128" s="19" t="s">
        <v>82</v>
      </c>
    </row>
    <row r="129" s="14" customFormat="1">
      <c r="A129" s="14"/>
      <c r="B129" s="235"/>
      <c r="C129" s="236"/>
      <c r="D129" s="220" t="s">
        <v>141</v>
      </c>
      <c r="E129" s="237" t="s">
        <v>19</v>
      </c>
      <c r="F129" s="238" t="s">
        <v>396</v>
      </c>
      <c r="G129" s="236"/>
      <c r="H129" s="239">
        <v>13.470000000000001</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141</v>
      </c>
      <c r="AU129" s="245" t="s">
        <v>82</v>
      </c>
      <c r="AV129" s="14" t="s">
        <v>82</v>
      </c>
      <c r="AW129" s="14" t="s">
        <v>33</v>
      </c>
      <c r="AX129" s="14" t="s">
        <v>80</v>
      </c>
      <c r="AY129" s="245" t="s">
        <v>129</v>
      </c>
    </row>
    <row r="130" s="2" customFormat="1" ht="24.15" customHeight="1">
      <c r="A130" s="40"/>
      <c r="B130" s="41"/>
      <c r="C130" s="207" t="s">
        <v>207</v>
      </c>
      <c r="D130" s="207" t="s">
        <v>132</v>
      </c>
      <c r="E130" s="208" t="s">
        <v>412</v>
      </c>
      <c r="F130" s="209" t="s">
        <v>310</v>
      </c>
      <c r="G130" s="210" t="s">
        <v>135</v>
      </c>
      <c r="H130" s="211">
        <v>44.399999999999999</v>
      </c>
      <c r="I130" s="212"/>
      <c r="J130" s="213">
        <f>ROUND(I130*H130,2)</f>
        <v>0</v>
      </c>
      <c r="K130" s="209" t="s">
        <v>136</v>
      </c>
      <c r="L130" s="46"/>
      <c r="M130" s="214" t="s">
        <v>19</v>
      </c>
      <c r="N130" s="215" t="s">
        <v>43</v>
      </c>
      <c r="O130" s="86"/>
      <c r="P130" s="216">
        <f>O130*H130</f>
        <v>0</v>
      </c>
      <c r="Q130" s="216">
        <v>0</v>
      </c>
      <c r="R130" s="216">
        <f>Q130*H130</f>
        <v>0</v>
      </c>
      <c r="S130" s="216">
        <v>0</v>
      </c>
      <c r="T130" s="217">
        <f>S130*H130</f>
        <v>0</v>
      </c>
      <c r="U130" s="40"/>
      <c r="V130" s="40"/>
      <c r="W130" s="40"/>
      <c r="X130" s="40"/>
      <c r="Y130" s="40"/>
      <c r="Z130" s="40"/>
      <c r="AA130" s="40"/>
      <c r="AB130" s="40"/>
      <c r="AC130" s="40"/>
      <c r="AD130" s="40"/>
      <c r="AE130" s="40"/>
      <c r="AR130" s="218" t="s">
        <v>137</v>
      </c>
      <c r="AT130" s="218" t="s">
        <v>132</v>
      </c>
      <c r="AU130" s="218" t="s">
        <v>82</v>
      </c>
      <c r="AY130" s="19" t="s">
        <v>129</v>
      </c>
      <c r="BE130" s="219">
        <f>IF(N130="základní",J130,0)</f>
        <v>0</v>
      </c>
      <c r="BF130" s="219">
        <f>IF(N130="snížená",J130,0)</f>
        <v>0</v>
      </c>
      <c r="BG130" s="219">
        <f>IF(N130="zákl. přenesená",J130,0)</f>
        <v>0</v>
      </c>
      <c r="BH130" s="219">
        <f>IF(N130="sníž. přenesená",J130,0)</f>
        <v>0</v>
      </c>
      <c r="BI130" s="219">
        <f>IF(N130="nulová",J130,0)</f>
        <v>0</v>
      </c>
      <c r="BJ130" s="19" t="s">
        <v>80</v>
      </c>
      <c r="BK130" s="219">
        <f>ROUND(I130*H130,2)</f>
        <v>0</v>
      </c>
      <c r="BL130" s="19" t="s">
        <v>137</v>
      </c>
      <c r="BM130" s="218" t="s">
        <v>413</v>
      </c>
    </row>
    <row r="131" s="2" customFormat="1">
      <c r="A131" s="40"/>
      <c r="B131" s="41"/>
      <c r="C131" s="42"/>
      <c r="D131" s="220" t="s">
        <v>139</v>
      </c>
      <c r="E131" s="42"/>
      <c r="F131" s="221" t="s">
        <v>312</v>
      </c>
      <c r="G131" s="42"/>
      <c r="H131" s="42"/>
      <c r="I131" s="222"/>
      <c r="J131" s="42"/>
      <c r="K131" s="42"/>
      <c r="L131" s="46"/>
      <c r="M131" s="223"/>
      <c r="N131" s="224"/>
      <c r="O131" s="86"/>
      <c r="P131" s="86"/>
      <c r="Q131" s="86"/>
      <c r="R131" s="86"/>
      <c r="S131" s="86"/>
      <c r="T131" s="87"/>
      <c r="U131" s="40"/>
      <c r="V131" s="40"/>
      <c r="W131" s="40"/>
      <c r="X131" s="40"/>
      <c r="Y131" s="40"/>
      <c r="Z131" s="40"/>
      <c r="AA131" s="40"/>
      <c r="AB131" s="40"/>
      <c r="AC131" s="40"/>
      <c r="AD131" s="40"/>
      <c r="AE131" s="40"/>
      <c r="AT131" s="19" t="s">
        <v>139</v>
      </c>
      <c r="AU131" s="19" t="s">
        <v>82</v>
      </c>
    </row>
    <row r="132" s="14" customFormat="1">
      <c r="A132" s="14"/>
      <c r="B132" s="235"/>
      <c r="C132" s="236"/>
      <c r="D132" s="220" t="s">
        <v>141</v>
      </c>
      <c r="E132" s="237" t="s">
        <v>19</v>
      </c>
      <c r="F132" s="238" t="s">
        <v>414</v>
      </c>
      <c r="G132" s="236"/>
      <c r="H132" s="239">
        <v>41.840000000000003</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141</v>
      </c>
      <c r="AU132" s="245" t="s">
        <v>82</v>
      </c>
      <c r="AV132" s="14" t="s">
        <v>82</v>
      </c>
      <c r="AW132" s="14" t="s">
        <v>33</v>
      </c>
      <c r="AX132" s="14" t="s">
        <v>72</v>
      </c>
      <c r="AY132" s="245" t="s">
        <v>129</v>
      </c>
    </row>
    <row r="133" s="14" customFormat="1">
      <c r="A133" s="14"/>
      <c r="B133" s="235"/>
      <c r="C133" s="236"/>
      <c r="D133" s="220" t="s">
        <v>141</v>
      </c>
      <c r="E133" s="237" t="s">
        <v>19</v>
      </c>
      <c r="F133" s="238" t="s">
        <v>415</v>
      </c>
      <c r="G133" s="236"/>
      <c r="H133" s="239">
        <v>2.5600000000000001</v>
      </c>
      <c r="I133" s="240"/>
      <c r="J133" s="236"/>
      <c r="K133" s="236"/>
      <c r="L133" s="241"/>
      <c r="M133" s="242"/>
      <c r="N133" s="243"/>
      <c r="O133" s="243"/>
      <c r="P133" s="243"/>
      <c r="Q133" s="243"/>
      <c r="R133" s="243"/>
      <c r="S133" s="243"/>
      <c r="T133" s="244"/>
      <c r="U133" s="14"/>
      <c r="V133" s="14"/>
      <c r="W133" s="14"/>
      <c r="X133" s="14"/>
      <c r="Y133" s="14"/>
      <c r="Z133" s="14"/>
      <c r="AA133" s="14"/>
      <c r="AB133" s="14"/>
      <c r="AC133" s="14"/>
      <c r="AD133" s="14"/>
      <c r="AE133" s="14"/>
      <c r="AT133" s="245" t="s">
        <v>141</v>
      </c>
      <c r="AU133" s="245" t="s">
        <v>82</v>
      </c>
      <c r="AV133" s="14" t="s">
        <v>82</v>
      </c>
      <c r="AW133" s="14" t="s">
        <v>33</v>
      </c>
      <c r="AX133" s="14" t="s">
        <v>72</v>
      </c>
      <c r="AY133" s="245" t="s">
        <v>129</v>
      </c>
    </row>
    <row r="134" s="15" customFormat="1">
      <c r="A134" s="15"/>
      <c r="B134" s="246"/>
      <c r="C134" s="247"/>
      <c r="D134" s="220" t="s">
        <v>141</v>
      </c>
      <c r="E134" s="248" t="s">
        <v>348</v>
      </c>
      <c r="F134" s="249" t="s">
        <v>145</v>
      </c>
      <c r="G134" s="247"/>
      <c r="H134" s="250">
        <v>44.399999999999999</v>
      </c>
      <c r="I134" s="251"/>
      <c r="J134" s="247"/>
      <c r="K134" s="247"/>
      <c r="L134" s="252"/>
      <c r="M134" s="253"/>
      <c r="N134" s="254"/>
      <c r="O134" s="254"/>
      <c r="P134" s="254"/>
      <c r="Q134" s="254"/>
      <c r="R134" s="254"/>
      <c r="S134" s="254"/>
      <c r="T134" s="255"/>
      <c r="U134" s="15"/>
      <c r="V134" s="15"/>
      <c r="W134" s="15"/>
      <c r="X134" s="15"/>
      <c r="Y134" s="15"/>
      <c r="Z134" s="15"/>
      <c r="AA134" s="15"/>
      <c r="AB134" s="15"/>
      <c r="AC134" s="15"/>
      <c r="AD134" s="15"/>
      <c r="AE134" s="15"/>
      <c r="AT134" s="256" t="s">
        <v>141</v>
      </c>
      <c r="AU134" s="256" t="s">
        <v>82</v>
      </c>
      <c r="AV134" s="15" t="s">
        <v>137</v>
      </c>
      <c r="AW134" s="15" t="s">
        <v>33</v>
      </c>
      <c r="AX134" s="15" t="s">
        <v>80</v>
      </c>
      <c r="AY134" s="256" t="s">
        <v>129</v>
      </c>
    </row>
    <row r="135" s="2" customFormat="1" ht="24.15" customHeight="1">
      <c r="A135" s="40"/>
      <c r="B135" s="41"/>
      <c r="C135" s="207" t="s">
        <v>8</v>
      </c>
      <c r="D135" s="207" t="s">
        <v>132</v>
      </c>
      <c r="E135" s="208" t="s">
        <v>305</v>
      </c>
      <c r="F135" s="209" t="s">
        <v>306</v>
      </c>
      <c r="G135" s="210" t="s">
        <v>148</v>
      </c>
      <c r="H135" s="211">
        <v>71.040000000000006</v>
      </c>
      <c r="I135" s="212"/>
      <c r="J135" s="213">
        <f>ROUND(I135*H135,2)</f>
        <v>0</v>
      </c>
      <c r="K135" s="209" t="s">
        <v>136</v>
      </c>
      <c r="L135" s="46"/>
      <c r="M135" s="214" t="s">
        <v>19</v>
      </c>
      <c r="N135" s="215" t="s">
        <v>43</v>
      </c>
      <c r="O135" s="86"/>
      <c r="P135" s="216">
        <f>O135*H135</f>
        <v>0</v>
      </c>
      <c r="Q135" s="216">
        <v>0</v>
      </c>
      <c r="R135" s="216">
        <f>Q135*H135</f>
        <v>0</v>
      </c>
      <c r="S135" s="216">
        <v>0</v>
      </c>
      <c r="T135" s="217">
        <f>S135*H135</f>
        <v>0</v>
      </c>
      <c r="U135" s="40"/>
      <c r="V135" s="40"/>
      <c r="W135" s="40"/>
      <c r="X135" s="40"/>
      <c r="Y135" s="40"/>
      <c r="Z135" s="40"/>
      <c r="AA135" s="40"/>
      <c r="AB135" s="40"/>
      <c r="AC135" s="40"/>
      <c r="AD135" s="40"/>
      <c r="AE135" s="40"/>
      <c r="AR135" s="218" t="s">
        <v>137</v>
      </c>
      <c r="AT135" s="218" t="s">
        <v>132</v>
      </c>
      <c r="AU135" s="218" t="s">
        <v>82</v>
      </c>
      <c r="AY135" s="19" t="s">
        <v>129</v>
      </c>
      <c r="BE135" s="219">
        <f>IF(N135="základní",J135,0)</f>
        <v>0</v>
      </c>
      <c r="BF135" s="219">
        <f>IF(N135="snížená",J135,0)</f>
        <v>0</v>
      </c>
      <c r="BG135" s="219">
        <f>IF(N135="zákl. přenesená",J135,0)</f>
        <v>0</v>
      </c>
      <c r="BH135" s="219">
        <f>IF(N135="sníž. přenesená",J135,0)</f>
        <v>0</v>
      </c>
      <c r="BI135" s="219">
        <f>IF(N135="nulová",J135,0)</f>
        <v>0</v>
      </c>
      <c r="BJ135" s="19" t="s">
        <v>80</v>
      </c>
      <c r="BK135" s="219">
        <f>ROUND(I135*H135,2)</f>
        <v>0</v>
      </c>
      <c r="BL135" s="19" t="s">
        <v>137</v>
      </c>
      <c r="BM135" s="218" t="s">
        <v>416</v>
      </c>
    </row>
    <row r="136" s="14" customFormat="1">
      <c r="A136" s="14"/>
      <c r="B136" s="235"/>
      <c r="C136" s="236"/>
      <c r="D136" s="220" t="s">
        <v>141</v>
      </c>
      <c r="E136" s="236"/>
      <c r="F136" s="238" t="s">
        <v>417</v>
      </c>
      <c r="G136" s="236"/>
      <c r="H136" s="239">
        <v>71.040000000000006</v>
      </c>
      <c r="I136" s="240"/>
      <c r="J136" s="236"/>
      <c r="K136" s="236"/>
      <c r="L136" s="241"/>
      <c r="M136" s="242"/>
      <c r="N136" s="243"/>
      <c r="O136" s="243"/>
      <c r="P136" s="243"/>
      <c r="Q136" s="243"/>
      <c r="R136" s="243"/>
      <c r="S136" s="243"/>
      <c r="T136" s="244"/>
      <c r="U136" s="14"/>
      <c r="V136" s="14"/>
      <c r="W136" s="14"/>
      <c r="X136" s="14"/>
      <c r="Y136" s="14"/>
      <c r="Z136" s="14"/>
      <c r="AA136" s="14"/>
      <c r="AB136" s="14"/>
      <c r="AC136" s="14"/>
      <c r="AD136" s="14"/>
      <c r="AE136" s="14"/>
      <c r="AT136" s="245" t="s">
        <v>141</v>
      </c>
      <c r="AU136" s="245" t="s">
        <v>82</v>
      </c>
      <c r="AV136" s="14" t="s">
        <v>82</v>
      </c>
      <c r="AW136" s="14" t="s">
        <v>4</v>
      </c>
      <c r="AX136" s="14" t="s">
        <v>80</v>
      </c>
      <c r="AY136" s="245" t="s">
        <v>129</v>
      </c>
    </row>
    <row r="137" s="2" customFormat="1" ht="24.15" customHeight="1">
      <c r="A137" s="40"/>
      <c r="B137" s="41"/>
      <c r="C137" s="207" t="s">
        <v>218</v>
      </c>
      <c r="D137" s="207" t="s">
        <v>132</v>
      </c>
      <c r="E137" s="208" t="s">
        <v>418</v>
      </c>
      <c r="F137" s="209" t="s">
        <v>419</v>
      </c>
      <c r="G137" s="210" t="s">
        <v>135</v>
      </c>
      <c r="H137" s="211">
        <v>90.299999999999997</v>
      </c>
      <c r="I137" s="212"/>
      <c r="J137" s="213">
        <f>ROUND(I137*H137,2)</f>
        <v>0</v>
      </c>
      <c r="K137" s="209" t="s">
        <v>136</v>
      </c>
      <c r="L137" s="46"/>
      <c r="M137" s="214" t="s">
        <v>19</v>
      </c>
      <c r="N137" s="215" t="s">
        <v>43</v>
      </c>
      <c r="O137" s="86"/>
      <c r="P137" s="216">
        <f>O137*H137</f>
        <v>0</v>
      </c>
      <c r="Q137" s="216">
        <v>0</v>
      </c>
      <c r="R137" s="216">
        <f>Q137*H137</f>
        <v>0</v>
      </c>
      <c r="S137" s="216">
        <v>0</v>
      </c>
      <c r="T137" s="217">
        <f>S137*H137</f>
        <v>0</v>
      </c>
      <c r="U137" s="40"/>
      <c r="V137" s="40"/>
      <c r="W137" s="40"/>
      <c r="X137" s="40"/>
      <c r="Y137" s="40"/>
      <c r="Z137" s="40"/>
      <c r="AA137" s="40"/>
      <c r="AB137" s="40"/>
      <c r="AC137" s="40"/>
      <c r="AD137" s="40"/>
      <c r="AE137" s="40"/>
      <c r="AR137" s="218" t="s">
        <v>137</v>
      </c>
      <c r="AT137" s="218" t="s">
        <v>132</v>
      </c>
      <c r="AU137" s="218" t="s">
        <v>82</v>
      </c>
      <c r="AY137" s="19" t="s">
        <v>129</v>
      </c>
      <c r="BE137" s="219">
        <f>IF(N137="základní",J137,0)</f>
        <v>0</v>
      </c>
      <c r="BF137" s="219">
        <f>IF(N137="snížená",J137,0)</f>
        <v>0</v>
      </c>
      <c r="BG137" s="219">
        <f>IF(N137="zákl. přenesená",J137,0)</f>
        <v>0</v>
      </c>
      <c r="BH137" s="219">
        <f>IF(N137="sníž. přenesená",J137,0)</f>
        <v>0</v>
      </c>
      <c r="BI137" s="219">
        <f>IF(N137="nulová",J137,0)</f>
        <v>0</v>
      </c>
      <c r="BJ137" s="19" t="s">
        <v>80</v>
      </c>
      <c r="BK137" s="219">
        <f>ROUND(I137*H137,2)</f>
        <v>0</v>
      </c>
      <c r="BL137" s="19" t="s">
        <v>137</v>
      </c>
      <c r="BM137" s="218" t="s">
        <v>420</v>
      </c>
    </row>
    <row r="138" s="2" customFormat="1">
      <c r="A138" s="40"/>
      <c r="B138" s="41"/>
      <c r="C138" s="42"/>
      <c r="D138" s="220" t="s">
        <v>139</v>
      </c>
      <c r="E138" s="42"/>
      <c r="F138" s="221" t="s">
        <v>421</v>
      </c>
      <c r="G138" s="42"/>
      <c r="H138" s="42"/>
      <c r="I138" s="222"/>
      <c r="J138" s="42"/>
      <c r="K138" s="42"/>
      <c r="L138" s="46"/>
      <c r="M138" s="223"/>
      <c r="N138" s="224"/>
      <c r="O138" s="86"/>
      <c r="P138" s="86"/>
      <c r="Q138" s="86"/>
      <c r="R138" s="86"/>
      <c r="S138" s="86"/>
      <c r="T138" s="87"/>
      <c r="U138" s="40"/>
      <c r="V138" s="40"/>
      <c r="W138" s="40"/>
      <c r="X138" s="40"/>
      <c r="Y138" s="40"/>
      <c r="Z138" s="40"/>
      <c r="AA138" s="40"/>
      <c r="AB138" s="40"/>
      <c r="AC138" s="40"/>
      <c r="AD138" s="40"/>
      <c r="AE138" s="40"/>
      <c r="AT138" s="19" t="s">
        <v>139</v>
      </c>
      <c r="AU138" s="19" t="s">
        <v>82</v>
      </c>
    </row>
    <row r="139" s="14" customFormat="1">
      <c r="A139" s="14"/>
      <c r="B139" s="235"/>
      <c r="C139" s="236"/>
      <c r="D139" s="220" t="s">
        <v>141</v>
      </c>
      <c r="E139" s="237" t="s">
        <v>19</v>
      </c>
      <c r="F139" s="238" t="s">
        <v>422</v>
      </c>
      <c r="G139" s="236"/>
      <c r="H139" s="239">
        <v>90.299999999999997</v>
      </c>
      <c r="I139" s="240"/>
      <c r="J139" s="236"/>
      <c r="K139" s="236"/>
      <c r="L139" s="241"/>
      <c r="M139" s="242"/>
      <c r="N139" s="243"/>
      <c r="O139" s="243"/>
      <c r="P139" s="243"/>
      <c r="Q139" s="243"/>
      <c r="R139" s="243"/>
      <c r="S139" s="243"/>
      <c r="T139" s="244"/>
      <c r="U139" s="14"/>
      <c r="V139" s="14"/>
      <c r="W139" s="14"/>
      <c r="X139" s="14"/>
      <c r="Y139" s="14"/>
      <c r="Z139" s="14"/>
      <c r="AA139" s="14"/>
      <c r="AB139" s="14"/>
      <c r="AC139" s="14"/>
      <c r="AD139" s="14"/>
      <c r="AE139" s="14"/>
      <c r="AT139" s="245" t="s">
        <v>141</v>
      </c>
      <c r="AU139" s="245" t="s">
        <v>82</v>
      </c>
      <c r="AV139" s="14" t="s">
        <v>82</v>
      </c>
      <c r="AW139" s="14" t="s">
        <v>33</v>
      </c>
      <c r="AX139" s="14" t="s">
        <v>80</v>
      </c>
      <c r="AY139" s="245" t="s">
        <v>129</v>
      </c>
    </row>
    <row r="140" s="2" customFormat="1" ht="37.8" customHeight="1">
      <c r="A140" s="40"/>
      <c r="B140" s="41"/>
      <c r="C140" s="207" t="s">
        <v>223</v>
      </c>
      <c r="D140" s="207" t="s">
        <v>132</v>
      </c>
      <c r="E140" s="208" t="s">
        <v>423</v>
      </c>
      <c r="F140" s="209" t="s">
        <v>424</v>
      </c>
      <c r="G140" s="210" t="s">
        <v>135</v>
      </c>
      <c r="H140" s="211">
        <v>34.439999999999998</v>
      </c>
      <c r="I140" s="212"/>
      <c r="J140" s="213">
        <f>ROUND(I140*H140,2)</f>
        <v>0</v>
      </c>
      <c r="K140" s="209" t="s">
        <v>136</v>
      </c>
      <c r="L140" s="46"/>
      <c r="M140" s="214" t="s">
        <v>19</v>
      </c>
      <c r="N140" s="215" t="s">
        <v>43</v>
      </c>
      <c r="O140" s="86"/>
      <c r="P140" s="216">
        <f>O140*H140</f>
        <v>0</v>
      </c>
      <c r="Q140" s="216">
        <v>0</v>
      </c>
      <c r="R140" s="216">
        <f>Q140*H140</f>
        <v>0</v>
      </c>
      <c r="S140" s="216">
        <v>0</v>
      </c>
      <c r="T140" s="217">
        <f>S140*H140</f>
        <v>0</v>
      </c>
      <c r="U140" s="40"/>
      <c r="V140" s="40"/>
      <c r="W140" s="40"/>
      <c r="X140" s="40"/>
      <c r="Y140" s="40"/>
      <c r="Z140" s="40"/>
      <c r="AA140" s="40"/>
      <c r="AB140" s="40"/>
      <c r="AC140" s="40"/>
      <c r="AD140" s="40"/>
      <c r="AE140" s="40"/>
      <c r="AR140" s="218" t="s">
        <v>137</v>
      </c>
      <c r="AT140" s="218" t="s">
        <v>132</v>
      </c>
      <c r="AU140" s="218" t="s">
        <v>82</v>
      </c>
      <c r="AY140" s="19" t="s">
        <v>129</v>
      </c>
      <c r="BE140" s="219">
        <f>IF(N140="základní",J140,0)</f>
        <v>0</v>
      </c>
      <c r="BF140" s="219">
        <f>IF(N140="snížená",J140,0)</f>
        <v>0</v>
      </c>
      <c r="BG140" s="219">
        <f>IF(N140="zákl. přenesená",J140,0)</f>
        <v>0</v>
      </c>
      <c r="BH140" s="219">
        <f>IF(N140="sníž. přenesená",J140,0)</f>
        <v>0</v>
      </c>
      <c r="BI140" s="219">
        <f>IF(N140="nulová",J140,0)</f>
        <v>0</v>
      </c>
      <c r="BJ140" s="19" t="s">
        <v>80</v>
      </c>
      <c r="BK140" s="219">
        <f>ROUND(I140*H140,2)</f>
        <v>0</v>
      </c>
      <c r="BL140" s="19" t="s">
        <v>137</v>
      </c>
      <c r="BM140" s="218" t="s">
        <v>425</v>
      </c>
    </row>
    <row r="141" s="2" customFormat="1">
      <c r="A141" s="40"/>
      <c r="B141" s="41"/>
      <c r="C141" s="42"/>
      <c r="D141" s="220" t="s">
        <v>139</v>
      </c>
      <c r="E141" s="42"/>
      <c r="F141" s="221" t="s">
        <v>426</v>
      </c>
      <c r="G141" s="42"/>
      <c r="H141" s="42"/>
      <c r="I141" s="222"/>
      <c r="J141" s="42"/>
      <c r="K141" s="42"/>
      <c r="L141" s="46"/>
      <c r="M141" s="223"/>
      <c r="N141" s="224"/>
      <c r="O141" s="86"/>
      <c r="P141" s="86"/>
      <c r="Q141" s="86"/>
      <c r="R141" s="86"/>
      <c r="S141" s="86"/>
      <c r="T141" s="87"/>
      <c r="U141" s="40"/>
      <c r="V141" s="40"/>
      <c r="W141" s="40"/>
      <c r="X141" s="40"/>
      <c r="Y141" s="40"/>
      <c r="Z141" s="40"/>
      <c r="AA141" s="40"/>
      <c r="AB141" s="40"/>
      <c r="AC141" s="40"/>
      <c r="AD141" s="40"/>
      <c r="AE141" s="40"/>
      <c r="AT141" s="19" t="s">
        <v>139</v>
      </c>
      <c r="AU141" s="19" t="s">
        <v>82</v>
      </c>
    </row>
    <row r="142" s="14" customFormat="1">
      <c r="A142" s="14"/>
      <c r="B142" s="235"/>
      <c r="C142" s="236"/>
      <c r="D142" s="220" t="s">
        <v>141</v>
      </c>
      <c r="E142" s="237" t="s">
        <v>19</v>
      </c>
      <c r="F142" s="238" t="s">
        <v>427</v>
      </c>
      <c r="G142" s="236"/>
      <c r="H142" s="239">
        <v>37</v>
      </c>
      <c r="I142" s="240"/>
      <c r="J142" s="236"/>
      <c r="K142" s="236"/>
      <c r="L142" s="241"/>
      <c r="M142" s="242"/>
      <c r="N142" s="243"/>
      <c r="O142" s="243"/>
      <c r="P142" s="243"/>
      <c r="Q142" s="243"/>
      <c r="R142" s="243"/>
      <c r="S142" s="243"/>
      <c r="T142" s="244"/>
      <c r="U142" s="14"/>
      <c r="V142" s="14"/>
      <c r="W142" s="14"/>
      <c r="X142" s="14"/>
      <c r="Y142" s="14"/>
      <c r="Z142" s="14"/>
      <c r="AA142" s="14"/>
      <c r="AB142" s="14"/>
      <c r="AC142" s="14"/>
      <c r="AD142" s="14"/>
      <c r="AE142" s="14"/>
      <c r="AT142" s="245" t="s">
        <v>141</v>
      </c>
      <c r="AU142" s="245" t="s">
        <v>82</v>
      </c>
      <c r="AV142" s="14" t="s">
        <v>82</v>
      </c>
      <c r="AW142" s="14" t="s">
        <v>33</v>
      </c>
      <c r="AX142" s="14" t="s">
        <v>72</v>
      </c>
      <c r="AY142" s="245" t="s">
        <v>129</v>
      </c>
    </row>
    <row r="143" s="14" customFormat="1">
      <c r="A143" s="14"/>
      <c r="B143" s="235"/>
      <c r="C143" s="236"/>
      <c r="D143" s="220" t="s">
        <v>141</v>
      </c>
      <c r="E143" s="237" t="s">
        <v>19</v>
      </c>
      <c r="F143" s="238" t="s">
        <v>428</v>
      </c>
      <c r="G143" s="236"/>
      <c r="H143" s="239">
        <v>-2.5600000000000001</v>
      </c>
      <c r="I143" s="240"/>
      <c r="J143" s="236"/>
      <c r="K143" s="236"/>
      <c r="L143" s="241"/>
      <c r="M143" s="242"/>
      <c r="N143" s="243"/>
      <c r="O143" s="243"/>
      <c r="P143" s="243"/>
      <c r="Q143" s="243"/>
      <c r="R143" s="243"/>
      <c r="S143" s="243"/>
      <c r="T143" s="244"/>
      <c r="U143" s="14"/>
      <c r="V143" s="14"/>
      <c r="W143" s="14"/>
      <c r="X143" s="14"/>
      <c r="Y143" s="14"/>
      <c r="Z143" s="14"/>
      <c r="AA143" s="14"/>
      <c r="AB143" s="14"/>
      <c r="AC143" s="14"/>
      <c r="AD143" s="14"/>
      <c r="AE143" s="14"/>
      <c r="AT143" s="245" t="s">
        <v>141</v>
      </c>
      <c r="AU143" s="245" t="s">
        <v>82</v>
      </c>
      <c r="AV143" s="14" t="s">
        <v>82</v>
      </c>
      <c r="AW143" s="14" t="s">
        <v>33</v>
      </c>
      <c r="AX143" s="14" t="s">
        <v>72</v>
      </c>
      <c r="AY143" s="245" t="s">
        <v>129</v>
      </c>
    </row>
    <row r="144" s="15" customFormat="1">
      <c r="A144" s="15"/>
      <c r="B144" s="246"/>
      <c r="C144" s="247"/>
      <c r="D144" s="220" t="s">
        <v>141</v>
      </c>
      <c r="E144" s="248" t="s">
        <v>342</v>
      </c>
      <c r="F144" s="249" t="s">
        <v>145</v>
      </c>
      <c r="G144" s="247"/>
      <c r="H144" s="250">
        <v>34.439999999999998</v>
      </c>
      <c r="I144" s="251"/>
      <c r="J144" s="247"/>
      <c r="K144" s="247"/>
      <c r="L144" s="252"/>
      <c r="M144" s="253"/>
      <c r="N144" s="254"/>
      <c r="O144" s="254"/>
      <c r="P144" s="254"/>
      <c r="Q144" s="254"/>
      <c r="R144" s="254"/>
      <c r="S144" s="254"/>
      <c r="T144" s="255"/>
      <c r="U144" s="15"/>
      <c r="V144" s="15"/>
      <c r="W144" s="15"/>
      <c r="X144" s="15"/>
      <c r="Y144" s="15"/>
      <c r="Z144" s="15"/>
      <c r="AA144" s="15"/>
      <c r="AB144" s="15"/>
      <c r="AC144" s="15"/>
      <c r="AD144" s="15"/>
      <c r="AE144" s="15"/>
      <c r="AT144" s="256" t="s">
        <v>141</v>
      </c>
      <c r="AU144" s="256" t="s">
        <v>82</v>
      </c>
      <c r="AV144" s="15" t="s">
        <v>137</v>
      </c>
      <c r="AW144" s="15" t="s">
        <v>33</v>
      </c>
      <c r="AX144" s="15" t="s">
        <v>80</v>
      </c>
      <c r="AY144" s="256" t="s">
        <v>129</v>
      </c>
    </row>
    <row r="145" s="2" customFormat="1" ht="14.4" customHeight="1">
      <c r="A145" s="40"/>
      <c r="B145" s="41"/>
      <c r="C145" s="257" t="s">
        <v>228</v>
      </c>
      <c r="D145" s="257" t="s">
        <v>157</v>
      </c>
      <c r="E145" s="258" t="s">
        <v>429</v>
      </c>
      <c r="F145" s="259" t="s">
        <v>430</v>
      </c>
      <c r="G145" s="260" t="s">
        <v>148</v>
      </c>
      <c r="H145" s="261">
        <v>61.991999999999997</v>
      </c>
      <c r="I145" s="262"/>
      <c r="J145" s="263">
        <f>ROUND(I145*H145,2)</f>
        <v>0</v>
      </c>
      <c r="K145" s="259" t="s">
        <v>136</v>
      </c>
      <c r="L145" s="264"/>
      <c r="M145" s="265" t="s">
        <v>19</v>
      </c>
      <c r="N145" s="266" t="s">
        <v>43</v>
      </c>
      <c r="O145" s="86"/>
      <c r="P145" s="216">
        <f>O145*H145</f>
        <v>0</v>
      </c>
      <c r="Q145" s="216">
        <v>0</v>
      </c>
      <c r="R145" s="216">
        <f>Q145*H145</f>
        <v>0</v>
      </c>
      <c r="S145" s="216">
        <v>0</v>
      </c>
      <c r="T145" s="217">
        <f>S145*H145</f>
        <v>0</v>
      </c>
      <c r="U145" s="40"/>
      <c r="V145" s="40"/>
      <c r="W145" s="40"/>
      <c r="X145" s="40"/>
      <c r="Y145" s="40"/>
      <c r="Z145" s="40"/>
      <c r="AA145" s="40"/>
      <c r="AB145" s="40"/>
      <c r="AC145" s="40"/>
      <c r="AD145" s="40"/>
      <c r="AE145" s="40"/>
      <c r="AR145" s="218" t="s">
        <v>160</v>
      </c>
      <c r="AT145" s="218" t="s">
        <v>157</v>
      </c>
      <c r="AU145" s="218" t="s">
        <v>82</v>
      </c>
      <c r="AY145" s="19" t="s">
        <v>129</v>
      </c>
      <c r="BE145" s="219">
        <f>IF(N145="základní",J145,0)</f>
        <v>0</v>
      </c>
      <c r="BF145" s="219">
        <f>IF(N145="snížená",J145,0)</f>
        <v>0</v>
      </c>
      <c r="BG145" s="219">
        <f>IF(N145="zákl. přenesená",J145,0)</f>
        <v>0</v>
      </c>
      <c r="BH145" s="219">
        <f>IF(N145="sníž. přenesená",J145,0)</f>
        <v>0</v>
      </c>
      <c r="BI145" s="219">
        <f>IF(N145="nulová",J145,0)</f>
        <v>0</v>
      </c>
      <c r="BJ145" s="19" t="s">
        <v>80</v>
      </c>
      <c r="BK145" s="219">
        <f>ROUND(I145*H145,2)</f>
        <v>0</v>
      </c>
      <c r="BL145" s="19" t="s">
        <v>137</v>
      </c>
      <c r="BM145" s="218" t="s">
        <v>431</v>
      </c>
    </row>
    <row r="146" s="14" customFormat="1">
      <c r="A146" s="14"/>
      <c r="B146" s="235"/>
      <c r="C146" s="236"/>
      <c r="D146" s="220" t="s">
        <v>141</v>
      </c>
      <c r="E146" s="236"/>
      <c r="F146" s="238" t="s">
        <v>432</v>
      </c>
      <c r="G146" s="236"/>
      <c r="H146" s="239">
        <v>61.991999999999997</v>
      </c>
      <c r="I146" s="240"/>
      <c r="J146" s="236"/>
      <c r="K146" s="236"/>
      <c r="L146" s="241"/>
      <c r="M146" s="242"/>
      <c r="N146" s="243"/>
      <c r="O146" s="243"/>
      <c r="P146" s="243"/>
      <c r="Q146" s="243"/>
      <c r="R146" s="243"/>
      <c r="S146" s="243"/>
      <c r="T146" s="244"/>
      <c r="U146" s="14"/>
      <c r="V146" s="14"/>
      <c r="W146" s="14"/>
      <c r="X146" s="14"/>
      <c r="Y146" s="14"/>
      <c r="Z146" s="14"/>
      <c r="AA146" s="14"/>
      <c r="AB146" s="14"/>
      <c r="AC146" s="14"/>
      <c r="AD146" s="14"/>
      <c r="AE146" s="14"/>
      <c r="AT146" s="245" t="s">
        <v>141</v>
      </c>
      <c r="AU146" s="245" t="s">
        <v>82</v>
      </c>
      <c r="AV146" s="14" t="s">
        <v>82</v>
      </c>
      <c r="AW146" s="14" t="s">
        <v>4</v>
      </c>
      <c r="AX146" s="14" t="s">
        <v>80</v>
      </c>
      <c r="AY146" s="245" t="s">
        <v>129</v>
      </c>
    </row>
    <row r="147" s="12" customFormat="1" ht="22.8" customHeight="1">
      <c r="A147" s="12"/>
      <c r="B147" s="191"/>
      <c r="C147" s="192"/>
      <c r="D147" s="193" t="s">
        <v>71</v>
      </c>
      <c r="E147" s="205" t="s">
        <v>137</v>
      </c>
      <c r="F147" s="205" t="s">
        <v>151</v>
      </c>
      <c r="G147" s="192"/>
      <c r="H147" s="192"/>
      <c r="I147" s="195"/>
      <c r="J147" s="206">
        <f>BK147</f>
        <v>0</v>
      </c>
      <c r="K147" s="192"/>
      <c r="L147" s="197"/>
      <c r="M147" s="198"/>
      <c r="N147" s="199"/>
      <c r="O147" s="199"/>
      <c r="P147" s="200">
        <f>SUM(P148:P151)</f>
        <v>0</v>
      </c>
      <c r="Q147" s="199"/>
      <c r="R147" s="200">
        <f>SUM(R148:R151)</f>
        <v>0</v>
      </c>
      <c r="S147" s="199"/>
      <c r="T147" s="201">
        <f>SUM(T148:T151)</f>
        <v>0</v>
      </c>
      <c r="U147" s="12"/>
      <c r="V147" s="12"/>
      <c r="W147" s="12"/>
      <c r="X147" s="12"/>
      <c r="Y147" s="12"/>
      <c r="Z147" s="12"/>
      <c r="AA147" s="12"/>
      <c r="AB147" s="12"/>
      <c r="AC147" s="12"/>
      <c r="AD147" s="12"/>
      <c r="AE147" s="12"/>
      <c r="AR147" s="202" t="s">
        <v>80</v>
      </c>
      <c r="AT147" s="203" t="s">
        <v>71</v>
      </c>
      <c r="AU147" s="203" t="s">
        <v>80</v>
      </c>
      <c r="AY147" s="202" t="s">
        <v>129</v>
      </c>
      <c r="BK147" s="204">
        <f>SUM(BK148:BK151)</f>
        <v>0</v>
      </c>
    </row>
    <row r="148" s="2" customFormat="1" ht="14.4" customHeight="1">
      <c r="A148" s="40"/>
      <c r="B148" s="41"/>
      <c r="C148" s="207" t="s">
        <v>234</v>
      </c>
      <c r="D148" s="207" t="s">
        <v>132</v>
      </c>
      <c r="E148" s="208" t="s">
        <v>433</v>
      </c>
      <c r="F148" s="209" t="s">
        <v>434</v>
      </c>
      <c r="G148" s="210" t="s">
        <v>135</v>
      </c>
      <c r="H148" s="211">
        <v>7.4000000000000004</v>
      </c>
      <c r="I148" s="212"/>
      <c r="J148" s="213">
        <f>ROUND(I148*H148,2)</f>
        <v>0</v>
      </c>
      <c r="K148" s="209" t="s">
        <v>136</v>
      </c>
      <c r="L148" s="46"/>
      <c r="M148" s="214" t="s">
        <v>19</v>
      </c>
      <c r="N148" s="215" t="s">
        <v>43</v>
      </c>
      <c r="O148" s="86"/>
      <c r="P148" s="216">
        <f>O148*H148</f>
        <v>0</v>
      </c>
      <c r="Q148" s="216">
        <v>0</v>
      </c>
      <c r="R148" s="216">
        <f>Q148*H148</f>
        <v>0</v>
      </c>
      <c r="S148" s="216">
        <v>0</v>
      </c>
      <c r="T148" s="217">
        <f>S148*H148</f>
        <v>0</v>
      </c>
      <c r="U148" s="40"/>
      <c r="V148" s="40"/>
      <c r="W148" s="40"/>
      <c r="X148" s="40"/>
      <c r="Y148" s="40"/>
      <c r="Z148" s="40"/>
      <c r="AA148" s="40"/>
      <c r="AB148" s="40"/>
      <c r="AC148" s="40"/>
      <c r="AD148" s="40"/>
      <c r="AE148" s="40"/>
      <c r="AR148" s="218" t="s">
        <v>137</v>
      </c>
      <c r="AT148" s="218" t="s">
        <v>132</v>
      </c>
      <c r="AU148" s="218" t="s">
        <v>82</v>
      </c>
      <c r="AY148" s="19" t="s">
        <v>129</v>
      </c>
      <c r="BE148" s="219">
        <f>IF(N148="základní",J148,0)</f>
        <v>0</v>
      </c>
      <c r="BF148" s="219">
        <f>IF(N148="snížená",J148,0)</f>
        <v>0</v>
      </c>
      <c r="BG148" s="219">
        <f>IF(N148="zákl. přenesená",J148,0)</f>
        <v>0</v>
      </c>
      <c r="BH148" s="219">
        <f>IF(N148="sníž. přenesená",J148,0)</f>
        <v>0</v>
      </c>
      <c r="BI148" s="219">
        <f>IF(N148="nulová",J148,0)</f>
        <v>0</v>
      </c>
      <c r="BJ148" s="19" t="s">
        <v>80</v>
      </c>
      <c r="BK148" s="219">
        <f>ROUND(I148*H148,2)</f>
        <v>0</v>
      </c>
      <c r="BL148" s="19" t="s">
        <v>137</v>
      </c>
      <c r="BM148" s="218" t="s">
        <v>435</v>
      </c>
    </row>
    <row r="149" s="2" customFormat="1">
      <c r="A149" s="40"/>
      <c r="B149" s="41"/>
      <c r="C149" s="42"/>
      <c r="D149" s="220" t="s">
        <v>139</v>
      </c>
      <c r="E149" s="42"/>
      <c r="F149" s="221" t="s">
        <v>436</v>
      </c>
      <c r="G149" s="42"/>
      <c r="H149" s="42"/>
      <c r="I149" s="222"/>
      <c r="J149" s="42"/>
      <c r="K149" s="42"/>
      <c r="L149" s="46"/>
      <c r="M149" s="223"/>
      <c r="N149" s="224"/>
      <c r="O149" s="86"/>
      <c r="P149" s="86"/>
      <c r="Q149" s="86"/>
      <c r="R149" s="86"/>
      <c r="S149" s="86"/>
      <c r="T149" s="87"/>
      <c r="U149" s="40"/>
      <c r="V149" s="40"/>
      <c r="W149" s="40"/>
      <c r="X149" s="40"/>
      <c r="Y149" s="40"/>
      <c r="Z149" s="40"/>
      <c r="AA149" s="40"/>
      <c r="AB149" s="40"/>
      <c r="AC149" s="40"/>
      <c r="AD149" s="40"/>
      <c r="AE149" s="40"/>
      <c r="AT149" s="19" t="s">
        <v>139</v>
      </c>
      <c r="AU149" s="19" t="s">
        <v>82</v>
      </c>
    </row>
    <row r="150" s="14" customFormat="1">
      <c r="A150" s="14"/>
      <c r="B150" s="235"/>
      <c r="C150" s="236"/>
      <c r="D150" s="220" t="s">
        <v>141</v>
      </c>
      <c r="E150" s="237" t="s">
        <v>19</v>
      </c>
      <c r="F150" s="238" t="s">
        <v>437</v>
      </c>
      <c r="G150" s="236"/>
      <c r="H150" s="239">
        <v>7.4000000000000004</v>
      </c>
      <c r="I150" s="240"/>
      <c r="J150" s="236"/>
      <c r="K150" s="236"/>
      <c r="L150" s="241"/>
      <c r="M150" s="242"/>
      <c r="N150" s="243"/>
      <c r="O150" s="243"/>
      <c r="P150" s="243"/>
      <c r="Q150" s="243"/>
      <c r="R150" s="243"/>
      <c r="S150" s="243"/>
      <c r="T150" s="244"/>
      <c r="U150" s="14"/>
      <c r="V150" s="14"/>
      <c r="W150" s="14"/>
      <c r="X150" s="14"/>
      <c r="Y150" s="14"/>
      <c r="Z150" s="14"/>
      <c r="AA150" s="14"/>
      <c r="AB150" s="14"/>
      <c r="AC150" s="14"/>
      <c r="AD150" s="14"/>
      <c r="AE150" s="14"/>
      <c r="AT150" s="245" t="s">
        <v>141</v>
      </c>
      <c r="AU150" s="245" t="s">
        <v>82</v>
      </c>
      <c r="AV150" s="14" t="s">
        <v>82</v>
      </c>
      <c r="AW150" s="14" t="s">
        <v>33</v>
      </c>
      <c r="AX150" s="14" t="s">
        <v>72</v>
      </c>
      <c r="AY150" s="245" t="s">
        <v>129</v>
      </c>
    </row>
    <row r="151" s="15" customFormat="1">
      <c r="A151" s="15"/>
      <c r="B151" s="246"/>
      <c r="C151" s="247"/>
      <c r="D151" s="220" t="s">
        <v>141</v>
      </c>
      <c r="E151" s="248" t="s">
        <v>336</v>
      </c>
      <c r="F151" s="249" t="s">
        <v>145</v>
      </c>
      <c r="G151" s="247"/>
      <c r="H151" s="250">
        <v>7.4000000000000004</v>
      </c>
      <c r="I151" s="251"/>
      <c r="J151" s="247"/>
      <c r="K151" s="247"/>
      <c r="L151" s="252"/>
      <c r="M151" s="253"/>
      <c r="N151" s="254"/>
      <c r="O151" s="254"/>
      <c r="P151" s="254"/>
      <c r="Q151" s="254"/>
      <c r="R151" s="254"/>
      <c r="S151" s="254"/>
      <c r="T151" s="255"/>
      <c r="U151" s="15"/>
      <c r="V151" s="15"/>
      <c r="W151" s="15"/>
      <c r="X151" s="15"/>
      <c r="Y151" s="15"/>
      <c r="Z151" s="15"/>
      <c r="AA151" s="15"/>
      <c r="AB151" s="15"/>
      <c r="AC151" s="15"/>
      <c r="AD151" s="15"/>
      <c r="AE151" s="15"/>
      <c r="AT151" s="256" t="s">
        <v>141</v>
      </c>
      <c r="AU151" s="256" t="s">
        <v>82</v>
      </c>
      <c r="AV151" s="15" t="s">
        <v>137</v>
      </c>
      <c r="AW151" s="15" t="s">
        <v>33</v>
      </c>
      <c r="AX151" s="15" t="s">
        <v>80</v>
      </c>
      <c r="AY151" s="256" t="s">
        <v>129</v>
      </c>
    </row>
    <row r="152" s="12" customFormat="1" ht="22.8" customHeight="1">
      <c r="A152" s="12"/>
      <c r="B152" s="191"/>
      <c r="C152" s="192"/>
      <c r="D152" s="193" t="s">
        <v>71</v>
      </c>
      <c r="E152" s="205" t="s">
        <v>162</v>
      </c>
      <c r="F152" s="205" t="s">
        <v>438</v>
      </c>
      <c r="G152" s="192"/>
      <c r="H152" s="192"/>
      <c r="I152" s="195"/>
      <c r="J152" s="206">
        <f>BK152</f>
        <v>0</v>
      </c>
      <c r="K152" s="192"/>
      <c r="L152" s="197"/>
      <c r="M152" s="198"/>
      <c r="N152" s="199"/>
      <c r="O152" s="199"/>
      <c r="P152" s="200">
        <f>SUM(P153:P165)</f>
        <v>0</v>
      </c>
      <c r="Q152" s="199"/>
      <c r="R152" s="200">
        <f>SUM(R153:R165)</f>
        <v>0.58063500000000001</v>
      </c>
      <c r="S152" s="199"/>
      <c r="T152" s="201">
        <f>SUM(T153:T165)</f>
        <v>0</v>
      </c>
      <c r="U152" s="12"/>
      <c r="V152" s="12"/>
      <c r="W152" s="12"/>
      <c r="X152" s="12"/>
      <c r="Y152" s="12"/>
      <c r="Z152" s="12"/>
      <c r="AA152" s="12"/>
      <c r="AB152" s="12"/>
      <c r="AC152" s="12"/>
      <c r="AD152" s="12"/>
      <c r="AE152" s="12"/>
      <c r="AR152" s="202" t="s">
        <v>80</v>
      </c>
      <c r="AT152" s="203" t="s">
        <v>71</v>
      </c>
      <c r="AU152" s="203" t="s">
        <v>80</v>
      </c>
      <c r="AY152" s="202" t="s">
        <v>129</v>
      </c>
      <c r="BK152" s="204">
        <f>SUM(BK153:BK165)</f>
        <v>0</v>
      </c>
    </row>
    <row r="153" s="2" customFormat="1" ht="24.15" customHeight="1">
      <c r="A153" s="40"/>
      <c r="B153" s="41"/>
      <c r="C153" s="207" t="s">
        <v>239</v>
      </c>
      <c r="D153" s="207" t="s">
        <v>132</v>
      </c>
      <c r="E153" s="208" t="s">
        <v>439</v>
      </c>
      <c r="F153" s="209" t="s">
        <v>440</v>
      </c>
      <c r="G153" s="210" t="s">
        <v>95</v>
      </c>
      <c r="H153" s="211">
        <v>69</v>
      </c>
      <c r="I153" s="212"/>
      <c r="J153" s="213">
        <f>ROUND(I153*H153,2)</f>
        <v>0</v>
      </c>
      <c r="K153" s="209" t="s">
        <v>136</v>
      </c>
      <c r="L153" s="46"/>
      <c r="M153" s="214" t="s">
        <v>19</v>
      </c>
      <c r="N153" s="215" t="s">
        <v>43</v>
      </c>
      <c r="O153" s="86"/>
      <c r="P153" s="216">
        <f>O153*H153</f>
        <v>0</v>
      </c>
      <c r="Q153" s="216">
        <v>0</v>
      </c>
      <c r="R153" s="216">
        <f>Q153*H153</f>
        <v>0</v>
      </c>
      <c r="S153" s="216">
        <v>0</v>
      </c>
      <c r="T153" s="217">
        <f>S153*H153</f>
        <v>0</v>
      </c>
      <c r="U153" s="40"/>
      <c r="V153" s="40"/>
      <c r="W153" s="40"/>
      <c r="X153" s="40"/>
      <c r="Y153" s="40"/>
      <c r="Z153" s="40"/>
      <c r="AA153" s="40"/>
      <c r="AB153" s="40"/>
      <c r="AC153" s="40"/>
      <c r="AD153" s="40"/>
      <c r="AE153" s="40"/>
      <c r="AR153" s="218" t="s">
        <v>137</v>
      </c>
      <c r="AT153" s="218" t="s">
        <v>132</v>
      </c>
      <c r="AU153" s="218" t="s">
        <v>82</v>
      </c>
      <c r="AY153" s="19" t="s">
        <v>129</v>
      </c>
      <c r="BE153" s="219">
        <f>IF(N153="základní",J153,0)</f>
        <v>0</v>
      </c>
      <c r="BF153" s="219">
        <f>IF(N153="snížená",J153,0)</f>
        <v>0</v>
      </c>
      <c r="BG153" s="219">
        <f>IF(N153="zákl. přenesená",J153,0)</f>
        <v>0</v>
      </c>
      <c r="BH153" s="219">
        <f>IF(N153="sníž. přenesená",J153,0)</f>
        <v>0</v>
      </c>
      <c r="BI153" s="219">
        <f>IF(N153="nulová",J153,0)</f>
        <v>0</v>
      </c>
      <c r="BJ153" s="19" t="s">
        <v>80</v>
      </c>
      <c r="BK153" s="219">
        <f>ROUND(I153*H153,2)</f>
        <v>0</v>
      </c>
      <c r="BL153" s="19" t="s">
        <v>137</v>
      </c>
      <c r="BM153" s="218" t="s">
        <v>441</v>
      </c>
    </row>
    <row r="154" s="2" customFormat="1">
      <c r="A154" s="40"/>
      <c r="B154" s="41"/>
      <c r="C154" s="42"/>
      <c r="D154" s="220" t="s">
        <v>139</v>
      </c>
      <c r="E154" s="42"/>
      <c r="F154" s="221" t="s">
        <v>442</v>
      </c>
      <c r="G154" s="42"/>
      <c r="H154" s="42"/>
      <c r="I154" s="222"/>
      <c r="J154" s="42"/>
      <c r="K154" s="42"/>
      <c r="L154" s="46"/>
      <c r="M154" s="223"/>
      <c r="N154" s="224"/>
      <c r="O154" s="86"/>
      <c r="P154" s="86"/>
      <c r="Q154" s="86"/>
      <c r="R154" s="86"/>
      <c r="S154" s="86"/>
      <c r="T154" s="87"/>
      <c r="U154" s="40"/>
      <c r="V154" s="40"/>
      <c r="W154" s="40"/>
      <c r="X154" s="40"/>
      <c r="Y154" s="40"/>
      <c r="Z154" s="40"/>
      <c r="AA154" s="40"/>
      <c r="AB154" s="40"/>
      <c r="AC154" s="40"/>
      <c r="AD154" s="40"/>
      <c r="AE154" s="40"/>
      <c r="AT154" s="19" t="s">
        <v>139</v>
      </c>
      <c r="AU154" s="19" t="s">
        <v>82</v>
      </c>
    </row>
    <row r="155" s="14" customFormat="1">
      <c r="A155" s="14"/>
      <c r="B155" s="235"/>
      <c r="C155" s="236"/>
      <c r="D155" s="220" t="s">
        <v>141</v>
      </c>
      <c r="E155" s="237" t="s">
        <v>19</v>
      </c>
      <c r="F155" s="238" t="s">
        <v>361</v>
      </c>
      <c r="G155" s="236"/>
      <c r="H155" s="239">
        <v>69</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141</v>
      </c>
      <c r="AU155" s="245" t="s">
        <v>82</v>
      </c>
      <c r="AV155" s="14" t="s">
        <v>82</v>
      </c>
      <c r="AW155" s="14" t="s">
        <v>33</v>
      </c>
      <c r="AX155" s="14" t="s">
        <v>80</v>
      </c>
      <c r="AY155" s="245" t="s">
        <v>129</v>
      </c>
    </row>
    <row r="156" s="2" customFormat="1" ht="14.4" customHeight="1">
      <c r="A156" s="40"/>
      <c r="B156" s="41"/>
      <c r="C156" s="207" t="s">
        <v>7</v>
      </c>
      <c r="D156" s="207" t="s">
        <v>132</v>
      </c>
      <c r="E156" s="208" t="s">
        <v>443</v>
      </c>
      <c r="F156" s="209" t="s">
        <v>444</v>
      </c>
      <c r="G156" s="210" t="s">
        <v>95</v>
      </c>
      <c r="H156" s="211">
        <v>103.5</v>
      </c>
      <c r="I156" s="212"/>
      <c r="J156" s="213">
        <f>ROUND(I156*H156,2)</f>
        <v>0</v>
      </c>
      <c r="K156" s="209" t="s">
        <v>136</v>
      </c>
      <c r="L156" s="46"/>
      <c r="M156" s="214" t="s">
        <v>19</v>
      </c>
      <c r="N156" s="215" t="s">
        <v>43</v>
      </c>
      <c r="O156" s="86"/>
      <c r="P156" s="216">
        <f>O156*H156</f>
        <v>0</v>
      </c>
      <c r="Q156" s="216">
        <v>0.0056100000000000004</v>
      </c>
      <c r="R156" s="216">
        <f>Q156*H156</f>
        <v>0.58063500000000001</v>
      </c>
      <c r="S156" s="216">
        <v>0</v>
      </c>
      <c r="T156" s="217">
        <f>S156*H156</f>
        <v>0</v>
      </c>
      <c r="U156" s="40"/>
      <c r="V156" s="40"/>
      <c r="W156" s="40"/>
      <c r="X156" s="40"/>
      <c r="Y156" s="40"/>
      <c r="Z156" s="40"/>
      <c r="AA156" s="40"/>
      <c r="AB156" s="40"/>
      <c r="AC156" s="40"/>
      <c r="AD156" s="40"/>
      <c r="AE156" s="40"/>
      <c r="AR156" s="218" t="s">
        <v>137</v>
      </c>
      <c r="AT156" s="218" t="s">
        <v>132</v>
      </c>
      <c r="AU156" s="218" t="s">
        <v>82</v>
      </c>
      <c r="AY156" s="19" t="s">
        <v>129</v>
      </c>
      <c r="BE156" s="219">
        <f>IF(N156="základní",J156,0)</f>
        <v>0</v>
      </c>
      <c r="BF156" s="219">
        <f>IF(N156="snížená",J156,0)</f>
        <v>0</v>
      </c>
      <c r="BG156" s="219">
        <f>IF(N156="zákl. přenesená",J156,0)</f>
        <v>0</v>
      </c>
      <c r="BH156" s="219">
        <f>IF(N156="sníž. přenesená",J156,0)</f>
        <v>0</v>
      </c>
      <c r="BI156" s="219">
        <f>IF(N156="nulová",J156,0)</f>
        <v>0</v>
      </c>
      <c r="BJ156" s="19" t="s">
        <v>80</v>
      </c>
      <c r="BK156" s="219">
        <f>ROUND(I156*H156,2)</f>
        <v>0</v>
      </c>
      <c r="BL156" s="19" t="s">
        <v>137</v>
      </c>
      <c r="BM156" s="218" t="s">
        <v>445</v>
      </c>
    </row>
    <row r="157" s="14" customFormat="1">
      <c r="A157" s="14"/>
      <c r="B157" s="235"/>
      <c r="C157" s="236"/>
      <c r="D157" s="220" t="s">
        <v>141</v>
      </c>
      <c r="E157" s="237" t="s">
        <v>19</v>
      </c>
      <c r="F157" s="238" t="s">
        <v>366</v>
      </c>
      <c r="G157" s="236"/>
      <c r="H157" s="239">
        <v>103.5</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141</v>
      </c>
      <c r="AU157" s="245" t="s">
        <v>82</v>
      </c>
      <c r="AV157" s="14" t="s">
        <v>82</v>
      </c>
      <c r="AW157" s="14" t="s">
        <v>33</v>
      </c>
      <c r="AX157" s="14" t="s">
        <v>80</v>
      </c>
      <c r="AY157" s="245" t="s">
        <v>129</v>
      </c>
    </row>
    <row r="158" s="2" customFormat="1" ht="14.4" customHeight="1">
      <c r="A158" s="40"/>
      <c r="B158" s="41"/>
      <c r="C158" s="207" t="s">
        <v>248</v>
      </c>
      <c r="D158" s="207" t="s">
        <v>132</v>
      </c>
      <c r="E158" s="208" t="s">
        <v>446</v>
      </c>
      <c r="F158" s="209" t="s">
        <v>447</v>
      </c>
      <c r="G158" s="210" t="s">
        <v>95</v>
      </c>
      <c r="H158" s="211">
        <v>103.5</v>
      </c>
      <c r="I158" s="212"/>
      <c r="J158" s="213">
        <f>ROUND(I158*H158,2)</f>
        <v>0</v>
      </c>
      <c r="K158" s="209" t="s">
        <v>136</v>
      </c>
      <c r="L158" s="46"/>
      <c r="M158" s="214" t="s">
        <v>19</v>
      </c>
      <c r="N158" s="215" t="s">
        <v>43</v>
      </c>
      <c r="O158" s="86"/>
      <c r="P158" s="216">
        <f>O158*H158</f>
        <v>0</v>
      </c>
      <c r="Q158" s="216">
        <v>0</v>
      </c>
      <c r="R158" s="216">
        <f>Q158*H158</f>
        <v>0</v>
      </c>
      <c r="S158" s="216">
        <v>0</v>
      </c>
      <c r="T158" s="217">
        <f>S158*H158</f>
        <v>0</v>
      </c>
      <c r="U158" s="40"/>
      <c r="V158" s="40"/>
      <c r="W158" s="40"/>
      <c r="X158" s="40"/>
      <c r="Y158" s="40"/>
      <c r="Z158" s="40"/>
      <c r="AA158" s="40"/>
      <c r="AB158" s="40"/>
      <c r="AC158" s="40"/>
      <c r="AD158" s="40"/>
      <c r="AE158" s="40"/>
      <c r="AR158" s="218" t="s">
        <v>137</v>
      </c>
      <c r="AT158" s="218" t="s">
        <v>132</v>
      </c>
      <c r="AU158" s="218" t="s">
        <v>82</v>
      </c>
      <c r="AY158" s="19" t="s">
        <v>129</v>
      </c>
      <c r="BE158" s="219">
        <f>IF(N158="základní",J158,0)</f>
        <v>0</v>
      </c>
      <c r="BF158" s="219">
        <f>IF(N158="snížená",J158,0)</f>
        <v>0</v>
      </c>
      <c r="BG158" s="219">
        <f>IF(N158="zákl. přenesená",J158,0)</f>
        <v>0</v>
      </c>
      <c r="BH158" s="219">
        <f>IF(N158="sníž. přenesená",J158,0)</f>
        <v>0</v>
      </c>
      <c r="BI158" s="219">
        <f>IF(N158="nulová",J158,0)</f>
        <v>0</v>
      </c>
      <c r="BJ158" s="19" t="s">
        <v>80</v>
      </c>
      <c r="BK158" s="219">
        <f>ROUND(I158*H158,2)</f>
        <v>0</v>
      </c>
      <c r="BL158" s="19" t="s">
        <v>137</v>
      </c>
      <c r="BM158" s="218" t="s">
        <v>448</v>
      </c>
    </row>
    <row r="159" s="14" customFormat="1">
      <c r="A159" s="14"/>
      <c r="B159" s="235"/>
      <c r="C159" s="236"/>
      <c r="D159" s="220" t="s">
        <v>141</v>
      </c>
      <c r="E159" s="237" t="s">
        <v>19</v>
      </c>
      <c r="F159" s="238" t="s">
        <v>366</v>
      </c>
      <c r="G159" s="236"/>
      <c r="H159" s="239">
        <v>103.5</v>
      </c>
      <c r="I159" s="240"/>
      <c r="J159" s="236"/>
      <c r="K159" s="236"/>
      <c r="L159" s="241"/>
      <c r="M159" s="242"/>
      <c r="N159" s="243"/>
      <c r="O159" s="243"/>
      <c r="P159" s="243"/>
      <c r="Q159" s="243"/>
      <c r="R159" s="243"/>
      <c r="S159" s="243"/>
      <c r="T159" s="244"/>
      <c r="U159" s="14"/>
      <c r="V159" s="14"/>
      <c r="W159" s="14"/>
      <c r="X159" s="14"/>
      <c r="Y159" s="14"/>
      <c r="Z159" s="14"/>
      <c r="AA159" s="14"/>
      <c r="AB159" s="14"/>
      <c r="AC159" s="14"/>
      <c r="AD159" s="14"/>
      <c r="AE159" s="14"/>
      <c r="AT159" s="245" t="s">
        <v>141</v>
      </c>
      <c r="AU159" s="245" t="s">
        <v>82</v>
      </c>
      <c r="AV159" s="14" t="s">
        <v>82</v>
      </c>
      <c r="AW159" s="14" t="s">
        <v>33</v>
      </c>
      <c r="AX159" s="14" t="s">
        <v>80</v>
      </c>
      <c r="AY159" s="245" t="s">
        <v>129</v>
      </c>
    </row>
    <row r="160" s="2" customFormat="1" ht="24.15" customHeight="1">
      <c r="A160" s="40"/>
      <c r="B160" s="41"/>
      <c r="C160" s="207" t="s">
        <v>254</v>
      </c>
      <c r="D160" s="207" t="s">
        <v>132</v>
      </c>
      <c r="E160" s="208" t="s">
        <v>449</v>
      </c>
      <c r="F160" s="209" t="s">
        <v>450</v>
      </c>
      <c r="G160" s="210" t="s">
        <v>95</v>
      </c>
      <c r="H160" s="211">
        <v>103.5</v>
      </c>
      <c r="I160" s="212"/>
      <c r="J160" s="213">
        <f>ROUND(I160*H160,2)</f>
        <v>0</v>
      </c>
      <c r="K160" s="209" t="s">
        <v>136</v>
      </c>
      <c r="L160" s="46"/>
      <c r="M160" s="214" t="s">
        <v>19</v>
      </c>
      <c r="N160" s="215" t="s">
        <v>43</v>
      </c>
      <c r="O160" s="86"/>
      <c r="P160" s="216">
        <f>O160*H160</f>
        <v>0</v>
      </c>
      <c r="Q160" s="216">
        <v>0</v>
      </c>
      <c r="R160" s="216">
        <f>Q160*H160</f>
        <v>0</v>
      </c>
      <c r="S160" s="216">
        <v>0</v>
      </c>
      <c r="T160" s="217">
        <f>S160*H160</f>
        <v>0</v>
      </c>
      <c r="U160" s="40"/>
      <c r="V160" s="40"/>
      <c r="W160" s="40"/>
      <c r="X160" s="40"/>
      <c r="Y160" s="40"/>
      <c r="Z160" s="40"/>
      <c r="AA160" s="40"/>
      <c r="AB160" s="40"/>
      <c r="AC160" s="40"/>
      <c r="AD160" s="40"/>
      <c r="AE160" s="40"/>
      <c r="AR160" s="218" t="s">
        <v>137</v>
      </c>
      <c r="AT160" s="218" t="s">
        <v>132</v>
      </c>
      <c r="AU160" s="218" t="s">
        <v>82</v>
      </c>
      <c r="AY160" s="19" t="s">
        <v>129</v>
      </c>
      <c r="BE160" s="219">
        <f>IF(N160="základní",J160,0)</f>
        <v>0</v>
      </c>
      <c r="BF160" s="219">
        <f>IF(N160="snížená",J160,0)</f>
        <v>0</v>
      </c>
      <c r="BG160" s="219">
        <f>IF(N160="zákl. přenesená",J160,0)</f>
        <v>0</v>
      </c>
      <c r="BH160" s="219">
        <f>IF(N160="sníž. přenesená",J160,0)</f>
        <v>0</v>
      </c>
      <c r="BI160" s="219">
        <f>IF(N160="nulová",J160,0)</f>
        <v>0</v>
      </c>
      <c r="BJ160" s="19" t="s">
        <v>80</v>
      </c>
      <c r="BK160" s="219">
        <f>ROUND(I160*H160,2)</f>
        <v>0</v>
      </c>
      <c r="BL160" s="19" t="s">
        <v>137</v>
      </c>
      <c r="BM160" s="218" t="s">
        <v>451</v>
      </c>
    </row>
    <row r="161" s="2" customFormat="1">
      <c r="A161" s="40"/>
      <c r="B161" s="41"/>
      <c r="C161" s="42"/>
      <c r="D161" s="220" t="s">
        <v>139</v>
      </c>
      <c r="E161" s="42"/>
      <c r="F161" s="221" t="s">
        <v>452</v>
      </c>
      <c r="G161" s="42"/>
      <c r="H161" s="42"/>
      <c r="I161" s="222"/>
      <c r="J161" s="42"/>
      <c r="K161" s="42"/>
      <c r="L161" s="46"/>
      <c r="M161" s="223"/>
      <c r="N161" s="224"/>
      <c r="O161" s="86"/>
      <c r="P161" s="86"/>
      <c r="Q161" s="86"/>
      <c r="R161" s="86"/>
      <c r="S161" s="86"/>
      <c r="T161" s="87"/>
      <c r="U161" s="40"/>
      <c r="V161" s="40"/>
      <c r="W161" s="40"/>
      <c r="X161" s="40"/>
      <c r="Y161" s="40"/>
      <c r="Z161" s="40"/>
      <c r="AA161" s="40"/>
      <c r="AB161" s="40"/>
      <c r="AC161" s="40"/>
      <c r="AD161" s="40"/>
      <c r="AE161" s="40"/>
      <c r="AT161" s="19" t="s">
        <v>139</v>
      </c>
      <c r="AU161" s="19" t="s">
        <v>82</v>
      </c>
    </row>
    <row r="162" s="14" customFormat="1">
      <c r="A162" s="14"/>
      <c r="B162" s="235"/>
      <c r="C162" s="236"/>
      <c r="D162" s="220" t="s">
        <v>141</v>
      </c>
      <c r="E162" s="237" t="s">
        <v>19</v>
      </c>
      <c r="F162" s="238" t="s">
        <v>366</v>
      </c>
      <c r="G162" s="236"/>
      <c r="H162" s="239">
        <v>103.5</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141</v>
      </c>
      <c r="AU162" s="245" t="s">
        <v>82</v>
      </c>
      <c r="AV162" s="14" t="s">
        <v>82</v>
      </c>
      <c r="AW162" s="14" t="s">
        <v>33</v>
      </c>
      <c r="AX162" s="14" t="s">
        <v>80</v>
      </c>
      <c r="AY162" s="245" t="s">
        <v>129</v>
      </c>
    </row>
    <row r="163" s="2" customFormat="1" ht="24.15" customHeight="1">
      <c r="A163" s="40"/>
      <c r="B163" s="41"/>
      <c r="C163" s="207" t="s">
        <v>263</v>
      </c>
      <c r="D163" s="207" t="s">
        <v>132</v>
      </c>
      <c r="E163" s="208" t="s">
        <v>453</v>
      </c>
      <c r="F163" s="209" t="s">
        <v>454</v>
      </c>
      <c r="G163" s="210" t="s">
        <v>95</v>
      </c>
      <c r="H163" s="211">
        <v>103.5</v>
      </c>
      <c r="I163" s="212"/>
      <c r="J163" s="213">
        <f>ROUND(I163*H163,2)</f>
        <v>0</v>
      </c>
      <c r="K163" s="209" t="s">
        <v>136</v>
      </c>
      <c r="L163" s="46"/>
      <c r="M163" s="214" t="s">
        <v>19</v>
      </c>
      <c r="N163" s="215" t="s">
        <v>43</v>
      </c>
      <c r="O163" s="86"/>
      <c r="P163" s="216">
        <f>O163*H163</f>
        <v>0</v>
      </c>
      <c r="Q163" s="216">
        <v>0</v>
      </c>
      <c r="R163" s="216">
        <f>Q163*H163</f>
        <v>0</v>
      </c>
      <c r="S163" s="216">
        <v>0</v>
      </c>
      <c r="T163" s="217">
        <f>S163*H163</f>
        <v>0</v>
      </c>
      <c r="U163" s="40"/>
      <c r="V163" s="40"/>
      <c r="W163" s="40"/>
      <c r="X163" s="40"/>
      <c r="Y163" s="40"/>
      <c r="Z163" s="40"/>
      <c r="AA163" s="40"/>
      <c r="AB163" s="40"/>
      <c r="AC163" s="40"/>
      <c r="AD163" s="40"/>
      <c r="AE163" s="40"/>
      <c r="AR163" s="218" t="s">
        <v>137</v>
      </c>
      <c r="AT163" s="218" t="s">
        <v>132</v>
      </c>
      <c r="AU163" s="218" t="s">
        <v>82</v>
      </c>
      <c r="AY163" s="19" t="s">
        <v>129</v>
      </c>
      <c r="BE163" s="219">
        <f>IF(N163="základní",J163,0)</f>
        <v>0</v>
      </c>
      <c r="BF163" s="219">
        <f>IF(N163="snížená",J163,0)</f>
        <v>0</v>
      </c>
      <c r="BG163" s="219">
        <f>IF(N163="zákl. přenesená",J163,0)</f>
        <v>0</v>
      </c>
      <c r="BH163" s="219">
        <f>IF(N163="sníž. přenesená",J163,0)</f>
        <v>0</v>
      </c>
      <c r="BI163" s="219">
        <f>IF(N163="nulová",J163,0)</f>
        <v>0</v>
      </c>
      <c r="BJ163" s="19" t="s">
        <v>80</v>
      </c>
      <c r="BK163" s="219">
        <f>ROUND(I163*H163,2)</f>
        <v>0</v>
      </c>
      <c r="BL163" s="19" t="s">
        <v>137</v>
      </c>
      <c r="BM163" s="218" t="s">
        <v>455</v>
      </c>
    </row>
    <row r="164" s="2" customFormat="1">
      <c r="A164" s="40"/>
      <c r="B164" s="41"/>
      <c r="C164" s="42"/>
      <c r="D164" s="220" t="s">
        <v>139</v>
      </c>
      <c r="E164" s="42"/>
      <c r="F164" s="221" t="s">
        <v>456</v>
      </c>
      <c r="G164" s="42"/>
      <c r="H164" s="42"/>
      <c r="I164" s="222"/>
      <c r="J164" s="42"/>
      <c r="K164" s="42"/>
      <c r="L164" s="46"/>
      <c r="M164" s="223"/>
      <c r="N164" s="224"/>
      <c r="O164" s="86"/>
      <c r="P164" s="86"/>
      <c r="Q164" s="86"/>
      <c r="R164" s="86"/>
      <c r="S164" s="86"/>
      <c r="T164" s="87"/>
      <c r="U164" s="40"/>
      <c r="V164" s="40"/>
      <c r="W164" s="40"/>
      <c r="X164" s="40"/>
      <c r="Y164" s="40"/>
      <c r="Z164" s="40"/>
      <c r="AA164" s="40"/>
      <c r="AB164" s="40"/>
      <c r="AC164" s="40"/>
      <c r="AD164" s="40"/>
      <c r="AE164" s="40"/>
      <c r="AT164" s="19" t="s">
        <v>139</v>
      </c>
      <c r="AU164" s="19" t="s">
        <v>82</v>
      </c>
    </row>
    <row r="165" s="14" customFormat="1">
      <c r="A165" s="14"/>
      <c r="B165" s="235"/>
      <c r="C165" s="236"/>
      <c r="D165" s="220" t="s">
        <v>141</v>
      </c>
      <c r="E165" s="237" t="s">
        <v>19</v>
      </c>
      <c r="F165" s="238" t="s">
        <v>366</v>
      </c>
      <c r="G165" s="236"/>
      <c r="H165" s="239">
        <v>103.5</v>
      </c>
      <c r="I165" s="240"/>
      <c r="J165" s="236"/>
      <c r="K165" s="236"/>
      <c r="L165" s="241"/>
      <c r="M165" s="242"/>
      <c r="N165" s="243"/>
      <c r="O165" s="243"/>
      <c r="P165" s="243"/>
      <c r="Q165" s="243"/>
      <c r="R165" s="243"/>
      <c r="S165" s="243"/>
      <c r="T165" s="244"/>
      <c r="U165" s="14"/>
      <c r="V165" s="14"/>
      <c r="W165" s="14"/>
      <c r="X165" s="14"/>
      <c r="Y165" s="14"/>
      <c r="Z165" s="14"/>
      <c r="AA165" s="14"/>
      <c r="AB165" s="14"/>
      <c r="AC165" s="14"/>
      <c r="AD165" s="14"/>
      <c r="AE165" s="14"/>
      <c r="AT165" s="245" t="s">
        <v>141</v>
      </c>
      <c r="AU165" s="245" t="s">
        <v>82</v>
      </c>
      <c r="AV165" s="14" t="s">
        <v>82</v>
      </c>
      <c r="AW165" s="14" t="s">
        <v>33</v>
      </c>
      <c r="AX165" s="14" t="s">
        <v>80</v>
      </c>
      <c r="AY165" s="245" t="s">
        <v>129</v>
      </c>
    </row>
    <row r="166" s="12" customFormat="1" ht="22.8" customHeight="1">
      <c r="A166" s="12"/>
      <c r="B166" s="191"/>
      <c r="C166" s="192"/>
      <c r="D166" s="193" t="s">
        <v>71</v>
      </c>
      <c r="E166" s="205" t="s">
        <v>160</v>
      </c>
      <c r="F166" s="205" t="s">
        <v>180</v>
      </c>
      <c r="G166" s="192"/>
      <c r="H166" s="192"/>
      <c r="I166" s="195"/>
      <c r="J166" s="206">
        <f>BK166</f>
        <v>0</v>
      </c>
      <c r="K166" s="192"/>
      <c r="L166" s="197"/>
      <c r="M166" s="198"/>
      <c r="N166" s="199"/>
      <c r="O166" s="199"/>
      <c r="P166" s="200">
        <f>SUM(P167:P183)</f>
        <v>0</v>
      </c>
      <c r="Q166" s="199"/>
      <c r="R166" s="200">
        <f>SUM(R167:R183)</f>
        <v>0.55704999999999993</v>
      </c>
      <c r="S166" s="199"/>
      <c r="T166" s="201">
        <f>SUM(T167:T183)</f>
        <v>0</v>
      </c>
      <c r="U166" s="12"/>
      <c r="V166" s="12"/>
      <c r="W166" s="12"/>
      <c r="X166" s="12"/>
      <c r="Y166" s="12"/>
      <c r="Z166" s="12"/>
      <c r="AA166" s="12"/>
      <c r="AB166" s="12"/>
      <c r="AC166" s="12"/>
      <c r="AD166" s="12"/>
      <c r="AE166" s="12"/>
      <c r="AR166" s="202" t="s">
        <v>80</v>
      </c>
      <c r="AT166" s="203" t="s">
        <v>71</v>
      </c>
      <c r="AU166" s="203" t="s">
        <v>80</v>
      </c>
      <c r="AY166" s="202" t="s">
        <v>129</v>
      </c>
      <c r="BK166" s="204">
        <f>SUM(BK167:BK183)</f>
        <v>0</v>
      </c>
    </row>
    <row r="167" s="2" customFormat="1" ht="24.15" customHeight="1">
      <c r="A167" s="40"/>
      <c r="B167" s="41"/>
      <c r="C167" s="207" t="s">
        <v>268</v>
      </c>
      <c r="D167" s="207" t="s">
        <v>132</v>
      </c>
      <c r="E167" s="208" t="s">
        <v>457</v>
      </c>
      <c r="F167" s="209" t="s">
        <v>458</v>
      </c>
      <c r="G167" s="210" t="s">
        <v>266</v>
      </c>
      <c r="H167" s="211">
        <v>74</v>
      </c>
      <c r="I167" s="212"/>
      <c r="J167" s="213">
        <f>ROUND(I167*H167,2)</f>
        <v>0</v>
      </c>
      <c r="K167" s="209" t="s">
        <v>136</v>
      </c>
      <c r="L167" s="46"/>
      <c r="M167" s="214" t="s">
        <v>19</v>
      </c>
      <c r="N167" s="215" t="s">
        <v>43</v>
      </c>
      <c r="O167" s="86"/>
      <c r="P167" s="216">
        <f>O167*H167</f>
        <v>0</v>
      </c>
      <c r="Q167" s="216">
        <v>0.0065599999999999999</v>
      </c>
      <c r="R167" s="216">
        <f>Q167*H167</f>
        <v>0.48543999999999998</v>
      </c>
      <c r="S167" s="216">
        <v>0</v>
      </c>
      <c r="T167" s="217">
        <f>S167*H167</f>
        <v>0</v>
      </c>
      <c r="U167" s="40"/>
      <c r="V167" s="40"/>
      <c r="W167" s="40"/>
      <c r="X167" s="40"/>
      <c r="Y167" s="40"/>
      <c r="Z167" s="40"/>
      <c r="AA167" s="40"/>
      <c r="AB167" s="40"/>
      <c r="AC167" s="40"/>
      <c r="AD167" s="40"/>
      <c r="AE167" s="40"/>
      <c r="AR167" s="218" t="s">
        <v>137</v>
      </c>
      <c r="AT167" s="218" t="s">
        <v>132</v>
      </c>
      <c r="AU167" s="218" t="s">
        <v>82</v>
      </c>
      <c r="AY167" s="19" t="s">
        <v>129</v>
      </c>
      <c r="BE167" s="219">
        <f>IF(N167="základní",J167,0)</f>
        <v>0</v>
      </c>
      <c r="BF167" s="219">
        <f>IF(N167="snížená",J167,0)</f>
        <v>0</v>
      </c>
      <c r="BG167" s="219">
        <f>IF(N167="zákl. přenesená",J167,0)</f>
        <v>0</v>
      </c>
      <c r="BH167" s="219">
        <f>IF(N167="sníž. přenesená",J167,0)</f>
        <v>0</v>
      </c>
      <c r="BI167" s="219">
        <f>IF(N167="nulová",J167,0)</f>
        <v>0</v>
      </c>
      <c r="BJ167" s="19" t="s">
        <v>80</v>
      </c>
      <c r="BK167" s="219">
        <f>ROUND(I167*H167,2)</f>
        <v>0</v>
      </c>
      <c r="BL167" s="19" t="s">
        <v>137</v>
      </c>
      <c r="BM167" s="218" t="s">
        <v>459</v>
      </c>
    </row>
    <row r="168" s="2" customFormat="1">
      <c r="A168" s="40"/>
      <c r="B168" s="41"/>
      <c r="C168" s="42"/>
      <c r="D168" s="220" t="s">
        <v>139</v>
      </c>
      <c r="E168" s="42"/>
      <c r="F168" s="221" t="s">
        <v>460</v>
      </c>
      <c r="G168" s="42"/>
      <c r="H168" s="42"/>
      <c r="I168" s="222"/>
      <c r="J168" s="42"/>
      <c r="K168" s="42"/>
      <c r="L168" s="46"/>
      <c r="M168" s="223"/>
      <c r="N168" s="224"/>
      <c r="O168" s="86"/>
      <c r="P168" s="86"/>
      <c r="Q168" s="86"/>
      <c r="R168" s="86"/>
      <c r="S168" s="86"/>
      <c r="T168" s="87"/>
      <c r="U168" s="40"/>
      <c r="V168" s="40"/>
      <c r="W168" s="40"/>
      <c r="X168" s="40"/>
      <c r="Y168" s="40"/>
      <c r="Z168" s="40"/>
      <c r="AA168" s="40"/>
      <c r="AB168" s="40"/>
      <c r="AC168" s="40"/>
      <c r="AD168" s="40"/>
      <c r="AE168" s="40"/>
      <c r="AT168" s="19" t="s">
        <v>139</v>
      </c>
      <c r="AU168" s="19" t="s">
        <v>82</v>
      </c>
    </row>
    <row r="169" s="14" customFormat="1">
      <c r="A169" s="14"/>
      <c r="B169" s="235"/>
      <c r="C169" s="236"/>
      <c r="D169" s="220" t="s">
        <v>141</v>
      </c>
      <c r="E169" s="237" t="s">
        <v>19</v>
      </c>
      <c r="F169" s="238" t="s">
        <v>347</v>
      </c>
      <c r="G169" s="236"/>
      <c r="H169" s="239">
        <v>74</v>
      </c>
      <c r="I169" s="240"/>
      <c r="J169" s="236"/>
      <c r="K169" s="236"/>
      <c r="L169" s="241"/>
      <c r="M169" s="242"/>
      <c r="N169" s="243"/>
      <c r="O169" s="243"/>
      <c r="P169" s="243"/>
      <c r="Q169" s="243"/>
      <c r="R169" s="243"/>
      <c r="S169" s="243"/>
      <c r="T169" s="244"/>
      <c r="U169" s="14"/>
      <c r="V169" s="14"/>
      <c r="W169" s="14"/>
      <c r="X169" s="14"/>
      <c r="Y169" s="14"/>
      <c r="Z169" s="14"/>
      <c r="AA169" s="14"/>
      <c r="AB169" s="14"/>
      <c r="AC169" s="14"/>
      <c r="AD169" s="14"/>
      <c r="AE169" s="14"/>
      <c r="AT169" s="245" t="s">
        <v>141</v>
      </c>
      <c r="AU169" s="245" t="s">
        <v>82</v>
      </c>
      <c r="AV169" s="14" t="s">
        <v>82</v>
      </c>
      <c r="AW169" s="14" t="s">
        <v>33</v>
      </c>
      <c r="AX169" s="14" t="s">
        <v>72</v>
      </c>
      <c r="AY169" s="245" t="s">
        <v>129</v>
      </c>
    </row>
    <row r="170" s="15" customFormat="1">
      <c r="A170" s="15"/>
      <c r="B170" s="246"/>
      <c r="C170" s="247"/>
      <c r="D170" s="220" t="s">
        <v>141</v>
      </c>
      <c r="E170" s="248" t="s">
        <v>345</v>
      </c>
      <c r="F170" s="249" t="s">
        <v>145</v>
      </c>
      <c r="G170" s="247"/>
      <c r="H170" s="250">
        <v>74</v>
      </c>
      <c r="I170" s="251"/>
      <c r="J170" s="247"/>
      <c r="K170" s="247"/>
      <c r="L170" s="252"/>
      <c r="M170" s="253"/>
      <c r="N170" s="254"/>
      <c r="O170" s="254"/>
      <c r="P170" s="254"/>
      <c r="Q170" s="254"/>
      <c r="R170" s="254"/>
      <c r="S170" s="254"/>
      <c r="T170" s="255"/>
      <c r="U170" s="15"/>
      <c r="V170" s="15"/>
      <c r="W170" s="15"/>
      <c r="X170" s="15"/>
      <c r="Y170" s="15"/>
      <c r="Z170" s="15"/>
      <c r="AA170" s="15"/>
      <c r="AB170" s="15"/>
      <c r="AC170" s="15"/>
      <c r="AD170" s="15"/>
      <c r="AE170" s="15"/>
      <c r="AT170" s="256" t="s">
        <v>141</v>
      </c>
      <c r="AU170" s="256" t="s">
        <v>82</v>
      </c>
      <c r="AV170" s="15" t="s">
        <v>137</v>
      </c>
      <c r="AW170" s="15" t="s">
        <v>33</v>
      </c>
      <c r="AX170" s="15" t="s">
        <v>80</v>
      </c>
      <c r="AY170" s="256" t="s">
        <v>129</v>
      </c>
    </row>
    <row r="171" s="2" customFormat="1" ht="14.4" customHeight="1">
      <c r="A171" s="40"/>
      <c r="B171" s="41"/>
      <c r="C171" s="207" t="s">
        <v>273</v>
      </c>
      <c r="D171" s="207" t="s">
        <v>132</v>
      </c>
      <c r="E171" s="208" t="s">
        <v>461</v>
      </c>
      <c r="F171" s="209" t="s">
        <v>462</v>
      </c>
      <c r="G171" s="210" t="s">
        <v>271</v>
      </c>
      <c r="H171" s="211">
        <v>1</v>
      </c>
      <c r="I171" s="212"/>
      <c r="J171" s="213">
        <f>ROUND(I171*H171,2)</f>
        <v>0</v>
      </c>
      <c r="K171" s="209" t="s">
        <v>19</v>
      </c>
      <c r="L171" s="46"/>
      <c r="M171" s="214" t="s">
        <v>19</v>
      </c>
      <c r="N171" s="215" t="s">
        <v>43</v>
      </c>
      <c r="O171" s="86"/>
      <c r="P171" s="216">
        <f>O171*H171</f>
        <v>0</v>
      </c>
      <c r="Q171" s="216">
        <v>0</v>
      </c>
      <c r="R171" s="216">
        <f>Q171*H171</f>
        <v>0</v>
      </c>
      <c r="S171" s="216">
        <v>0</v>
      </c>
      <c r="T171" s="217">
        <f>S171*H171</f>
        <v>0</v>
      </c>
      <c r="U171" s="40"/>
      <c r="V171" s="40"/>
      <c r="W171" s="40"/>
      <c r="X171" s="40"/>
      <c r="Y171" s="40"/>
      <c r="Z171" s="40"/>
      <c r="AA171" s="40"/>
      <c r="AB171" s="40"/>
      <c r="AC171" s="40"/>
      <c r="AD171" s="40"/>
      <c r="AE171" s="40"/>
      <c r="AR171" s="218" t="s">
        <v>137</v>
      </c>
      <c r="AT171" s="218" t="s">
        <v>132</v>
      </c>
      <c r="AU171" s="218" t="s">
        <v>82</v>
      </c>
      <c r="AY171" s="19" t="s">
        <v>129</v>
      </c>
      <c r="BE171" s="219">
        <f>IF(N171="základní",J171,0)</f>
        <v>0</v>
      </c>
      <c r="BF171" s="219">
        <f>IF(N171="snížená",J171,0)</f>
        <v>0</v>
      </c>
      <c r="BG171" s="219">
        <f>IF(N171="zákl. přenesená",J171,0)</f>
        <v>0</v>
      </c>
      <c r="BH171" s="219">
        <f>IF(N171="sníž. přenesená",J171,0)</f>
        <v>0</v>
      </c>
      <c r="BI171" s="219">
        <f>IF(N171="nulová",J171,0)</f>
        <v>0</v>
      </c>
      <c r="BJ171" s="19" t="s">
        <v>80</v>
      </c>
      <c r="BK171" s="219">
        <f>ROUND(I171*H171,2)</f>
        <v>0</v>
      </c>
      <c r="BL171" s="19" t="s">
        <v>137</v>
      </c>
      <c r="BM171" s="218" t="s">
        <v>463</v>
      </c>
    </row>
    <row r="172" s="2" customFormat="1" ht="24.15" customHeight="1">
      <c r="A172" s="40"/>
      <c r="B172" s="41"/>
      <c r="C172" s="207" t="s">
        <v>278</v>
      </c>
      <c r="D172" s="207" t="s">
        <v>132</v>
      </c>
      <c r="E172" s="208" t="s">
        <v>464</v>
      </c>
      <c r="F172" s="209" t="s">
        <v>465</v>
      </c>
      <c r="G172" s="210" t="s">
        <v>154</v>
      </c>
      <c r="H172" s="211">
        <v>1</v>
      </c>
      <c r="I172" s="212"/>
      <c r="J172" s="213">
        <f>ROUND(I172*H172,2)</f>
        <v>0</v>
      </c>
      <c r="K172" s="209" t="s">
        <v>136</v>
      </c>
      <c r="L172" s="46"/>
      <c r="M172" s="214" t="s">
        <v>19</v>
      </c>
      <c r="N172" s="215" t="s">
        <v>43</v>
      </c>
      <c r="O172" s="86"/>
      <c r="P172" s="216">
        <f>O172*H172</f>
        <v>0</v>
      </c>
      <c r="Q172" s="216">
        <v>1.0000000000000001E-05</v>
      </c>
      <c r="R172" s="216">
        <f>Q172*H172</f>
        <v>1.0000000000000001E-05</v>
      </c>
      <c r="S172" s="216">
        <v>0</v>
      </c>
      <c r="T172" s="217">
        <f>S172*H172</f>
        <v>0</v>
      </c>
      <c r="U172" s="40"/>
      <c r="V172" s="40"/>
      <c r="W172" s="40"/>
      <c r="X172" s="40"/>
      <c r="Y172" s="40"/>
      <c r="Z172" s="40"/>
      <c r="AA172" s="40"/>
      <c r="AB172" s="40"/>
      <c r="AC172" s="40"/>
      <c r="AD172" s="40"/>
      <c r="AE172" s="40"/>
      <c r="AR172" s="218" t="s">
        <v>137</v>
      </c>
      <c r="AT172" s="218" t="s">
        <v>132</v>
      </c>
      <c r="AU172" s="218" t="s">
        <v>82</v>
      </c>
      <c r="AY172" s="19" t="s">
        <v>129</v>
      </c>
      <c r="BE172" s="219">
        <f>IF(N172="základní",J172,0)</f>
        <v>0</v>
      </c>
      <c r="BF172" s="219">
        <f>IF(N172="snížená",J172,0)</f>
        <v>0</v>
      </c>
      <c r="BG172" s="219">
        <f>IF(N172="zákl. přenesená",J172,0)</f>
        <v>0</v>
      </c>
      <c r="BH172" s="219">
        <f>IF(N172="sníž. přenesená",J172,0)</f>
        <v>0</v>
      </c>
      <c r="BI172" s="219">
        <f>IF(N172="nulová",J172,0)</f>
        <v>0</v>
      </c>
      <c r="BJ172" s="19" t="s">
        <v>80</v>
      </c>
      <c r="BK172" s="219">
        <f>ROUND(I172*H172,2)</f>
        <v>0</v>
      </c>
      <c r="BL172" s="19" t="s">
        <v>137</v>
      </c>
      <c r="BM172" s="218" t="s">
        <v>466</v>
      </c>
    </row>
    <row r="173" s="2" customFormat="1">
      <c r="A173" s="40"/>
      <c r="B173" s="41"/>
      <c r="C173" s="42"/>
      <c r="D173" s="220" t="s">
        <v>139</v>
      </c>
      <c r="E173" s="42"/>
      <c r="F173" s="221" t="s">
        <v>467</v>
      </c>
      <c r="G173" s="42"/>
      <c r="H173" s="42"/>
      <c r="I173" s="222"/>
      <c r="J173" s="42"/>
      <c r="K173" s="42"/>
      <c r="L173" s="46"/>
      <c r="M173" s="223"/>
      <c r="N173" s="224"/>
      <c r="O173" s="86"/>
      <c r="P173" s="86"/>
      <c r="Q173" s="86"/>
      <c r="R173" s="86"/>
      <c r="S173" s="86"/>
      <c r="T173" s="87"/>
      <c r="U173" s="40"/>
      <c r="V173" s="40"/>
      <c r="W173" s="40"/>
      <c r="X173" s="40"/>
      <c r="Y173" s="40"/>
      <c r="Z173" s="40"/>
      <c r="AA173" s="40"/>
      <c r="AB173" s="40"/>
      <c r="AC173" s="40"/>
      <c r="AD173" s="40"/>
      <c r="AE173" s="40"/>
      <c r="AT173" s="19" t="s">
        <v>139</v>
      </c>
      <c r="AU173" s="19" t="s">
        <v>82</v>
      </c>
    </row>
    <row r="174" s="2" customFormat="1" ht="14.4" customHeight="1">
      <c r="A174" s="40"/>
      <c r="B174" s="41"/>
      <c r="C174" s="257" t="s">
        <v>283</v>
      </c>
      <c r="D174" s="257" t="s">
        <v>157</v>
      </c>
      <c r="E174" s="258" t="s">
        <v>468</v>
      </c>
      <c r="F174" s="259" t="s">
        <v>469</v>
      </c>
      <c r="G174" s="260" t="s">
        <v>154</v>
      </c>
      <c r="H174" s="261">
        <v>1</v>
      </c>
      <c r="I174" s="262"/>
      <c r="J174" s="263">
        <f>ROUND(I174*H174,2)</f>
        <v>0</v>
      </c>
      <c r="K174" s="259" t="s">
        <v>136</v>
      </c>
      <c r="L174" s="264"/>
      <c r="M174" s="265" t="s">
        <v>19</v>
      </c>
      <c r="N174" s="266" t="s">
        <v>43</v>
      </c>
      <c r="O174" s="86"/>
      <c r="P174" s="216">
        <f>O174*H174</f>
        <v>0</v>
      </c>
      <c r="Q174" s="216">
        <v>0.00167</v>
      </c>
      <c r="R174" s="216">
        <f>Q174*H174</f>
        <v>0.00167</v>
      </c>
      <c r="S174" s="216">
        <v>0</v>
      </c>
      <c r="T174" s="217">
        <f>S174*H174</f>
        <v>0</v>
      </c>
      <c r="U174" s="40"/>
      <c r="V174" s="40"/>
      <c r="W174" s="40"/>
      <c r="X174" s="40"/>
      <c r="Y174" s="40"/>
      <c r="Z174" s="40"/>
      <c r="AA174" s="40"/>
      <c r="AB174" s="40"/>
      <c r="AC174" s="40"/>
      <c r="AD174" s="40"/>
      <c r="AE174" s="40"/>
      <c r="AR174" s="218" t="s">
        <v>160</v>
      </c>
      <c r="AT174" s="218" t="s">
        <v>157</v>
      </c>
      <c r="AU174" s="218" t="s">
        <v>82</v>
      </c>
      <c r="AY174" s="19" t="s">
        <v>129</v>
      </c>
      <c r="BE174" s="219">
        <f>IF(N174="základní",J174,0)</f>
        <v>0</v>
      </c>
      <c r="BF174" s="219">
        <f>IF(N174="snížená",J174,0)</f>
        <v>0</v>
      </c>
      <c r="BG174" s="219">
        <f>IF(N174="zákl. přenesená",J174,0)</f>
        <v>0</v>
      </c>
      <c r="BH174" s="219">
        <f>IF(N174="sníž. přenesená",J174,0)</f>
        <v>0</v>
      </c>
      <c r="BI174" s="219">
        <f>IF(N174="nulová",J174,0)</f>
        <v>0</v>
      </c>
      <c r="BJ174" s="19" t="s">
        <v>80</v>
      </c>
      <c r="BK174" s="219">
        <f>ROUND(I174*H174,2)</f>
        <v>0</v>
      </c>
      <c r="BL174" s="19" t="s">
        <v>137</v>
      </c>
      <c r="BM174" s="218" t="s">
        <v>470</v>
      </c>
    </row>
    <row r="175" s="2" customFormat="1" ht="14.4" customHeight="1">
      <c r="A175" s="40"/>
      <c r="B175" s="41"/>
      <c r="C175" s="207" t="s">
        <v>287</v>
      </c>
      <c r="D175" s="207" t="s">
        <v>132</v>
      </c>
      <c r="E175" s="208" t="s">
        <v>471</v>
      </c>
      <c r="F175" s="209" t="s">
        <v>472</v>
      </c>
      <c r="G175" s="210" t="s">
        <v>154</v>
      </c>
      <c r="H175" s="211">
        <v>1</v>
      </c>
      <c r="I175" s="212"/>
      <c r="J175" s="213">
        <f>ROUND(I175*H175,2)</f>
        <v>0</v>
      </c>
      <c r="K175" s="209" t="s">
        <v>136</v>
      </c>
      <c r="L175" s="46"/>
      <c r="M175" s="214" t="s">
        <v>19</v>
      </c>
      <c r="N175" s="215" t="s">
        <v>43</v>
      </c>
      <c r="O175" s="86"/>
      <c r="P175" s="216">
        <f>O175*H175</f>
        <v>0</v>
      </c>
      <c r="Q175" s="216">
        <v>0.04725</v>
      </c>
      <c r="R175" s="216">
        <f>Q175*H175</f>
        <v>0.04725</v>
      </c>
      <c r="S175" s="216">
        <v>0</v>
      </c>
      <c r="T175" s="217">
        <f>S175*H175</f>
        <v>0</v>
      </c>
      <c r="U175" s="40"/>
      <c r="V175" s="40"/>
      <c r="W175" s="40"/>
      <c r="X175" s="40"/>
      <c r="Y175" s="40"/>
      <c r="Z175" s="40"/>
      <c r="AA175" s="40"/>
      <c r="AB175" s="40"/>
      <c r="AC175" s="40"/>
      <c r="AD175" s="40"/>
      <c r="AE175" s="40"/>
      <c r="AR175" s="218" t="s">
        <v>137</v>
      </c>
      <c r="AT175" s="218" t="s">
        <v>132</v>
      </c>
      <c r="AU175" s="218" t="s">
        <v>82</v>
      </c>
      <c r="AY175" s="19" t="s">
        <v>129</v>
      </c>
      <c r="BE175" s="219">
        <f>IF(N175="základní",J175,0)</f>
        <v>0</v>
      </c>
      <c r="BF175" s="219">
        <f>IF(N175="snížená",J175,0)</f>
        <v>0</v>
      </c>
      <c r="BG175" s="219">
        <f>IF(N175="zákl. přenesená",J175,0)</f>
        <v>0</v>
      </c>
      <c r="BH175" s="219">
        <f>IF(N175="sníž. přenesená",J175,0)</f>
        <v>0</v>
      </c>
      <c r="BI175" s="219">
        <f>IF(N175="nulová",J175,0)</f>
        <v>0</v>
      </c>
      <c r="BJ175" s="19" t="s">
        <v>80</v>
      </c>
      <c r="BK175" s="219">
        <f>ROUND(I175*H175,2)</f>
        <v>0</v>
      </c>
      <c r="BL175" s="19" t="s">
        <v>137</v>
      </c>
      <c r="BM175" s="218" t="s">
        <v>473</v>
      </c>
    </row>
    <row r="176" s="2" customFormat="1">
      <c r="A176" s="40"/>
      <c r="B176" s="41"/>
      <c r="C176" s="42"/>
      <c r="D176" s="220" t="s">
        <v>139</v>
      </c>
      <c r="E176" s="42"/>
      <c r="F176" s="221" t="s">
        <v>184</v>
      </c>
      <c r="G176" s="42"/>
      <c r="H176" s="42"/>
      <c r="I176" s="222"/>
      <c r="J176" s="42"/>
      <c r="K176" s="42"/>
      <c r="L176" s="46"/>
      <c r="M176" s="223"/>
      <c r="N176" s="224"/>
      <c r="O176" s="86"/>
      <c r="P176" s="86"/>
      <c r="Q176" s="86"/>
      <c r="R176" s="86"/>
      <c r="S176" s="86"/>
      <c r="T176" s="87"/>
      <c r="U176" s="40"/>
      <c r="V176" s="40"/>
      <c r="W176" s="40"/>
      <c r="X176" s="40"/>
      <c r="Y176" s="40"/>
      <c r="Z176" s="40"/>
      <c r="AA176" s="40"/>
      <c r="AB176" s="40"/>
      <c r="AC176" s="40"/>
      <c r="AD176" s="40"/>
      <c r="AE176" s="40"/>
      <c r="AT176" s="19" t="s">
        <v>139</v>
      </c>
      <c r="AU176" s="19" t="s">
        <v>82</v>
      </c>
    </row>
    <row r="177" s="2" customFormat="1" ht="14.4" customHeight="1">
      <c r="A177" s="40"/>
      <c r="B177" s="41"/>
      <c r="C177" s="257" t="s">
        <v>474</v>
      </c>
      <c r="D177" s="257" t="s">
        <v>157</v>
      </c>
      <c r="E177" s="258" t="s">
        <v>475</v>
      </c>
      <c r="F177" s="259" t="s">
        <v>476</v>
      </c>
      <c r="G177" s="260" t="s">
        <v>154</v>
      </c>
      <c r="H177" s="261">
        <v>1</v>
      </c>
      <c r="I177" s="262"/>
      <c r="J177" s="263">
        <f>ROUND(I177*H177,2)</f>
        <v>0</v>
      </c>
      <c r="K177" s="259" t="s">
        <v>19</v>
      </c>
      <c r="L177" s="264"/>
      <c r="M177" s="265" t="s">
        <v>19</v>
      </c>
      <c r="N177" s="266" t="s">
        <v>43</v>
      </c>
      <c r="O177" s="86"/>
      <c r="P177" s="216">
        <f>O177*H177</f>
        <v>0</v>
      </c>
      <c r="Q177" s="216">
        <v>0.017500000000000002</v>
      </c>
      <c r="R177" s="216">
        <f>Q177*H177</f>
        <v>0.017500000000000002</v>
      </c>
      <c r="S177" s="216">
        <v>0</v>
      </c>
      <c r="T177" s="217">
        <f>S177*H177</f>
        <v>0</v>
      </c>
      <c r="U177" s="40"/>
      <c r="V177" s="40"/>
      <c r="W177" s="40"/>
      <c r="X177" s="40"/>
      <c r="Y177" s="40"/>
      <c r="Z177" s="40"/>
      <c r="AA177" s="40"/>
      <c r="AB177" s="40"/>
      <c r="AC177" s="40"/>
      <c r="AD177" s="40"/>
      <c r="AE177" s="40"/>
      <c r="AR177" s="218" t="s">
        <v>160</v>
      </c>
      <c r="AT177" s="218" t="s">
        <v>157</v>
      </c>
      <c r="AU177" s="218" t="s">
        <v>82</v>
      </c>
      <c r="AY177" s="19" t="s">
        <v>129</v>
      </c>
      <c r="BE177" s="219">
        <f>IF(N177="základní",J177,0)</f>
        <v>0</v>
      </c>
      <c r="BF177" s="219">
        <f>IF(N177="snížená",J177,0)</f>
        <v>0</v>
      </c>
      <c r="BG177" s="219">
        <f>IF(N177="zákl. přenesená",J177,0)</f>
        <v>0</v>
      </c>
      <c r="BH177" s="219">
        <f>IF(N177="sníž. přenesená",J177,0)</f>
        <v>0</v>
      </c>
      <c r="BI177" s="219">
        <f>IF(N177="nulová",J177,0)</f>
        <v>0</v>
      </c>
      <c r="BJ177" s="19" t="s">
        <v>80</v>
      </c>
      <c r="BK177" s="219">
        <f>ROUND(I177*H177,2)</f>
        <v>0</v>
      </c>
      <c r="BL177" s="19" t="s">
        <v>137</v>
      </c>
      <c r="BM177" s="218" t="s">
        <v>477</v>
      </c>
    </row>
    <row r="178" s="2" customFormat="1" ht="14.4" customHeight="1">
      <c r="A178" s="40"/>
      <c r="B178" s="41"/>
      <c r="C178" s="207" t="s">
        <v>478</v>
      </c>
      <c r="D178" s="207" t="s">
        <v>132</v>
      </c>
      <c r="E178" s="208" t="s">
        <v>479</v>
      </c>
      <c r="F178" s="209" t="s">
        <v>480</v>
      </c>
      <c r="G178" s="210" t="s">
        <v>266</v>
      </c>
      <c r="H178" s="211">
        <v>74</v>
      </c>
      <c r="I178" s="212"/>
      <c r="J178" s="213">
        <f>ROUND(I178*H178,2)</f>
        <v>0</v>
      </c>
      <c r="K178" s="209" t="s">
        <v>136</v>
      </c>
      <c r="L178" s="46"/>
      <c r="M178" s="214" t="s">
        <v>19</v>
      </c>
      <c r="N178" s="215" t="s">
        <v>43</v>
      </c>
      <c r="O178" s="86"/>
      <c r="P178" s="216">
        <f>O178*H178</f>
        <v>0</v>
      </c>
      <c r="Q178" s="216">
        <v>0</v>
      </c>
      <c r="R178" s="216">
        <f>Q178*H178</f>
        <v>0</v>
      </c>
      <c r="S178" s="216">
        <v>0</v>
      </c>
      <c r="T178" s="217">
        <f>S178*H178</f>
        <v>0</v>
      </c>
      <c r="U178" s="40"/>
      <c r="V178" s="40"/>
      <c r="W178" s="40"/>
      <c r="X178" s="40"/>
      <c r="Y178" s="40"/>
      <c r="Z178" s="40"/>
      <c r="AA178" s="40"/>
      <c r="AB178" s="40"/>
      <c r="AC178" s="40"/>
      <c r="AD178" s="40"/>
      <c r="AE178" s="40"/>
      <c r="AR178" s="218" t="s">
        <v>137</v>
      </c>
      <c r="AT178" s="218" t="s">
        <v>132</v>
      </c>
      <c r="AU178" s="218" t="s">
        <v>82</v>
      </c>
      <c r="AY178" s="19" t="s">
        <v>129</v>
      </c>
      <c r="BE178" s="219">
        <f>IF(N178="základní",J178,0)</f>
        <v>0</v>
      </c>
      <c r="BF178" s="219">
        <f>IF(N178="snížená",J178,0)</f>
        <v>0</v>
      </c>
      <c r="BG178" s="219">
        <f>IF(N178="zákl. přenesená",J178,0)</f>
        <v>0</v>
      </c>
      <c r="BH178" s="219">
        <f>IF(N178="sníž. přenesená",J178,0)</f>
        <v>0</v>
      </c>
      <c r="BI178" s="219">
        <f>IF(N178="nulová",J178,0)</f>
        <v>0</v>
      </c>
      <c r="BJ178" s="19" t="s">
        <v>80</v>
      </c>
      <c r="BK178" s="219">
        <f>ROUND(I178*H178,2)</f>
        <v>0</v>
      </c>
      <c r="BL178" s="19" t="s">
        <v>137</v>
      </c>
      <c r="BM178" s="218" t="s">
        <v>481</v>
      </c>
    </row>
    <row r="179" s="2" customFormat="1">
      <c r="A179" s="40"/>
      <c r="B179" s="41"/>
      <c r="C179" s="42"/>
      <c r="D179" s="220" t="s">
        <v>139</v>
      </c>
      <c r="E179" s="42"/>
      <c r="F179" s="221" t="s">
        <v>482</v>
      </c>
      <c r="G179" s="42"/>
      <c r="H179" s="42"/>
      <c r="I179" s="222"/>
      <c r="J179" s="42"/>
      <c r="K179" s="42"/>
      <c r="L179" s="46"/>
      <c r="M179" s="223"/>
      <c r="N179" s="224"/>
      <c r="O179" s="86"/>
      <c r="P179" s="86"/>
      <c r="Q179" s="86"/>
      <c r="R179" s="86"/>
      <c r="S179" s="86"/>
      <c r="T179" s="87"/>
      <c r="U179" s="40"/>
      <c r="V179" s="40"/>
      <c r="W179" s="40"/>
      <c r="X179" s="40"/>
      <c r="Y179" s="40"/>
      <c r="Z179" s="40"/>
      <c r="AA179" s="40"/>
      <c r="AB179" s="40"/>
      <c r="AC179" s="40"/>
      <c r="AD179" s="40"/>
      <c r="AE179" s="40"/>
      <c r="AT179" s="19" t="s">
        <v>139</v>
      </c>
      <c r="AU179" s="19" t="s">
        <v>82</v>
      </c>
    </row>
    <row r="180" s="14" customFormat="1">
      <c r="A180" s="14"/>
      <c r="B180" s="235"/>
      <c r="C180" s="236"/>
      <c r="D180" s="220" t="s">
        <v>141</v>
      </c>
      <c r="E180" s="237" t="s">
        <v>19</v>
      </c>
      <c r="F180" s="238" t="s">
        <v>345</v>
      </c>
      <c r="G180" s="236"/>
      <c r="H180" s="239">
        <v>74</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141</v>
      </c>
      <c r="AU180" s="245" t="s">
        <v>82</v>
      </c>
      <c r="AV180" s="14" t="s">
        <v>82</v>
      </c>
      <c r="AW180" s="14" t="s">
        <v>33</v>
      </c>
      <c r="AX180" s="14" t="s">
        <v>80</v>
      </c>
      <c r="AY180" s="245" t="s">
        <v>129</v>
      </c>
    </row>
    <row r="181" s="2" customFormat="1" ht="14.4" customHeight="1">
      <c r="A181" s="40"/>
      <c r="B181" s="41"/>
      <c r="C181" s="207" t="s">
        <v>281</v>
      </c>
      <c r="D181" s="207" t="s">
        <v>132</v>
      </c>
      <c r="E181" s="208" t="s">
        <v>483</v>
      </c>
      <c r="F181" s="209" t="s">
        <v>484</v>
      </c>
      <c r="G181" s="210" t="s">
        <v>266</v>
      </c>
      <c r="H181" s="211">
        <v>74</v>
      </c>
      <c r="I181" s="212"/>
      <c r="J181" s="213">
        <f>ROUND(I181*H181,2)</f>
        <v>0</v>
      </c>
      <c r="K181" s="209" t="s">
        <v>136</v>
      </c>
      <c r="L181" s="46"/>
      <c r="M181" s="214" t="s">
        <v>19</v>
      </c>
      <c r="N181" s="215" t="s">
        <v>43</v>
      </c>
      <c r="O181" s="86"/>
      <c r="P181" s="216">
        <f>O181*H181</f>
        <v>0</v>
      </c>
      <c r="Q181" s="216">
        <v>6.9999999999999994E-05</v>
      </c>
      <c r="R181" s="216">
        <f>Q181*H181</f>
        <v>0.0051799999999999997</v>
      </c>
      <c r="S181" s="216">
        <v>0</v>
      </c>
      <c r="T181" s="217">
        <f>S181*H181</f>
        <v>0</v>
      </c>
      <c r="U181" s="40"/>
      <c r="V181" s="40"/>
      <c r="W181" s="40"/>
      <c r="X181" s="40"/>
      <c r="Y181" s="40"/>
      <c r="Z181" s="40"/>
      <c r="AA181" s="40"/>
      <c r="AB181" s="40"/>
      <c r="AC181" s="40"/>
      <c r="AD181" s="40"/>
      <c r="AE181" s="40"/>
      <c r="AR181" s="218" t="s">
        <v>137</v>
      </c>
      <c r="AT181" s="218" t="s">
        <v>132</v>
      </c>
      <c r="AU181" s="218" t="s">
        <v>82</v>
      </c>
      <c r="AY181" s="19" t="s">
        <v>129</v>
      </c>
      <c r="BE181" s="219">
        <f>IF(N181="základní",J181,0)</f>
        <v>0</v>
      </c>
      <c r="BF181" s="219">
        <f>IF(N181="snížená",J181,0)</f>
        <v>0</v>
      </c>
      <c r="BG181" s="219">
        <f>IF(N181="zákl. přenesená",J181,0)</f>
        <v>0</v>
      </c>
      <c r="BH181" s="219">
        <f>IF(N181="sníž. přenesená",J181,0)</f>
        <v>0</v>
      </c>
      <c r="BI181" s="219">
        <f>IF(N181="nulová",J181,0)</f>
        <v>0</v>
      </c>
      <c r="BJ181" s="19" t="s">
        <v>80</v>
      </c>
      <c r="BK181" s="219">
        <f>ROUND(I181*H181,2)</f>
        <v>0</v>
      </c>
      <c r="BL181" s="19" t="s">
        <v>137</v>
      </c>
      <c r="BM181" s="218" t="s">
        <v>485</v>
      </c>
    </row>
    <row r="182" s="13" customFormat="1">
      <c r="A182" s="13"/>
      <c r="B182" s="225"/>
      <c r="C182" s="226"/>
      <c r="D182" s="220" t="s">
        <v>141</v>
      </c>
      <c r="E182" s="227" t="s">
        <v>19</v>
      </c>
      <c r="F182" s="228" t="s">
        <v>486</v>
      </c>
      <c r="G182" s="226"/>
      <c r="H182" s="227" t="s">
        <v>19</v>
      </c>
      <c r="I182" s="229"/>
      <c r="J182" s="226"/>
      <c r="K182" s="226"/>
      <c r="L182" s="230"/>
      <c r="M182" s="231"/>
      <c r="N182" s="232"/>
      <c r="O182" s="232"/>
      <c r="P182" s="232"/>
      <c r="Q182" s="232"/>
      <c r="R182" s="232"/>
      <c r="S182" s="232"/>
      <c r="T182" s="233"/>
      <c r="U182" s="13"/>
      <c r="V182" s="13"/>
      <c r="W182" s="13"/>
      <c r="X182" s="13"/>
      <c r="Y182" s="13"/>
      <c r="Z182" s="13"/>
      <c r="AA182" s="13"/>
      <c r="AB182" s="13"/>
      <c r="AC182" s="13"/>
      <c r="AD182" s="13"/>
      <c r="AE182" s="13"/>
      <c r="AT182" s="234" t="s">
        <v>141</v>
      </c>
      <c r="AU182" s="234" t="s">
        <v>82</v>
      </c>
      <c r="AV182" s="13" t="s">
        <v>80</v>
      </c>
      <c r="AW182" s="13" t="s">
        <v>33</v>
      </c>
      <c r="AX182" s="13" t="s">
        <v>72</v>
      </c>
      <c r="AY182" s="234" t="s">
        <v>129</v>
      </c>
    </row>
    <row r="183" s="14" customFormat="1">
      <c r="A183" s="14"/>
      <c r="B183" s="235"/>
      <c r="C183" s="236"/>
      <c r="D183" s="220" t="s">
        <v>141</v>
      </c>
      <c r="E183" s="237" t="s">
        <v>19</v>
      </c>
      <c r="F183" s="238" t="s">
        <v>345</v>
      </c>
      <c r="G183" s="236"/>
      <c r="H183" s="239">
        <v>74</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141</v>
      </c>
      <c r="AU183" s="245" t="s">
        <v>82</v>
      </c>
      <c r="AV183" s="14" t="s">
        <v>82</v>
      </c>
      <c r="AW183" s="14" t="s">
        <v>33</v>
      </c>
      <c r="AX183" s="14" t="s">
        <v>80</v>
      </c>
      <c r="AY183" s="245" t="s">
        <v>129</v>
      </c>
    </row>
    <row r="184" s="12" customFormat="1" ht="22.8" customHeight="1">
      <c r="A184" s="12"/>
      <c r="B184" s="191"/>
      <c r="C184" s="192"/>
      <c r="D184" s="193" t="s">
        <v>71</v>
      </c>
      <c r="E184" s="205" t="s">
        <v>185</v>
      </c>
      <c r="F184" s="205" t="s">
        <v>487</v>
      </c>
      <c r="G184" s="192"/>
      <c r="H184" s="192"/>
      <c r="I184" s="195"/>
      <c r="J184" s="206">
        <f>BK184</f>
        <v>0</v>
      </c>
      <c r="K184" s="192"/>
      <c r="L184" s="197"/>
      <c r="M184" s="198"/>
      <c r="N184" s="199"/>
      <c r="O184" s="199"/>
      <c r="P184" s="200">
        <f>SUM(P185:P194)</f>
        <v>0</v>
      </c>
      <c r="Q184" s="199"/>
      <c r="R184" s="200">
        <f>SUM(R185:R194)</f>
        <v>0.051060000000000001</v>
      </c>
      <c r="S184" s="199"/>
      <c r="T184" s="201">
        <f>SUM(T185:T194)</f>
        <v>0</v>
      </c>
      <c r="U184" s="12"/>
      <c r="V184" s="12"/>
      <c r="W184" s="12"/>
      <c r="X184" s="12"/>
      <c r="Y184" s="12"/>
      <c r="Z184" s="12"/>
      <c r="AA184" s="12"/>
      <c r="AB184" s="12"/>
      <c r="AC184" s="12"/>
      <c r="AD184" s="12"/>
      <c r="AE184" s="12"/>
      <c r="AR184" s="202" t="s">
        <v>80</v>
      </c>
      <c r="AT184" s="203" t="s">
        <v>71</v>
      </c>
      <c r="AU184" s="203" t="s">
        <v>80</v>
      </c>
      <c r="AY184" s="202" t="s">
        <v>129</v>
      </c>
      <c r="BK184" s="204">
        <f>SUM(BK185:BK194)</f>
        <v>0</v>
      </c>
    </row>
    <row r="185" s="2" customFormat="1" ht="14.4" customHeight="1">
      <c r="A185" s="40"/>
      <c r="B185" s="41"/>
      <c r="C185" s="207" t="s">
        <v>488</v>
      </c>
      <c r="D185" s="207" t="s">
        <v>132</v>
      </c>
      <c r="E185" s="208" t="s">
        <v>489</v>
      </c>
      <c r="F185" s="209" t="s">
        <v>490</v>
      </c>
      <c r="G185" s="210" t="s">
        <v>266</v>
      </c>
      <c r="H185" s="211">
        <v>138</v>
      </c>
      <c r="I185" s="212"/>
      <c r="J185" s="213">
        <f>ROUND(I185*H185,2)</f>
        <v>0</v>
      </c>
      <c r="K185" s="209" t="s">
        <v>136</v>
      </c>
      <c r="L185" s="46"/>
      <c r="M185" s="214" t="s">
        <v>19</v>
      </c>
      <c r="N185" s="215" t="s">
        <v>43</v>
      </c>
      <c r="O185" s="86"/>
      <c r="P185" s="216">
        <f>O185*H185</f>
        <v>0</v>
      </c>
      <c r="Q185" s="216">
        <v>0.00036999999999999999</v>
      </c>
      <c r="R185" s="216">
        <f>Q185*H185</f>
        <v>0.051060000000000001</v>
      </c>
      <c r="S185" s="216">
        <v>0</v>
      </c>
      <c r="T185" s="217">
        <f>S185*H185</f>
        <v>0</v>
      </c>
      <c r="U185" s="40"/>
      <c r="V185" s="40"/>
      <c r="W185" s="40"/>
      <c r="X185" s="40"/>
      <c r="Y185" s="40"/>
      <c r="Z185" s="40"/>
      <c r="AA185" s="40"/>
      <c r="AB185" s="40"/>
      <c r="AC185" s="40"/>
      <c r="AD185" s="40"/>
      <c r="AE185" s="40"/>
      <c r="AR185" s="218" t="s">
        <v>137</v>
      </c>
      <c r="AT185" s="218" t="s">
        <v>132</v>
      </c>
      <c r="AU185" s="218" t="s">
        <v>82</v>
      </c>
      <c r="AY185" s="19" t="s">
        <v>129</v>
      </c>
      <c r="BE185" s="219">
        <f>IF(N185="základní",J185,0)</f>
        <v>0</v>
      </c>
      <c r="BF185" s="219">
        <f>IF(N185="snížená",J185,0)</f>
        <v>0</v>
      </c>
      <c r="BG185" s="219">
        <f>IF(N185="zákl. přenesená",J185,0)</f>
        <v>0</v>
      </c>
      <c r="BH185" s="219">
        <f>IF(N185="sníž. přenesená",J185,0)</f>
        <v>0</v>
      </c>
      <c r="BI185" s="219">
        <f>IF(N185="nulová",J185,0)</f>
        <v>0</v>
      </c>
      <c r="BJ185" s="19" t="s">
        <v>80</v>
      </c>
      <c r="BK185" s="219">
        <f>ROUND(I185*H185,2)</f>
        <v>0</v>
      </c>
      <c r="BL185" s="19" t="s">
        <v>137</v>
      </c>
      <c r="BM185" s="218" t="s">
        <v>491</v>
      </c>
    </row>
    <row r="186" s="2" customFormat="1">
      <c r="A186" s="40"/>
      <c r="B186" s="41"/>
      <c r="C186" s="42"/>
      <c r="D186" s="220" t="s">
        <v>139</v>
      </c>
      <c r="E186" s="42"/>
      <c r="F186" s="221" t="s">
        <v>492</v>
      </c>
      <c r="G186" s="42"/>
      <c r="H186" s="42"/>
      <c r="I186" s="222"/>
      <c r="J186" s="42"/>
      <c r="K186" s="42"/>
      <c r="L186" s="46"/>
      <c r="M186" s="223"/>
      <c r="N186" s="224"/>
      <c r="O186" s="86"/>
      <c r="P186" s="86"/>
      <c r="Q186" s="86"/>
      <c r="R186" s="86"/>
      <c r="S186" s="86"/>
      <c r="T186" s="87"/>
      <c r="U186" s="40"/>
      <c r="V186" s="40"/>
      <c r="W186" s="40"/>
      <c r="X186" s="40"/>
      <c r="Y186" s="40"/>
      <c r="Z186" s="40"/>
      <c r="AA186" s="40"/>
      <c r="AB186" s="40"/>
      <c r="AC186" s="40"/>
      <c r="AD186" s="40"/>
      <c r="AE186" s="40"/>
      <c r="AT186" s="19" t="s">
        <v>139</v>
      </c>
      <c r="AU186" s="19" t="s">
        <v>82</v>
      </c>
    </row>
    <row r="187" s="14" customFormat="1">
      <c r="A187" s="14"/>
      <c r="B187" s="235"/>
      <c r="C187" s="236"/>
      <c r="D187" s="220" t="s">
        <v>141</v>
      </c>
      <c r="E187" s="237" t="s">
        <v>19</v>
      </c>
      <c r="F187" s="238" t="s">
        <v>493</v>
      </c>
      <c r="G187" s="236"/>
      <c r="H187" s="239">
        <v>138</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141</v>
      </c>
      <c r="AU187" s="245" t="s">
        <v>82</v>
      </c>
      <c r="AV187" s="14" t="s">
        <v>82</v>
      </c>
      <c r="AW187" s="14" t="s">
        <v>33</v>
      </c>
      <c r="AX187" s="14" t="s">
        <v>80</v>
      </c>
      <c r="AY187" s="245" t="s">
        <v>129</v>
      </c>
    </row>
    <row r="188" s="2" customFormat="1" ht="24.15" customHeight="1">
      <c r="A188" s="40"/>
      <c r="B188" s="41"/>
      <c r="C188" s="207" t="s">
        <v>494</v>
      </c>
      <c r="D188" s="207" t="s">
        <v>132</v>
      </c>
      <c r="E188" s="208" t="s">
        <v>495</v>
      </c>
      <c r="F188" s="209" t="s">
        <v>496</v>
      </c>
      <c r="G188" s="210" t="s">
        <v>266</v>
      </c>
      <c r="H188" s="211">
        <v>138</v>
      </c>
      <c r="I188" s="212"/>
      <c r="J188" s="213">
        <f>ROUND(I188*H188,2)</f>
        <v>0</v>
      </c>
      <c r="K188" s="209" t="s">
        <v>136</v>
      </c>
      <c r="L188" s="46"/>
      <c r="M188" s="214" t="s">
        <v>19</v>
      </c>
      <c r="N188" s="215" t="s">
        <v>43</v>
      </c>
      <c r="O188" s="86"/>
      <c r="P188" s="216">
        <f>O188*H188</f>
        <v>0</v>
      </c>
      <c r="Q188" s="216">
        <v>0</v>
      </c>
      <c r="R188" s="216">
        <f>Q188*H188</f>
        <v>0</v>
      </c>
      <c r="S188" s="216">
        <v>0</v>
      </c>
      <c r="T188" s="217">
        <f>S188*H188</f>
        <v>0</v>
      </c>
      <c r="U188" s="40"/>
      <c r="V188" s="40"/>
      <c r="W188" s="40"/>
      <c r="X188" s="40"/>
      <c r="Y188" s="40"/>
      <c r="Z188" s="40"/>
      <c r="AA188" s="40"/>
      <c r="AB188" s="40"/>
      <c r="AC188" s="40"/>
      <c r="AD188" s="40"/>
      <c r="AE188" s="40"/>
      <c r="AR188" s="218" t="s">
        <v>137</v>
      </c>
      <c r="AT188" s="218" t="s">
        <v>132</v>
      </c>
      <c r="AU188" s="218" t="s">
        <v>82</v>
      </c>
      <c r="AY188" s="19" t="s">
        <v>129</v>
      </c>
      <c r="BE188" s="219">
        <f>IF(N188="základní",J188,0)</f>
        <v>0</v>
      </c>
      <c r="BF188" s="219">
        <f>IF(N188="snížená",J188,0)</f>
        <v>0</v>
      </c>
      <c r="BG188" s="219">
        <f>IF(N188="zákl. přenesená",J188,0)</f>
        <v>0</v>
      </c>
      <c r="BH188" s="219">
        <f>IF(N188="sníž. přenesená",J188,0)</f>
        <v>0</v>
      </c>
      <c r="BI188" s="219">
        <f>IF(N188="nulová",J188,0)</f>
        <v>0</v>
      </c>
      <c r="BJ188" s="19" t="s">
        <v>80</v>
      </c>
      <c r="BK188" s="219">
        <f>ROUND(I188*H188,2)</f>
        <v>0</v>
      </c>
      <c r="BL188" s="19" t="s">
        <v>137</v>
      </c>
      <c r="BM188" s="218" t="s">
        <v>497</v>
      </c>
    </row>
    <row r="189" s="2" customFormat="1">
      <c r="A189" s="40"/>
      <c r="B189" s="41"/>
      <c r="C189" s="42"/>
      <c r="D189" s="220" t="s">
        <v>139</v>
      </c>
      <c r="E189" s="42"/>
      <c r="F189" s="221" t="s">
        <v>498</v>
      </c>
      <c r="G189" s="42"/>
      <c r="H189" s="42"/>
      <c r="I189" s="222"/>
      <c r="J189" s="42"/>
      <c r="K189" s="42"/>
      <c r="L189" s="46"/>
      <c r="M189" s="223"/>
      <c r="N189" s="224"/>
      <c r="O189" s="86"/>
      <c r="P189" s="86"/>
      <c r="Q189" s="86"/>
      <c r="R189" s="86"/>
      <c r="S189" s="86"/>
      <c r="T189" s="87"/>
      <c r="U189" s="40"/>
      <c r="V189" s="40"/>
      <c r="W189" s="40"/>
      <c r="X189" s="40"/>
      <c r="Y189" s="40"/>
      <c r="Z189" s="40"/>
      <c r="AA189" s="40"/>
      <c r="AB189" s="40"/>
      <c r="AC189" s="40"/>
      <c r="AD189" s="40"/>
      <c r="AE189" s="40"/>
      <c r="AT189" s="19" t="s">
        <v>139</v>
      </c>
      <c r="AU189" s="19" t="s">
        <v>82</v>
      </c>
    </row>
    <row r="190" s="14" customFormat="1">
      <c r="A190" s="14"/>
      <c r="B190" s="235"/>
      <c r="C190" s="236"/>
      <c r="D190" s="220" t="s">
        <v>141</v>
      </c>
      <c r="E190" s="237" t="s">
        <v>19</v>
      </c>
      <c r="F190" s="238" t="s">
        <v>341</v>
      </c>
      <c r="G190" s="236"/>
      <c r="H190" s="239">
        <v>69</v>
      </c>
      <c r="I190" s="240"/>
      <c r="J190" s="236"/>
      <c r="K190" s="236"/>
      <c r="L190" s="241"/>
      <c r="M190" s="242"/>
      <c r="N190" s="243"/>
      <c r="O190" s="243"/>
      <c r="P190" s="243"/>
      <c r="Q190" s="243"/>
      <c r="R190" s="243"/>
      <c r="S190" s="243"/>
      <c r="T190" s="244"/>
      <c r="U190" s="14"/>
      <c r="V190" s="14"/>
      <c r="W190" s="14"/>
      <c r="X190" s="14"/>
      <c r="Y190" s="14"/>
      <c r="Z190" s="14"/>
      <c r="AA190" s="14"/>
      <c r="AB190" s="14"/>
      <c r="AC190" s="14"/>
      <c r="AD190" s="14"/>
      <c r="AE190" s="14"/>
      <c r="AT190" s="245" t="s">
        <v>141</v>
      </c>
      <c r="AU190" s="245" t="s">
        <v>82</v>
      </c>
      <c r="AV190" s="14" t="s">
        <v>82</v>
      </c>
      <c r="AW190" s="14" t="s">
        <v>33</v>
      </c>
      <c r="AX190" s="14" t="s">
        <v>72</v>
      </c>
      <c r="AY190" s="245" t="s">
        <v>129</v>
      </c>
    </row>
    <row r="191" s="16" customFormat="1">
      <c r="A191" s="16"/>
      <c r="B191" s="272"/>
      <c r="C191" s="273"/>
      <c r="D191" s="220" t="s">
        <v>141</v>
      </c>
      <c r="E191" s="274" t="s">
        <v>339</v>
      </c>
      <c r="F191" s="275" t="s">
        <v>499</v>
      </c>
      <c r="G191" s="273"/>
      <c r="H191" s="276">
        <v>69</v>
      </c>
      <c r="I191" s="277"/>
      <c r="J191" s="273"/>
      <c r="K191" s="273"/>
      <c r="L191" s="278"/>
      <c r="M191" s="279"/>
      <c r="N191" s="280"/>
      <c r="O191" s="280"/>
      <c r="P191" s="280"/>
      <c r="Q191" s="280"/>
      <c r="R191" s="280"/>
      <c r="S191" s="280"/>
      <c r="T191" s="281"/>
      <c r="U191" s="16"/>
      <c r="V191" s="16"/>
      <c r="W191" s="16"/>
      <c r="X191" s="16"/>
      <c r="Y191" s="16"/>
      <c r="Z191" s="16"/>
      <c r="AA191" s="16"/>
      <c r="AB191" s="16"/>
      <c r="AC191" s="16"/>
      <c r="AD191" s="16"/>
      <c r="AE191" s="16"/>
      <c r="AT191" s="282" t="s">
        <v>141</v>
      </c>
      <c r="AU191" s="282" t="s">
        <v>82</v>
      </c>
      <c r="AV191" s="16" t="s">
        <v>130</v>
      </c>
      <c r="AW191" s="16" t="s">
        <v>33</v>
      </c>
      <c r="AX191" s="16" t="s">
        <v>72</v>
      </c>
      <c r="AY191" s="282" t="s">
        <v>129</v>
      </c>
    </row>
    <row r="192" s="14" customFormat="1">
      <c r="A192" s="14"/>
      <c r="B192" s="235"/>
      <c r="C192" s="236"/>
      <c r="D192" s="220" t="s">
        <v>141</v>
      </c>
      <c r="E192" s="237" t="s">
        <v>19</v>
      </c>
      <c r="F192" s="238" t="s">
        <v>493</v>
      </c>
      <c r="G192" s="236"/>
      <c r="H192" s="239">
        <v>138</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141</v>
      </c>
      <c r="AU192" s="245" t="s">
        <v>82</v>
      </c>
      <c r="AV192" s="14" t="s">
        <v>82</v>
      </c>
      <c r="AW192" s="14" t="s">
        <v>33</v>
      </c>
      <c r="AX192" s="14" t="s">
        <v>80</v>
      </c>
      <c r="AY192" s="245" t="s">
        <v>129</v>
      </c>
    </row>
    <row r="193" s="2" customFormat="1" ht="14.4" customHeight="1">
      <c r="A193" s="40"/>
      <c r="B193" s="41"/>
      <c r="C193" s="207" t="s">
        <v>500</v>
      </c>
      <c r="D193" s="207" t="s">
        <v>132</v>
      </c>
      <c r="E193" s="208" t="s">
        <v>501</v>
      </c>
      <c r="F193" s="209" t="s">
        <v>502</v>
      </c>
      <c r="G193" s="210" t="s">
        <v>266</v>
      </c>
      <c r="H193" s="211">
        <v>138</v>
      </c>
      <c r="I193" s="212"/>
      <c r="J193" s="213">
        <f>ROUND(I193*H193,2)</f>
        <v>0</v>
      </c>
      <c r="K193" s="209" t="s">
        <v>136</v>
      </c>
      <c r="L193" s="46"/>
      <c r="M193" s="214" t="s">
        <v>19</v>
      </c>
      <c r="N193" s="215" t="s">
        <v>43</v>
      </c>
      <c r="O193" s="86"/>
      <c r="P193" s="216">
        <f>O193*H193</f>
        <v>0</v>
      </c>
      <c r="Q193" s="216">
        <v>0</v>
      </c>
      <c r="R193" s="216">
        <f>Q193*H193</f>
        <v>0</v>
      </c>
      <c r="S193" s="216">
        <v>0</v>
      </c>
      <c r="T193" s="217">
        <f>S193*H193</f>
        <v>0</v>
      </c>
      <c r="U193" s="40"/>
      <c r="V193" s="40"/>
      <c r="W193" s="40"/>
      <c r="X193" s="40"/>
      <c r="Y193" s="40"/>
      <c r="Z193" s="40"/>
      <c r="AA193" s="40"/>
      <c r="AB193" s="40"/>
      <c r="AC193" s="40"/>
      <c r="AD193" s="40"/>
      <c r="AE193" s="40"/>
      <c r="AR193" s="218" t="s">
        <v>137</v>
      </c>
      <c r="AT193" s="218" t="s">
        <v>132</v>
      </c>
      <c r="AU193" s="218" t="s">
        <v>82</v>
      </c>
      <c r="AY193" s="19" t="s">
        <v>129</v>
      </c>
      <c r="BE193" s="219">
        <f>IF(N193="základní",J193,0)</f>
        <v>0</v>
      </c>
      <c r="BF193" s="219">
        <f>IF(N193="snížená",J193,0)</f>
        <v>0</v>
      </c>
      <c r="BG193" s="219">
        <f>IF(N193="zákl. přenesená",J193,0)</f>
        <v>0</v>
      </c>
      <c r="BH193" s="219">
        <f>IF(N193="sníž. přenesená",J193,0)</f>
        <v>0</v>
      </c>
      <c r="BI193" s="219">
        <f>IF(N193="nulová",J193,0)</f>
        <v>0</v>
      </c>
      <c r="BJ193" s="19" t="s">
        <v>80</v>
      </c>
      <c r="BK193" s="219">
        <f>ROUND(I193*H193,2)</f>
        <v>0</v>
      </c>
      <c r="BL193" s="19" t="s">
        <v>137</v>
      </c>
      <c r="BM193" s="218" t="s">
        <v>503</v>
      </c>
    </row>
    <row r="194" s="2" customFormat="1">
      <c r="A194" s="40"/>
      <c r="B194" s="41"/>
      <c r="C194" s="42"/>
      <c r="D194" s="220" t="s">
        <v>139</v>
      </c>
      <c r="E194" s="42"/>
      <c r="F194" s="221" t="s">
        <v>504</v>
      </c>
      <c r="G194" s="42"/>
      <c r="H194" s="42"/>
      <c r="I194" s="222"/>
      <c r="J194" s="42"/>
      <c r="K194" s="42"/>
      <c r="L194" s="46"/>
      <c r="M194" s="223"/>
      <c r="N194" s="224"/>
      <c r="O194" s="86"/>
      <c r="P194" s="86"/>
      <c r="Q194" s="86"/>
      <c r="R194" s="86"/>
      <c r="S194" s="86"/>
      <c r="T194" s="87"/>
      <c r="U194" s="40"/>
      <c r="V194" s="40"/>
      <c r="W194" s="40"/>
      <c r="X194" s="40"/>
      <c r="Y194" s="40"/>
      <c r="Z194" s="40"/>
      <c r="AA194" s="40"/>
      <c r="AB194" s="40"/>
      <c r="AC194" s="40"/>
      <c r="AD194" s="40"/>
      <c r="AE194" s="40"/>
      <c r="AT194" s="19" t="s">
        <v>139</v>
      </c>
      <c r="AU194" s="19" t="s">
        <v>82</v>
      </c>
    </row>
    <row r="195" s="12" customFormat="1" ht="22.8" customHeight="1">
      <c r="A195" s="12"/>
      <c r="B195" s="191"/>
      <c r="C195" s="192"/>
      <c r="D195" s="193" t="s">
        <v>71</v>
      </c>
      <c r="E195" s="205" t="s">
        <v>232</v>
      </c>
      <c r="F195" s="205" t="s">
        <v>233</v>
      </c>
      <c r="G195" s="192"/>
      <c r="H195" s="192"/>
      <c r="I195" s="195"/>
      <c r="J195" s="206">
        <f>BK195</f>
        <v>0</v>
      </c>
      <c r="K195" s="192"/>
      <c r="L195" s="197"/>
      <c r="M195" s="198"/>
      <c r="N195" s="199"/>
      <c r="O195" s="199"/>
      <c r="P195" s="200">
        <f>SUM(P196:P211)</f>
        <v>0</v>
      </c>
      <c r="Q195" s="199"/>
      <c r="R195" s="200">
        <f>SUM(R196:R211)</f>
        <v>0</v>
      </c>
      <c r="S195" s="199"/>
      <c r="T195" s="201">
        <f>SUM(T196:T211)</f>
        <v>0</v>
      </c>
      <c r="U195" s="12"/>
      <c r="V195" s="12"/>
      <c r="W195" s="12"/>
      <c r="X195" s="12"/>
      <c r="Y195" s="12"/>
      <c r="Z195" s="12"/>
      <c r="AA195" s="12"/>
      <c r="AB195" s="12"/>
      <c r="AC195" s="12"/>
      <c r="AD195" s="12"/>
      <c r="AE195" s="12"/>
      <c r="AR195" s="202" t="s">
        <v>80</v>
      </c>
      <c r="AT195" s="203" t="s">
        <v>71</v>
      </c>
      <c r="AU195" s="203" t="s">
        <v>80</v>
      </c>
      <c r="AY195" s="202" t="s">
        <v>129</v>
      </c>
      <c r="BK195" s="204">
        <f>SUM(BK196:BK211)</f>
        <v>0</v>
      </c>
    </row>
    <row r="196" s="2" customFormat="1" ht="24.15" customHeight="1">
      <c r="A196" s="40"/>
      <c r="B196" s="41"/>
      <c r="C196" s="207" t="s">
        <v>505</v>
      </c>
      <c r="D196" s="207" t="s">
        <v>132</v>
      </c>
      <c r="E196" s="208" t="s">
        <v>506</v>
      </c>
      <c r="F196" s="209" t="s">
        <v>507</v>
      </c>
      <c r="G196" s="210" t="s">
        <v>148</v>
      </c>
      <c r="H196" s="211">
        <v>26.495999999999999</v>
      </c>
      <c r="I196" s="212"/>
      <c r="J196" s="213">
        <f>ROUND(I196*H196,2)</f>
        <v>0</v>
      </c>
      <c r="K196" s="209" t="s">
        <v>136</v>
      </c>
      <c r="L196" s="46"/>
      <c r="M196" s="214" t="s">
        <v>19</v>
      </c>
      <c r="N196" s="215" t="s">
        <v>43</v>
      </c>
      <c r="O196" s="86"/>
      <c r="P196" s="216">
        <f>O196*H196</f>
        <v>0</v>
      </c>
      <c r="Q196" s="216">
        <v>0</v>
      </c>
      <c r="R196" s="216">
        <f>Q196*H196</f>
        <v>0</v>
      </c>
      <c r="S196" s="216">
        <v>0</v>
      </c>
      <c r="T196" s="217">
        <f>S196*H196</f>
        <v>0</v>
      </c>
      <c r="U196" s="40"/>
      <c r="V196" s="40"/>
      <c r="W196" s="40"/>
      <c r="X196" s="40"/>
      <c r="Y196" s="40"/>
      <c r="Z196" s="40"/>
      <c r="AA196" s="40"/>
      <c r="AB196" s="40"/>
      <c r="AC196" s="40"/>
      <c r="AD196" s="40"/>
      <c r="AE196" s="40"/>
      <c r="AR196" s="218" t="s">
        <v>137</v>
      </c>
      <c r="AT196" s="218" t="s">
        <v>132</v>
      </c>
      <c r="AU196" s="218" t="s">
        <v>82</v>
      </c>
      <c r="AY196" s="19" t="s">
        <v>129</v>
      </c>
      <c r="BE196" s="219">
        <f>IF(N196="základní",J196,0)</f>
        <v>0</v>
      </c>
      <c r="BF196" s="219">
        <f>IF(N196="snížená",J196,0)</f>
        <v>0</v>
      </c>
      <c r="BG196" s="219">
        <f>IF(N196="zákl. přenesená",J196,0)</f>
        <v>0</v>
      </c>
      <c r="BH196" s="219">
        <f>IF(N196="sníž. přenesená",J196,0)</f>
        <v>0</v>
      </c>
      <c r="BI196" s="219">
        <f>IF(N196="nulová",J196,0)</f>
        <v>0</v>
      </c>
      <c r="BJ196" s="19" t="s">
        <v>80</v>
      </c>
      <c r="BK196" s="219">
        <f>ROUND(I196*H196,2)</f>
        <v>0</v>
      </c>
      <c r="BL196" s="19" t="s">
        <v>137</v>
      </c>
      <c r="BM196" s="218" t="s">
        <v>508</v>
      </c>
    </row>
    <row r="197" s="2" customFormat="1">
      <c r="A197" s="40"/>
      <c r="B197" s="41"/>
      <c r="C197" s="42"/>
      <c r="D197" s="220" t="s">
        <v>139</v>
      </c>
      <c r="E197" s="42"/>
      <c r="F197" s="221" t="s">
        <v>509</v>
      </c>
      <c r="G197" s="42"/>
      <c r="H197" s="42"/>
      <c r="I197" s="222"/>
      <c r="J197" s="42"/>
      <c r="K197" s="42"/>
      <c r="L197" s="46"/>
      <c r="M197" s="223"/>
      <c r="N197" s="224"/>
      <c r="O197" s="86"/>
      <c r="P197" s="86"/>
      <c r="Q197" s="86"/>
      <c r="R197" s="86"/>
      <c r="S197" s="86"/>
      <c r="T197" s="87"/>
      <c r="U197" s="40"/>
      <c r="V197" s="40"/>
      <c r="W197" s="40"/>
      <c r="X197" s="40"/>
      <c r="Y197" s="40"/>
      <c r="Z197" s="40"/>
      <c r="AA197" s="40"/>
      <c r="AB197" s="40"/>
      <c r="AC197" s="40"/>
      <c r="AD197" s="40"/>
      <c r="AE197" s="40"/>
      <c r="AT197" s="19" t="s">
        <v>139</v>
      </c>
      <c r="AU197" s="19" t="s">
        <v>82</v>
      </c>
    </row>
    <row r="198" s="14" customFormat="1">
      <c r="A198" s="14"/>
      <c r="B198" s="235"/>
      <c r="C198" s="236"/>
      <c r="D198" s="220" t="s">
        <v>141</v>
      </c>
      <c r="E198" s="237" t="s">
        <v>19</v>
      </c>
      <c r="F198" s="238" t="s">
        <v>510</v>
      </c>
      <c r="G198" s="236"/>
      <c r="H198" s="239">
        <v>26.495999999999999</v>
      </c>
      <c r="I198" s="240"/>
      <c r="J198" s="236"/>
      <c r="K198" s="236"/>
      <c r="L198" s="241"/>
      <c r="M198" s="242"/>
      <c r="N198" s="243"/>
      <c r="O198" s="243"/>
      <c r="P198" s="243"/>
      <c r="Q198" s="243"/>
      <c r="R198" s="243"/>
      <c r="S198" s="243"/>
      <c r="T198" s="244"/>
      <c r="U198" s="14"/>
      <c r="V198" s="14"/>
      <c r="W198" s="14"/>
      <c r="X198" s="14"/>
      <c r="Y198" s="14"/>
      <c r="Z198" s="14"/>
      <c r="AA198" s="14"/>
      <c r="AB198" s="14"/>
      <c r="AC198" s="14"/>
      <c r="AD198" s="14"/>
      <c r="AE198" s="14"/>
      <c r="AT198" s="245" t="s">
        <v>141</v>
      </c>
      <c r="AU198" s="245" t="s">
        <v>82</v>
      </c>
      <c r="AV198" s="14" t="s">
        <v>82</v>
      </c>
      <c r="AW198" s="14" t="s">
        <v>33</v>
      </c>
      <c r="AX198" s="14" t="s">
        <v>80</v>
      </c>
      <c r="AY198" s="245" t="s">
        <v>129</v>
      </c>
    </row>
    <row r="199" s="2" customFormat="1" ht="24.15" customHeight="1">
      <c r="A199" s="40"/>
      <c r="B199" s="41"/>
      <c r="C199" s="207" t="s">
        <v>511</v>
      </c>
      <c r="D199" s="207" t="s">
        <v>132</v>
      </c>
      <c r="E199" s="208" t="s">
        <v>512</v>
      </c>
      <c r="F199" s="209" t="s">
        <v>513</v>
      </c>
      <c r="G199" s="210" t="s">
        <v>148</v>
      </c>
      <c r="H199" s="211">
        <v>238.464</v>
      </c>
      <c r="I199" s="212"/>
      <c r="J199" s="213">
        <f>ROUND(I199*H199,2)</f>
        <v>0</v>
      </c>
      <c r="K199" s="209" t="s">
        <v>136</v>
      </c>
      <c r="L199" s="46"/>
      <c r="M199" s="214" t="s">
        <v>19</v>
      </c>
      <c r="N199" s="215" t="s">
        <v>43</v>
      </c>
      <c r="O199" s="86"/>
      <c r="P199" s="216">
        <f>O199*H199</f>
        <v>0</v>
      </c>
      <c r="Q199" s="216">
        <v>0</v>
      </c>
      <c r="R199" s="216">
        <f>Q199*H199</f>
        <v>0</v>
      </c>
      <c r="S199" s="216">
        <v>0</v>
      </c>
      <c r="T199" s="217">
        <f>S199*H199</f>
        <v>0</v>
      </c>
      <c r="U199" s="40"/>
      <c r="V199" s="40"/>
      <c r="W199" s="40"/>
      <c r="X199" s="40"/>
      <c r="Y199" s="40"/>
      <c r="Z199" s="40"/>
      <c r="AA199" s="40"/>
      <c r="AB199" s="40"/>
      <c r="AC199" s="40"/>
      <c r="AD199" s="40"/>
      <c r="AE199" s="40"/>
      <c r="AR199" s="218" t="s">
        <v>137</v>
      </c>
      <c r="AT199" s="218" t="s">
        <v>132</v>
      </c>
      <c r="AU199" s="218" t="s">
        <v>82</v>
      </c>
      <c r="AY199" s="19" t="s">
        <v>129</v>
      </c>
      <c r="BE199" s="219">
        <f>IF(N199="základní",J199,0)</f>
        <v>0</v>
      </c>
      <c r="BF199" s="219">
        <f>IF(N199="snížená",J199,0)</f>
        <v>0</v>
      </c>
      <c r="BG199" s="219">
        <f>IF(N199="zákl. přenesená",J199,0)</f>
        <v>0</v>
      </c>
      <c r="BH199" s="219">
        <f>IF(N199="sníž. přenesená",J199,0)</f>
        <v>0</v>
      </c>
      <c r="BI199" s="219">
        <f>IF(N199="nulová",J199,0)</f>
        <v>0</v>
      </c>
      <c r="BJ199" s="19" t="s">
        <v>80</v>
      </c>
      <c r="BK199" s="219">
        <f>ROUND(I199*H199,2)</f>
        <v>0</v>
      </c>
      <c r="BL199" s="19" t="s">
        <v>137</v>
      </c>
      <c r="BM199" s="218" t="s">
        <v>514</v>
      </c>
    </row>
    <row r="200" s="2" customFormat="1">
      <c r="A200" s="40"/>
      <c r="B200" s="41"/>
      <c r="C200" s="42"/>
      <c r="D200" s="220" t="s">
        <v>139</v>
      </c>
      <c r="E200" s="42"/>
      <c r="F200" s="221" t="s">
        <v>509</v>
      </c>
      <c r="G200" s="42"/>
      <c r="H200" s="42"/>
      <c r="I200" s="222"/>
      <c r="J200" s="42"/>
      <c r="K200" s="42"/>
      <c r="L200" s="46"/>
      <c r="M200" s="223"/>
      <c r="N200" s="224"/>
      <c r="O200" s="86"/>
      <c r="P200" s="86"/>
      <c r="Q200" s="86"/>
      <c r="R200" s="86"/>
      <c r="S200" s="86"/>
      <c r="T200" s="87"/>
      <c r="U200" s="40"/>
      <c r="V200" s="40"/>
      <c r="W200" s="40"/>
      <c r="X200" s="40"/>
      <c r="Y200" s="40"/>
      <c r="Z200" s="40"/>
      <c r="AA200" s="40"/>
      <c r="AB200" s="40"/>
      <c r="AC200" s="40"/>
      <c r="AD200" s="40"/>
      <c r="AE200" s="40"/>
      <c r="AT200" s="19" t="s">
        <v>139</v>
      </c>
      <c r="AU200" s="19" t="s">
        <v>82</v>
      </c>
    </row>
    <row r="201" s="14" customFormat="1">
      <c r="A201" s="14"/>
      <c r="B201" s="235"/>
      <c r="C201" s="236"/>
      <c r="D201" s="220" t="s">
        <v>141</v>
      </c>
      <c r="E201" s="236"/>
      <c r="F201" s="238" t="s">
        <v>515</v>
      </c>
      <c r="G201" s="236"/>
      <c r="H201" s="239">
        <v>238.464</v>
      </c>
      <c r="I201" s="240"/>
      <c r="J201" s="236"/>
      <c r="K201" s="236"/>
      <c r="L201" s="241"/>
      <c r="M201" s="242"/>
      <c r="N201" s="243"/>
      <c r="O201" s="243"/>
      <c r="P201" s="243"/>
      <c r="Q201" s="243"/>
      <c r="R201" s="243"/>
      <c r="S201" s="243"/>
      <c r="T201" s="244"/>
      <c r="U201" s="14"/>
      <c r="V201" s="14"/>
      <c r="W201" s="14"/>
      <c r="X201" s="14"/>
      <c r="Y201" s="14"/>
      <c r="Z201" s="14"/>
      <c r="AA201" s="14"/>
      <c r="AB201" s="14"/>
      <c r="AC201" s="14"/>
      <c r="AD201" s="14"/>
      <c r="AE201" s="14"/>
      <c r="AT201" s="245" t="s">
        <v>141</v>
      </c>
      <c r="AU201" s="245" t="s">
        <v>82</v>
      </c>
      <c r="AV201" s="14" t="s">
        <v>82</v>
      </c>
      <c r="AW201" s="14" t="s">
        <v>4</v>
      </c>
      <c r="AX201" s="14" t="s">
        <v>80</v>
      </c>
      <c r="AY201" s="245" t="s">
        <v>129</v>
      </c>
    </row>
    <row r="202" s="2" customFormat="1" ht="24.15" customHeight="1">
      <c r="A202" s="40"/>
      <c r="B202" s="41"/>
      <c r="C202" s="207" t="s">
        <v>516</v>
      </c>
      <c r="D202" s="207" t="s">
        <v>132</v>
      </c>
      <c r="E202" s="208" t="s">
        <v>517</v>
      </c>
      <c r="F202" s="209" t="s">
        <v>518</v>
      </c>
      <c r="G202" s="210" t="s">
        <v>148</v>
      </c>
      <c r="H202" s="211">
        <v>43.125</v>
      </c>
      <c r="I202" s="212"/>
      <c r="J202" s="213">
        <f>ROUND(I202*H202,2)</f>
        <v>0</v>
      </c>
      <c r="K202" s="209" t="s">
        <v>136</v>
      </c>
      <c r="L202" s="46"/>
      <c r="M202" s="214" t="s">
        <v>19</v>
      </c>
      <c r="N202" s="215" t="s">
        <v>43</v>
      </c>
      <c r="O202" s="86"/>
      <c r="P202" s="216">
        <f>O202*H202</f>
        <v>0</v>
      </c>
      <c r="Q202" s="216">
        <v>0</v>
      </c>
      <c r="R202" s="216">
        <f>Q202*H202</f>
        <v>0</v>
      </c>
      <c r="S202" s="216">
        <v>0</v>
      </c>
      <c r="T202" s="217">
        <f>S202*H202</f>
        <v>0</v>
      </c>
      <c r="U202" s="40"/>
      <c r="V202" s="40"/>
      <c r="W202" s="40"/>
      <c r="X202" s="40"/>
      <c r="Y202" s="40"/>
      <c r="Z202" s="40"/>
      <c r="AA202" s="40"/>
      <c r="AB202" s="40"/>
      <c r="AC202" s="40"/>
      <c r="AD202" s="40"/>
      <c r="AE202" s="40"/>
      <c r="AR202" s="218" t="s">
        <v>137</v>
      </c>
      <c r="AT202" s="218" t="s">
        <v>132</v>
      </c>
      <c r="AU202" s="218" t="s">
        <v>82</v>
      </c>
      <c r="AY202" s="19" t="s">
        <v>129</v>
      </c>
      <c r="BE202" s="219">
        <f>IF(N202="základní",J202,0)</f>
        <v>0</v>
      </c>
      <c r="BF202" s="219">
        <f>IF(N202="snížená",J202,0)</f>
        <v>0</v>
      </c>
      <c r="BG202" s="219">
        <f>IF(N202="zákl. přenesená",J202,0)</f>
        <v>0</v>
      </c>
      <c r="BH202" s="219">
        <f>IF(N202="sníž. přenesená",J202,0)</f>
        <v>0</v>
      </c>
      <c r="BI202" s="219">
        <f>IF(N202="nulová",J202,0)</f>
        <v>0</v>
      </c>
      <c r="BJ202" s="19" t="s">
        <v>80</v>
      </c>
      <c r="BK202" s="219">
        <f>ROUND(I202*H202,2)</f>
        <v>0</v>
      </c>
      <c r="BL202" s="19" t="s">
        <v>137</v>
      </c>
      <c r="BM202" s="218" t="s">
        <v>519</v>
      </c>
    </row>
    <row r="203" s="2" customFormat="1">
      <c r="A203" s="40"/>
      <c r="B203" s="41"/>
      <c r="C203" s="42"/>
      <c r="D203" s="220" t="s">
        <v>139</v>
      </c>
      <c r="E203" s="42"/>
      <c r="F203" s="221" t="s">
        <v>509</v>
      </c>
      <c r="G203" s="42"/>
      <c r="H203" s="42"/>
      <c r="I203" s="222"/>
      <c r="J203" s="42"/>
      <c r="K203" s="42"/>
      <c r="L203" s="46"/>
      <c r="M203" s="223"/>
      <c r="N203" s="224"/>
      <c r="O203" s="86"/>
      <c r="P203" s="86"/>
      <c r="Q203" s="86"/>
      <c r="R203" s="86"/>
      <c r="S203" s="86"/>
      <c r="T203" s="87"/>
      <c r="U203" s="40"/>
      <c r="V203" s="40"/>
      <c r="W203" s="40"/>
      <c r="X203" s="40"/>
      <c r="Y203" s="40"/>
      <c r="Z203" s="40"/>
      <c r="AA203" s="40"/>
      <c r="AB203" s="40"/>
      <c r="AC203" s="40"/>
      <c r="AD203" s="40"/>
      <c r="AE203" s="40"/>
      <c r="AT203" s="19" t="s">
        <v>139</v>
      </c>
      <c r="AU203" s="19" t="s">
        <v>82</v>
      </c>
    </row>
    <row r="204" s="14" customFormat="1">
      <c r="A204" s="14"/>
      <c r="B204" s="235"/>
      <c r="C204" s="236"/>
      <c r="D204" s="220" t="s">
        <v>141</v>
      </c>
      <c r="E204" s="237" t="s">
        <v>19</v>
      </c>
      <c r="F204" s="238" t="s">
        <v>520</v>
      </c>
      <c r="G204" s="236"/>
      <c r="H204" s="239">
        <v>43.125</v>
      </c>
      <c r="I204" s="240"/>
      <c r="J204" s="236"/>
      <c r="K204" s="236"/>
      <c r="L204" s="241"/>
      <c r="M204" s="242"/>
      <c r="N204" s="243"/>
      <c r="O204" s="243"/>
      <c r="P204" s="243"/>
      <c r="Q204" s="243"/>
      <c r="R204" s="243"/>
      <c r="S204" s="243"/>
      <c r="T204" s="244"/>
      <c r="U204" s="14"/>
      <c r="V204" s="14"/>
      <c r="W204" s="14"/>
      <c r="X204" s="14"/>
      <c r="Y204" s="14"/>
      <c r="Z204" s="14"/>
      <c r="AA204" s="14"/>
      <c r="AB204" s="14"/>
      <c r="AC204" s="14"/>
      <c r="AD204" s="14"/>
      <c r="AE204" s="14"/>
      <c r="AT204" s="245" t="s">
        <v>141</v>
      </c>
      <c r="AU204" s="245" t="s">
        <v>82</v>
      </c>
      <c r="AV204" s="14" t="s">
        <v>82</v>
      </c>
      <c r="AW204" s="14" t="s">
        <v>33</v>
      </c>
      <c r="AX204" s="14" t="s">
        <v>80</v>
      </c>
      <c r="AY204" s="245" t="s">
        <v>129</v>
      </c>
    </row>
    <row r="205" s="2" customFormat="1" ht="24.15" customHeight="1">
      <c r="A205" s="40"/>
      <c r="B205" s="41"/>
      <c r="C205" s="207" t="s">
        <v>521</v>
      </c>
      <c r="D205" s="207" t="s">
        <v>132</v>
      </c>
      <c r="E205" s="208" t="s">
        <v>522</v>
      </c>
      <c r="F205" s="209" t="s">
        <v>513</v>
      </c>
      <c r="G205" s="210" t="s">
        <v>148</v>
      </c>
      <c r="H205" s="211">
        <v>388.125</v>
      </c>
      <c r="I205" s="212"/>
      <c r="J205" s="213">
        <f>ROUND(I205*H205,2)</f>
        <v>0</v>
      </c>
      <c r="K205" s="209" t="s">
        <v>136</v>
      </c>
      <c r="L205" s="46"/>
      <c r="M205" s="214" t="s">
        <v>19</v>
      </c>
      <c r="N205" s="215" t="s">
        <v>43</v>
      </c>
      <c r="O205" s="86"/>
      <c r="P205" s="216">
        <f>O205*H205</f>
        <v>0</v>
      </c>
      <c r="Q205" s="216">
        <v>0</v>
      </c>
      <c r="R205" s="216">
        <f>Q205*H205</f>
        <v>0</v>
      </c>
      <c r="S205" s="216">
        <v>0</v>
      </c>
      <c r="T205" s="217">
        <f>S205*H205</f>
        <v>0</v>
      </c>
      <c r="U205" s="40"/>
      <c r="V205" s="40"/>
      <c r="W205" s="40"/>
      <c r="X205" s="40"/>
      <c r="Y205" s="40"/>
      <c r="Z205" s="40"/>
      <c r="AA205" s="40"/>
      <c r="AB205" s="40"/>
      <c r="AC205" s="40"/>
      <c r="AD205" s="40"/>
      <c r="AE205" s="40"/>
      <c r="AR205" s="218" t="s">
        <v>137</v>
      </c>
      <c r="AT205" s="218" t="s">
        <v>132</v>
      </c>
      <c r="AU205" s="218" t="s">
        <v>82</v>
      </c>
      <c r="AY205" s="19" t="s">
        <v>129</v>
      </c>
      <c r="BE205" s="219">
        <f>IF(N205="základní",J205,0)</f>
        <v>0</v>
      </c>
      <c r="BF205" s="219">
        <f>IF(N205="snížená",J205,0)</f>
        <v>0</v>
      </c>
      <c r="BG205" s="219">
        <f>IF(N205="zákl. přenesená",J205,0)</f>
        <v>0</v>
      </c>
      <c r="BH205" s="219">
        <f>IF(N205="sníž. přenesená",J205,0)</f>
        <v>0</v>
      </c>
      <c r="BI205" s="219">
        <f>IF(N205="nulová",J205,0)</f>
        <v>0</v>
      </c>
      <c r="BJ205" s="19" t="s">
        <v>80</v>
      </c>
      <c r="BK205" s="219">
        <f>ROUND(I205*H205,2)</f>
        <v>0</v>
      </c>
      <c r="BL205" s="19" t="s">
        <v>137</v>
      </c>
      <c r="BM205" s="218" t="s">
        <v>523</v>
      </c>
    </row>
    <row r="206" s="2" customFormat="1">
      <c r="A206" s="40"/>
      <c r="B206" s="41"/>
      <c r="C206" s="42"/>
      <c r="D206" s="220" t="s">
        <v>139</v>
      </c>
      <c r="E206" s="42"/>
      <c r="F206" s="221" t="s">
        <v>509</v>
      </c>
      <c r="G206" s="42"/>
      <c r="H206" s="42"/>
      <c r="I206" s="222"/>
      <c r="J206" s="42"/>
      <c r="K206" s="42"/>
      <c r="L206" s="46"/>
      <c r="M206" s="223"/>
      <c r="N206" s="224"/>
      <c r="O206" s="86"/>
      <c r="P206" s="86"/>
      <c r="Q206" s="86"/>
      <c r="R206" s="86"/>
      <c r="S206" s="86"/>
      <c r="T206" s="87"/>
      <c r="U206" s="40"/>
      <c r="V206" s="40"/>
      <c r="W206" s="40"/>
      <c r="X206" s="40"/>
      <c r="Y206" s="40"/>
      <c r="Z206" s="40"/>
      <c r="AA206" s="40"/>
      <c r="AB206" s="40"/>
      <c r="AC206" s="40"/>
      <c r="AD206" s="40"/>
      <c r="AE206" s="40"/>
      <c r="AT206" s="19" t="s">
        <v>139</v>
      </c>
      <c r="AU206" s="19" t="s">
        <v>82</v>
      </c>
    </row>
    <row r="207" s="14" customFormat="1">
      <c r="A207" s="14"/>
      <c r="B207" s="235"/>
      <c r="C207" s="236"/>
      <c r="D207" s="220" t="s">
        <v>141</v>
      </c>
      <c r="E207" s="236"/>
      <c r="F207" s="238" t="s">
        <v>524</v>
      </c>
      <c r="G207" s="236"/>
      <c r="H207" s="239">
        <v>388.125</v>
      </c>
      <c r="I207" s="240"/>
      <c r="J207" s="236"/>
      <c r="K207" s="236"/>
      <c r="L207" s="241"/>
      <c r="M207" s="242"/>
      <c r="N207" s="243"/>
      <c r="O207" s="243"/>
      <c r="P207" s="243"/>
      <c r="Q207" s="243"/>
      <c r="R207" s="243"/>
      <c r="S207" s="243"/>
      <c r="T207" s="244"/>
      <c r="U207" s="14"/>
      <c r="V207" s="14"/>
      <c r="W207" s="14"/>
      <c r="X207" s="14"/>
      <c r="Y207" s="14"/>
      <c r="Z207" s="14"/>
      <c r="AA207" s="14"/>
      <c r="AB207" s="14"/>
      <c r="AC207" s="14"/>
      <c r="AD207" s="14"/>
      <c r="AE207" s="14"/>
      <c r="AT207" s="245" t="s">
        <v>141</v>
      </c>
      <c r="AU207" s="245" t="s">
        <v>82</v>
      </c>
      <c r="AV207" s="14" t="s">
        <v>82</v>
      </c>
      <c r="AW207" s="14" t="s">
        <v>4</v>
      </c>
      <c r="AX207" s="14" t="s">
        <v>80</v>
      </c>
      <c r="AY207" s="245" t="s">
        <v>129</v>
      </c>
    </row>
    <row r="208" s="2" customFormat="1" ht="24.15" customHeight="1">
      <c r="A208" s="40"/>
      <c r="B208" s="41"/>
      <c r="C208" s="207" t="s">
        <v>525</v>
      </c>
      <c r="D208" s="207" t="s">
        <v>132</v>
      </c>
      <c r="E208" s="208" t="s">
        <v>526</v>
      </c>
      <c r="F208" s="209" t="s">
        <v>527</v>
      </c>
      <c r="G208" s="210" t="s">
        <v>148</v>
      </c>
      <c r="H208" s="211">
        <v>43.125</v>
      </c>
      <c r="I208" s="212"/>
      <c r="J208" s="213">
        <f>ROUND(I208*H208,2)</f>
        <v>0</v>
      </c>
      <c r="K208" s="209" t="s">
        <v>136</v>
      </c>
      <c r="L208" s="46"/>
      <c r="M208" s="214" t="s">
        <v>19</v>
      </c>
      <c r="N208" s="215" t="s">
        <v>43</v>
      </c>
      <c r="O208" s="86"/>
      <c r="P208" s="216">
        <f>O208*H208</f>
        <v>0</v>
      </c>
      <c r="Q208" s="216">
        <v>0</v>
      </c>
      <c r="R208" s="216">
        <f>Q208*H208</f>
        <v>0</v>
      </c>
      <c r="S208" s="216">
        <v>0</v>
      </c>
      <c r="T208" s="217">
        <f>S208*H208</f>
        <v>0</v>
      </c>
      <c r="U208" s="40"/>
      <c r="V208" s="40"/>
      <c r="W208" s="40"/>
      <c r="X208" s="40"/>
      <c r="Y208" s="40"/>
      <c r="Z208" s="40"/>
      <c r="AA208" s="40"/>
      <c r="AB208" s="40"/>
      <c r="AC208" s="40"/>
      <c r="AD208" s="40"/>
      <c r="AE208" s="40"/>
      <c r="AR208" s="218" t="s">
        <v>137</v>
      </c>
      <c r="AT208" s="218" t="s">
        <v>132</v>
      </c>
      <c r="AU208" s="218" t="s">
        <v>82</v>
      </c>
      <c r="AY208" s="19" t="s">
        <v>129</v>
      </c>
      <c r="BE208" s="219">
        <f>IF(N208="základní",J208,0)</f>
        <v>0</v>
      </c>
      <c r="BF208" s="219">
        <f>IF(N208="snížená",J208,0)</f>
        <v>0</v>
      </c>
      <c r="BG208" s="219">
        <f>IF(N208="zákl. přenesená",J208,0)</f>
        <v>0</v>
      </c>
      <c r="BH208" s="219">
        <f>IF(N208="sníž. přenesená",J208,0)</f>
        <v>0</v>
      </c>
      <c r="BI208" s="219">
        <f>IF(N208="nulová",J208,0)</f>
        <v>0</v>
      </c>
      <c r="BJ208" s="19" t="s">
        <v>80</v>
      </c>
      <c r="BK208" s="219">
        <f>ROUND(I208*H208,2)</f>
        <v>0</v>
      </c>
      <c r="BL208" s="19" t="s">
        <v>137</v>
      </c>
      <c r="BM208" s="218" t="s">
        <v>528</v>
      </c>
    </row>
    <row r="209" s="14" customFormat="1">
      <c r="A209" s="14"/>
      <c r="B209" s="235"/>
      <c r="C209" s="236"/>
      <c r="D209" s="220" t="s">
        <v>141</v>
      </c>
      <c r="E209" s="237" t="s">
        <v>19</v>
      </c>
      <c r="F209" s="238" t="s">
        <v>520</v>
      </c>
      <c r="G209" s="236"/>
      <c r="H209" s="239">
        <v>43.125</v>
      </c>
      <c r="I209" s="240"/>
      <c r="J209" s="236"/>
      <c r="K209" s="236"/>
      <c r="L209" s="241"/>
      <c r="M209" s="242"/>
      <c r="N209" s="243"/>
      <c r="O209" s="243"/>
      <c r="P209" s="243"/>
      <c r="Q209" s="243"/>
      <c r="R209" s="243"/>
      <c r="S209" s="243"/>
      <c r="T209" s="244"/>
      <c r="U209" s="14"/>
      <c r="V209" s="14"/>
      <c r="W209" s="14"/>
      <c r="X209" s="14"/>
      <c r="Y209" s="14"/>
      <c r="Z209" s="14"/>
      <c r="AA209" s="14"/>
      <c r="AB209" s="14"/>
      <c r="AC209" s="14"/>
      <c r="AD209" s="14"/>
      <c r="AE209" s="14"/>
      <c r="AT209" s="245" t="s">
        <v>141</v>
      </c>
      <c r="AU209" s="245" t="s">
        <v>82</v>
      </c>
      <c r="AV209" s="14" t="s">
        <v>82</v>
      </c>
      <c r="AW209" s="14" t="s">
        <v>33</v>
      </c>
      <c r="AX209" s="14" t="s">
        <v>80</v>
      </c>
      <c r="AY209" s="245" t="s">
        <v>129</v>
      </c>
    </row>
    <row r="210" s="2" customFormat="1" ht="24.15" customHeight="1">
      <c r="A210" s="40"/>
      <c r="B210" s="41"/>
      <c r="C210" s="207" t="s">
        <v>529</v>
      </c>
      <c r="D210" s="207" t="s">
        <v>132</v>
      </c>
      <c r="E210" s="208" t="s">
        <v>530</v>
      </c>
      <c r="F210" s="209" t="s">
        <v>531</v>
      </c>
      <c r="G210" s="210" t="s">
        <v>148</v>
      </c>
      <c r="H210" s="211">
        <v>26.495999999999999</v>
      </c>
      <c r="I210" s="212"/>
      <c r="J210" s="213">
        <f>ROUND(I210*H210,2)</f>
        <v>0</v>
      </c>
      <c r="K210" s="209" t="s">
        <v>136</v>
      </c>
      <c r="L210" s="46"/>
      <c r="M210" s="214" t="s">
        <v>19</v>
      </c>
      <c r="N210" s="215" t="s">
        <v>43</v>
      </c>
      <c r="O210" s="86"/>
      <c r="P210" s="216">
        <f>O210*H210</f>
        <v>0</v>
      </c>
      <c r="Q210" s="216">
        <v>0</v>
      </c>
      <c r="R210" s="216">
        <f>Q210*H210</f>
        <v>0</v>
      </c>
      <c r="S210" s="216">
        <v>0</v>
      </c>
      <c r="T210" s="217">
        <f>S210*H210</f>
        <v>0</v>
      </c>
      <c r="U210" s="40"/>
      <c r="V210" s="40"/>
      <c r="W210" s="40"/>
      <c r="X210" s="40"/>
      <c r="Y210" s="40"/>
      <c r="Z210" s="40"/>
      <c r="AA210" s="40"/>
      <c r="AB210" s="40"/>
      <c r="AC210" s="40"/>
      <c r="AD210" s="40"/>
      <c r="AE210" s="40"/>
      <c r="AR210" s="218" t="s">
        <v>137</v>
      </c>
      <c r="AT210" s="218" t="s">
        <v>132</v>
      </c>
      <c r="AU210" s="218" t="s">
        <v>82</v>
      </c>
      <c r="AY210" s="19" t="s">
        <v>129</v>
      </c>
      <c r="BE210" s="219">
        <f>IF(N210="základní",J210,0)</f>
        <v>0</v>
      </c>
      <c r="BF210" s="219">
        <f>IF(N210="snížená",J210,0)</f>
        <v>0</v>
      </c>
      <c r="BG210" s="219">
        <f>IF(N210="zákl. přenesená",J210,0)</f>
        <v>0</v>
      </c>
      <c r="BH210" s="219">
        <f>IF(N210="sníž. přenesená",J210,0)</f>
        <v>0</v>
      </c>
      <c r="BI210" s="219">
        <f>IF(N210="nulová",J210,0)</f>
        <v>0</v>
      </c>
      <c r="BJ210" s="19" t="s">
        <v>80</v>
      </c>
      <c r="BK210" s="219">
        <f>ROUND(I210*H210,2)</f>
        <v>0</v>
      </c>
      <c r="BL210" s="19" t="s">
        <v>137</v>
      </c>
      <c r="BM210" s="218" t="s">
        <v>532</v>
      </c>
    </row>
    <row r="211" s="14" customFormat="1">
      <c r="A211" s="14"/>
      <c r="B211" s="235"/>
      <c r="C211" s="236"/>
      <c r="D211" s="220" t="s">
        <v>141</v>
      </c>
      <c r="E211" s="237" t="s">
        <v>19</v>
      </c>
      <c r="F211" s="238" t="s">
        <v>510</v>
      </c>
      <c r="G211" s="236"/>
      <c r="H211" s="239">
        <v>26.495999999999999</v>
      </c>
      <c r="I211" s="240"/>
      <c r="J211" s="236"/>
      <c r="K211" s="236"/>
      <c r="L211" s="241"/>
      <c r="M211" s="242"/>
      <c r="N211" s="243"/>
      <c r="O211" s="243"/>
      <c r="P211" s="243"/>
      <c r="Q211" s="243"/>
      <c r="R211" s="243"/>
      <c r="S211" s="243"/>
      <c r="T211" s="244"/>
      <c r="U211" s="14"/>
      <c r="V211" s="14"/>
      <c r="W211" s="14"/>
      <c r="X211" s="14"/>
      <c r="Y211" s="14"/>
      <c r="Z211" s="14"/>
      <c r="AA211" s="14"/>
      <c r="AB211" s="14"/>
      <c r="AC211" s="14"/>
      <c r="AD211" s="14"/>
      <c r="AE211" s="14"/>
      <c r="AT211" s="245" t="s">
        <v>141</v>
      </c>
      <c r="AU211" s="245" t="s">
        <v>82</v>
      </c>
      <c r="AV211" s="14" t="s">
        <v>82</v>
      </c>
      <c r="AW211" s="14" t="s">
        <v>33</v>
      </c>
      <c r="AX211" s="14" t="s">
        <v>80</v>
      </c>
      <c r="AY211" s="245" t="s">
        <v>129</v>
      </c>
    </row>
    <row r="212" s="12" customFormat="1" ht="22.8" customHeight="1">
      <c r="A212" s="12"/>
      <c r="B212" s="191"/>
      <c r="C212" s="192"/>
      <c r="D212" s="193" t="s">
        <v>71</v>
      </c>
      <c r="E212" s="205" t="s">
        <v>252</v>
      </c>
      <c r="F212" s="205" t="s">
        <v>253</v>
      </c>
      <c r="G212" s="192"/>
      <c r="H212" s="192"/>
      <c r="I212" s="195"/>
      <c r="J212" s="206">
        <f>BK212</f>
        <v>0</v>
      </c>
      <c r="K212" s="192"/>
      <c r="L212" s="197"/>
      <c r="M212" s="198"/>
      <c r="N212" s="199"/>
      <c r="O212" s="199"/>
      <c r="P212" s="200">
        <f>SUM(P213:P214)</f>
        <v>0</v>
      </c>
      <c r="Q212" s="199"/>
      <c r="R212" s="200">
        <f>SUM(R213:R214)</f>
        <v>0</v>
      </c>
      <c r="S212" s="199"/>
      <c r="T212" s="201">
        <f>SUM(T213:T214)</f>
        <v>0</v>
      </c>
      <c r="U212" s="12"/>
      <c r="V212" s="12"/>
      <c r="W212" s="12"/>
      <c r="X212" s="12"/>
      <c r="Y212" s="12"/>
      <c r="Z212" s="12"/>
      <c r="AA212" s="12"/>
      <c r="AB212" s="12"/>
      <c r="AC212" s="12"/>
      <c r="AD212" s="12"/>
      <c r="AE212" s="12"/>
      <c r="AR212" s="202" t="s">
        <v>80</v>
      </c>
      <c r="AT212" s="203" t="s">
        <v>71</v>
      </c>
      <c r="AU212" s="203" t="s">
        <v>80</v>
      </c>
      <c r="AY212" s="202" t="s">
        <v>129</v>
      </c>
      <c r="BK212" s="204">
        <f>SUM(BK213:BK214)</f>
        <v>0</v>
      </c>
    </row>
    <row r="213" s="2" customFormat="1" ht="24.15" customHeight="1">
      <c r="A213" s="40"/>
      <c r="B213" s="41"/>
      <c r="C213" s="207" t="s">
        <v>533</v>
      </c>
      <c r="D213" s="207" t="s">
        <v>132</v>
      </c>
      <c r="E213" s="208" t="s">
        <v>534</v>
      </c>
      <c r="F213" s="209" t="s">
        <v>535</v>
      </c>
      <c r="G213" s="210" t="s">
        <v>148</v>
      </c>
      <c r="H213" s="211">
        <v>1.472</v>
      </c>
      <c r="I213" s="212"/>
      <c r="J213" s="213">
        <f>ROUND(I213*H213,2)</f>
        <v>0</v>
      </c>
      <c r="K213" s="209" t="s">
        <v>136</v>
      </c>
      <c r="L213" s="46"/>
      <c r="M213" s="214" t="s">
        <v>19</v>
      </c>
      <c r="N213" s="215" t="s">
        <v>43</v>
      </c>
      <c r="O213" s="86"/>
      <c r="P213" s="216">
        <f>O213*H213</f>
        <v>0</v>
      </c>
      <c r="Q213" s="216">
        <v>0</v>
      </c>
      <c r="R213" s="216">
        <f>Q213*H213</f>
        <v>0</v>
      </c>
      <c r="S213" s="216">
        <v>0</v>
      </c>
      <c r="T213" s="217">
        <f>S213*H213</f>
        <v>0</v>
      </c>
      <c r="U213" s="40"/>
      <c r="V213" s="40"/>
      <c r="W213" s="40"/>
      <c r="X213" s="40"/>
      <c r="Y213" s="40"/>
      <c r="Z213" s="40"/>
      <c r="AA213" s="40"/>
      <c r="AB213" s="40"/>
      <c r="AC213" s="40"/>
      <c r="AD213" s="40"/>
      <c r="AE213" s="40"/>
      <c r="AR213" s="218" t="s">
        <v>137</v>
      </c>
      <c r="AT213" s="218" t="s">
        <v>132</v>
      </c>
      <c r="AU213" s="218" t="s">
        <v>82</v>
      </c>
      <c r="AY213" s="19" t="s">
        <v>129</v>
      </c>
      <c r="BE213" s="219">
        <f>IF(N213="základní",J213,0)</f>
        <v>0</v>
      </c>
      <c r="BF213" s="219">
        <f>IF(N213="snížená",J213,0)</f>
        <v>0</v>
      </c>
      <c r="BG213" s="219">
        <f>IF(N213="zákl. přenesená",J213,0)</f>
        <v>0</v>
      </c>
      <c r="BH213" s="219">
        <f>IF(N213="sníž. přenesená",J213,0)</f>
        <v>0</v>
      </c>
      <c r="BI213" s="219">
        <f>IF(N213="nulová",J213,0)</f>
        <v>0</v>
      </c>
      <c r="BJ213" s="19" t="s">
        <v>80</v>
      </c>
      <c r="BK213" s="219">
        <f>ROUND(I213*H213,2)</f>
        <v>0</v>
      </c>
      <c r="BL213" s="19" t="s">
        <v>137</v>
      </c>
      <c r="BM213" s="218" t="s">
        <v>536</v>
      </c>
    </row>
    <row r="214" s="2" customFormat="1">
      <c r="A214" s="40"/>
      <c r="B214" s="41"/>
      <c r="C214" s="42"/>
      <c r="D214" s="220" t="s">
        <v>139</v>
      </c>
      <c r="E214" s="42"/>
      <c r="F214" s="221" t="s">
        <v>537</v>
      </c>
      <c r="G214" s="42"/>
      <c r="H214" s="42"/>
      <c r="I214" s="222"/>
      <c r="J214" s="42"/>
      <c r="K214" s="42"/>
      <c r="L214" s="46"/>
      <c r="M214" s="268"/>
      <c r="N214" s="269"/>
      <c r="O214" s="270"/>
      <c r="P214" s="270"/>
      <c r="Q214" s="270"/>
      <c r="R214" s="270"/>
      <c r="S214" s="270"/>
      <c r="T214" s="271"/>
      <c r="U214" s="40"/>
      <c r="V214" s="40"/>
      <c r="W214" s="40"/>
      <c r="X214" s="40"/>
      <c r="Y214" s="40"/>
      <c r="Z214" s="40"/>
      <c r="AA214" s="40"/>
      <c r="AB214" s="40"/>
      <c r="AC214" s="40"/>
      <c r="AD214" s="40"/>
      <c r="AE214" s="40"/>
      <c r="AT214" s="19" t="s">
        <v>139</v>
      </c>
      <c r="AU214" s="19" t="s">
        <v>82</v>
      </c>
    </row>
    <row r="215" s="2" customFormat="1" ht="6.96" customHeight="1">
      <c r="A215" s="40"/>
      <c r="B215" s="61"/>
      <c r="C215" s="62"/>
      <c r="D215" s="62"/>
      <c r="E215" s="62"/>
      <c r="F215" s="62"/>
      <c r="G215" s="62"/>
      <c r="H215" s="62"/>
      <c r="I215" s="62"/>
      <c r="J215" s="62"/>
      <c r="K215" s="62"/>
      <c r="L215" s="46"/>
      <c r="M215" s="40"/>
      <c r="O215" s="40"/>
      <c r="P215" s="40"/>
      <c r="Q215" s="40"/>
      <c r="R215" s="40"/>
      <c r="S215" s="40"/>
      <c r="T215" s="40"/>
      <c r="U215" s="40"/>
      <c r="V215" s="40"/>
      <c r="W215" s="40"/>
      <c r="X215" s="40"/>
      <c r="Y215" s="40"/>
      <c r="Z215" s="40"/>
      <c r="AA215" s="40"/>
      <c r="AB215" s="40"/>
      <c r="AC215" s="40"/>
      <c r="AD215" s="40"/>
      <c r="AE215" s="40"/>
    </row>
  </sheetData>
  <sheetProtection sheet="1" autoFilter="0" formatColumns="0" formatRows="0" objects="1" scenarios="1" spinCount="100000" saltValue="xOyiIxnqw5r+ERWrhOF+19iSoe8D7TluoxzQ4GNqFghi32hMyo5+EvPUMmi9ShmL48jaYP/TUCRE4H3MQntH7A==" hashValue="spQEppEinDBGXUVsvnnmayF7bK5Cphc8N7YjjngXGkv3rp5SnxVVUY0e7488cFX+61VrFMDjbBMziPA9ZnvPog==" algorithmName="SHA-512" password="CA2F"/>
  <autoFilter ref="C86:K214"/>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31"/>
      <c r="C3" s="132"/>
      <c r="D3" s="132"/>
      <c r="E3" s="132"/>
      <c r="F3" s="132"/>
      <c r="G3" s="132"/>
      <c r="H3" s="132"/>
      <c r="I3" s="132"/>
      <c r="J3" s="132"/>
      <c r="K3" s="132"/>
      <c r="L3" s="22"/>
      <c r="AT3" s="19" t="s">
        <v>82</v>
      </c>
    </row>
    <row r="4" s="1" customFormat="1" ht="24.96" customHeight="1">
      <c r="B4" s="22"/>
      <c r="D4" s="133" t="s">
        <v>97</v>
      </c>
      <c r="L4" s="22"/>
      <c r="M4" s="134" t="s">
        <v>10</v>
      </c>
      <c r="AT4" s="19" t="s">
        <v>4</v>
      </c>
    </row>
    <row r="5" s="1" customFormat="1" ht="6.96" customHeight="1">
      <c r="B5" s="22"/>
      <c r="L5" s="22"/>
    </row>
    <row r="6" s="1" customFormat="1" ht="12" customHeight="1">
      <c r="B6" s="22"/>
      <c r="D6" s="135" t="s">
        <v>16</v>
      </c>
      <c r="L6" s="22"/>
    </row>
    <row r="7" s="1" customFormat="1" ht="16.5" customHeight="1">
      <c r="B7" s="22"/>
      <c r="E7" s="136" t="str">
        <f>'Rekapitulace stavby'!K6</f>
        <v>Levín - revitalizace požární nádrže</v>
      </c>
      <c r="F7" s="135"/>
      <c r="G7" s="135"/>
      <c r="H7" s="135"/>
      <c r="L7" s="22"/>
    </row>
    <row r="8" s="2" customFormat="1" ht="12" customHeight="1">
      <c r="A8" s="40"/>
      <c r="B8" s="46"/>
      <c r="C8" s="40"/>
      <c r="D8" s="135" t="s">
        <v>98</v>
      </c>
      <c r="E8" s="40"/>
      <c r="F8" s="40"/>
      <c r="G8" s="40"/>
      <c r="H8" s="40"/>
      <c r="I8" s="40"/>
      <c r="J8" s="40"/>
      <c r="K8" s="40"/>
      <c r="L8" s="137"/>
      <c r="S8" s="40"/>
      <c r="T8" s="40"/>
      <c r="U8" s="40"/>
      <c r="V8" s="40"/>
      <c r="W8" s="40"/>
      <c r="X8" s="40"/>
      <c r="Y8" s="40"/>
      <c r="Z8" s="40"/>
      <c r="AA8" s="40"/>
      <c r="AB8" s="40"/>
      <c r="AC8" s="40"/>
      <c r="AD8" s="40"/>
      <c r="AE8" s="40"/>
    </row>
    <row r="9" s="2" customFormat="1" ht="16.5" customHeight="1">
      <c r="A9" s="40"/>
      <c r="B9" s="46"/>
      <c r="C9" s="40"/>
      <c r="D9" s="40"/>
      <c r="E9" s="138" t="s">
        <v>538</v>
      </c>
      <c r="F9" s="40"/>
      <c r="G9" s="40"/>
      <c r="H9" s="40"/>
      <c r="I9" s="40"/>
      <c r="J9" s="40"/>
      <c r="K9" s="40"/>
      <c r="L9" s="13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7"/>
      <c r="S10" s="40"/>
      <c r="T10" s="40"/>
      <c r="U10" s="40"/>
      <c r="V10" s="40"/>
      <c r="W10" s="40"/>
      <c r="X10" s="40"/>
      <c r="Y10" s="40"/>
      <c r="Z10" s="40"/>
      <c r="AA10" s="40"/>
      <c r="AB10" s="40"/>
      <c r="AC10" s="40"/>
      <c r="AD10" s="40"/>
      <c r="AE10" s="40"/>
    </row>
    <row r="11" s="2" customFormat="1" ht="12" customHeight="1">
      <c r="A11" s="40"/>
      <c r="B11" s="46"/>
      <c r="C11" s="40"/>
      <c r="D11" s="135" t="s">
        <v>18</v>
      </c>
      <c r="E11" s="40"/>
      <c r="F11" s="139" t="s">
        <v>19</v>
      </c>
      <c r="G11" s="40"/>
      <c r="H11" s="40"/>
      <c r="I11" s="135" t="s">
        <v>20</v>
      </c>
      <c r="J11" s="139" t="s">
        <v>19</v>
      </c>
      <c r="K11" s="40"/>
      <c r="L11" s="137"/>
      <c r="S11" s="40"/>
      <c r="T11" s="40"/>
      <c r="U11" s="40"/>
      <c r="V11" s="40"/>
      <c r="W11" s="40"/>
      <c r="X11" s="40"/>
      <c r="Y11" s="40"/>
      <c r="Z11" s="40"/>
      <c r="AA11" s="40"/>
      <c r="AB11" s="40"/>
      <c r="AC11" s="40"/>
      <c r="AD11" s="40"/>
      <c r="AE11" s="40"/>
    </row>
    <row r="12" s="2" customFormat="1" ht="12" customHeight="1">
      <c r="A12" s="40"/>
      <c r="B12" s="46"/>
      <c r="C12" s="40"/>
      <c r="D12" s="135" t="s">
        <v>21</v>
      </c>
      <c r="E12" s="40"/>
      <c r="F12" s="139" t="s">
        <v>22</v>
      </c>
      <c r="G12" s="40"/>
      <c r="H12" s="40"/>
      <c r="I12" s="135" t="s">
        <v>23</v>
      </c>
      <c r="J12" s="140" t="str">
        <f>'Rekapitulace stavby'!AN8</f>
        <v>4. 5. 2020</v>
      </c>
      <c r="K12" s="40"/>
      <c r="L12" s="13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7"/>
      <c r="S13" s="40"/>
      <c r="T13" s="40"/>
      <c r="U13" s="40"/>
      <c r="V13" s="40"/>
      <c r="W13" s="40"/>
      <c r="X13" s="40"/>
      <c r="Y13" s="40"/>
      <c r="Z13" s="40"/>
      <c r="AA13" s="40"/>
      <c r="AB13" s="40"/>
      <c r="AC13" s="40"/>
      <c r="AD13" s="40"/>
      <c r="AE13" s="40"/>
    </row>
    <row r="14" s="2" customFormat="1" ht="12" customHeight="1">
      <c r="A14" s="40"/>
      <c r="B14" s="46"/>
      <c r="C14" s="40"/>
      <c r="D14" s="135" t="s">
        <v>25</v>
      </c>
      <c r="E14" s="40"/>
      <c r="F14" s="40"/>
      <c r="G14" s="40"/>
      <c r="H14" s="40"/>
      <c r="I14" s="135" t="s">
        <v>26</v>
      </c>
      <c r="J14" s="139" t="s">
        <v>19</v>
      </c>
      <c r="K14" s="40"/>
      <c r="L14" s="137"/>
      <c r="S14" s="40"/>
      <c r="T14" s="40"/>
      <c r="U14" s="40"/>
      <c r="V14" s="40"/>
      <c r="W14" s="40"/>
      <c r="X14" s="40"/>
      <c r="Y14" s="40"/>
      <c r="Z14" s="40"/>
      <c r="AA14" s="40"/>
      <c r="AB14" s="40"/>
      <c r="AC14" s="40"/>
      <c r="AD14" s="40"/>
      <c r="AE14" s="40"/>
    </row>
    <row r="15" s="2" customFormat="1" ht="18" customHeight="1">
      <c r="A15" s="40"/>
      <c r="B15" s="46"/>
      <c r="C15" s="40"/>
      <c r="D15" s="40"/>
      <c r="E15" s="139" t="s">
        <v>27</v>
      </c>
      <c r="F15" s="40"/>
      <c r="G15" s="40"/>
      <c r="H15" s="40"/>
      <c r="I15" s="135" t="s">
        <v>28</v>
      </c>
      <c r="J15" s="139" t="s">
        <v>19</v>
      </c>
      <c r="K15" s="40"/>
      <c r="L15" s="13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7"/>
      <c r="S16" s="40"/>
      <c r="T16" s="40"/>
      <c r="U16" s="40"/>
      <c r="V16" s="40"/>
      <c r="W16" s="40"/>
      <c r="X16" s="40"/>
      <c r="Y16" s="40"/>
      <c r="Z16" s="40"/>
      <c r="AA16" s="40"/>
      <c r="AB16" s="40"/>
      <c r="AC16" s="40"/>
      <c r="AD16" s="40"/>
      <c r="AE16" s="40"/>
    </row>
    <row r="17" s="2" customFormat="1" ht="12" customHeight="1">
      <c r="A17" s="40"/>
      <c r="B17" s="46"/>
      <c r="C17" s="40"/>
      <c r="D17" s="135" t="s">
        <v>29</v>
      </c>
      <c r="E17" s="40"/>
      <c r="F17" s="40"/>
      <c r="G17" s="40"/>
      <c r="H17" s="40"/>
      <c r="I17" s="135" t="s">
        <v>26</v>
      </c>
      <c r="J17" s="35" t="str">
        <f>'Rekapitulace stavby'!AN13</f>
        <v>Vyplň údaj</v>
      </c>
      <c r="K17" s="40"/>
      <c r="L17" s="13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9"/>
      <c r="G18" s="139"/>
      <c r="H18" s="139"/>
      <c r="I18" s="135" t="s">
        <v>28</v>
      </c>
      <c r="J18" s="35" t="str">
        <f>'Rekapitulace stavby'!AN14</f>
        <v>Vyplň údaj</v>
      </c>
      <c r="K18" s="40"/>
      <c r="L18" s="13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7"/>
      <c r="S19" s="40"/>
      <c r="T19" s="40"/>
      <c r="U19" s="40"/>
      <c r="V19" s="40"/>
      <c r="W19" s="40"/>
      <c r="X19" s="40"/>
      <c r="Y19" s="40"/>
      <c r="Z19" s="40"/>
      <c r="AA19" s="40"/>
      <c r="AB19" s="40"/>
      <c r="AC19" s="40"/>
      <c r="AD19" s="40"/>
      <c r="AE19" s="40"/>
    </row>
    <row r="20" s="2" customFormat="1" ht="12" customHeight="1">
      <c r="A20" s="40"/>
      <c r="B20" s="46"/>
      <c r="C20" s="40"/>
      <c r="D20" s="135" t="s">
        <v>31</v>
      </c>
      <c r="E20" s="40"/>
      <c r="F20" s="40"/>
      <c r="G20" s="40"/>
      <c r="H20" s="40"/>
      <c r="I20" s="135" t="s">
        <v>26</v>
      </c>
      <c r="J20" s="139" t="s">
        <v>19</v>
      </c>
      <c r="K20" s="40"/>
      <c r="L20" s="137"/>
      <c r="S20" s="40"/>
      <c r="T20" s="40"/>
      <c r="U20" s="40"/>
      <c r="V20" s="40"/>
      <c r="W20" s="40"/>
      <c r="X20" s="40"/>
      <c r="Y20" s="40"/>
      <c r="Z20" s="40"/>
      <c r="AA20" s="40"/>
      <c r="AB20" s="40"/>
      <c r="AC20" s="40"/>
      <c r="AD20" s="40"/>
      <c r="AE20" s="40"/>
    </row>
    <row r="21" s="2" customFormat="1" ht="18" customHeight="1">
      <c r="A21" s="40"/>
      <c r="B21" s="46"/>
      <c r="C21" s="40"/>
      <c r="D21" s="40"/>
      <c r="E21" s="139" t="s">
        <v>32</v>
      </c>
      <c r="F21" s="40"/>
      <c r="G21" s="40"/>
      <c r="H21" s="40"/>
      <c r="I21" s="135" t="s">
        <v>28</v>
      </c>
      <c r="J21" s="139" t="s">
        <v>19</v>
      </c>
      <c r="K21" s="40"/>
      <c r="L21" s="13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7"/>
      <c r="S22" s="40"/>
      <c r="T22" s="40"/>
      <c r="U22" s="40"/>
      <c r="V22" s="40"/>
      <c r="W22" s="40"/>
      <c r="X22" s="40"/>
      <c r="Y22" s="40"/>
      <c r="Z22" s="40"/>
      <c r="AA22" s="40"/>
      <c r="AB22" s="40"/>
      <c r="AC22" s="40"/>
      <c r="AD22" s="40"/>
      <c r="AE22" s="40"/>
    </row>
    <row r="23" s="2" customFormat="1" ht="12" customHeight="1">
      <c r="A23" s="40"/>
      <c r="B23" s="46"/>
      <c r="C23" s="40"/>
      <c r="D23" s="135" t="s">
        <v>34</v>
      </c>
      <c r="E23" s="40"/>
      <c r="F23" s="40"/>
      <c r="G23" s="40"/>
      <c r="H23" s="40"/>
      <c r="I23" s="135" t="s">
        <v>26</v>
      </c>
      <c r="J23" s="139" t="s">
        <v>19</v>
      </c>
      <c r="K23" s="40"/>
      <c r="L23" s="137"/>
      <c r="S23" s="40"/>
      <c r="T23" s="40"/>
      <c r="U23" s="40"/>
      <c r="V23" s="40"/>
      <c r="W23" s="40"/>
      <c r="X23" s="40"/>
      <c r="Y23" s="40"/>
      <c r="Z23" s="40"/>
      <c r="AA23" s="40"/>
      <c r="AB23" s="40"/>
      <c r="AC23" s="40"/>
      <c r="AD23" s="40"/>
      <c r="AE23" s="40"/>
    </row>
    <row r="24" s="2" customFormat="1" ht="18" customHeight="1">
      <c r="A24" s="40"/>
      <c r="B24" s="46"/>
      <c r="C24" s="40"/>
      <c r="D24" s="40"/>
      <c r="E24" s="139" t="s">
        <v>35</v>
      </c>
      <c r="F24" s="40"/>
      <c r="G24" s="40"/>
      <c r="H24" s="40"/>
      <c r="I24" s="135" t="s">
        <v>28</v>
      </c>
      <c r="J24" s="139" t="s">
        <v>19</v>
      </c>
      <c r="K24" s="40"/>
      <c r="L24" s="13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7"/>
      <c r="S25" s="40"/>
      <c r="T25" s="40"/>
      <c r="U25" s="40"/>
      <c r="V25" s="40"/>
      <c r="W25" s="40"/>
      <c r="X25" s="40"/>
      <c r="Y25" s="40"/>
      <c r="Z25" s="40"/>
      <c r="AA25" s="40"/>
      <c r="AB25" s="40"/>
      <c r="AC25" s="40"/>
      <c r="AD25" s="40"/>
      <c r="AE25" s="40"/>
    </row>
    <row r="26" s="2" customFormat="1" ht="12" customHeight="1">
      <c r="A26" s="40"/>
      <c r="B26" s="46"/>
      <c r="C26" s="40"/>
      <c r="D26" s="135" t="s">
        <v>36</v>
      </c>
      <c r="E26" s="40"/>
      <c r="F26" s="40"/>
      <c r="G26" s="40"/>
      <c r="H26" s="40"/>
      <c r="I26" s="40"/>
      <c r="J26" s="40"/>
      <c r="K26" s="40"/>
      <c r="L26" s="137"/>
      <c r="S26" s="40"/>
      <c r="T26" s="40"/>
      <c r="U26" s="40"/>
      <c r="V26" s="40"/>
      <c r="W26" s="40"/>
      <c r="X26" s="40"/>
      <c r="Y26" s="40"/>
      <c r="Z26" s="40"/>
      <c r="AA26" s="40"/>
      <c r="AB26" s="40"/>
      <c r="AC26" s="40"/>
      <c r="AD26" s="40"/>
      <c r="AE26" s="40"/>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0"/>
      <c r="B28" s="46"/>
      <c r="C28" s="40"/>
      <c r="D28" s="40"/>
      <c r="E28" s="40"/>
      <c r="F28" s="40"/>
      <c r="G28" s="40"/>
      <c r="H28" s="40"/>
      <c r="I28" s="40"/>
      <c r="J28" s="40"/>
      <c r="K28" s="40"/>
      <c r="L28" s="137"/>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5"/>
      <c r="J29" s="145"/>
      <c r="K29" s="145"/>
      <c r="L29" s="137"/>
      <c r="S29" s="40"/>
      <c r="T29" s="40"/>
      <c r="U29" s="40"/>
      <c r="V29" s="40"/>
      <c r="W29" s="40"/>
      <c r="X29" s="40"/>
      <c r="Y29" s="40"/>
      <c r="Z29" s="40"/>
      <c r="AA29" s="40"/>
      <c r="AB29" s="40"/>
      <c r="AC29" s="40"/>
      <c r="AD29" s="40"/>
      <c r="AE29" s="40"/>
    </row>
    <row r="30" s="2" customFormat="1" ht="25.44" customHeight="1">
      <c r="A30" s="40"/>
      <c r="B30" s="46"/>
      <c r="C30" s="40"/>
      <c r="D30" s="146" t="s">
        <v>38</v>
      </c>
      <c r="E30" s="40"/>
      <c r="F30" s="40"/>
      <c r="G30" s="40"/>
      <c r="H30" s="40"/>
      <c r="I30" s="40"/>
      <c r="J30" s="147">
        <f>ROUND(J80, 2)</f>
        <v>0</v>
      </c>
      <c r="K30" s="40"/>
      <c r="L30" s="137"/>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5"/>
      <c r="J31" s="145"/>
      <c r="K31" s="145"/>
      <c r="L31" s="137"/>
      <c r="S31" s="40"/>
      <c r="T31" s="40"/>
      <c r="U31" s="40"/>
      <c r="V31" s="40"/>
      <c r="W31" s="40"/>
      <c r="X31" s="40"/>
      <c r="Y31" s="40"/>
      <c r="Z31" s="40"/>
      <c r="AA31" s="40"/>
      <c r="AB31" s="40"/>
      <c r="AC31" s="40"/>
      <c r="AD31" s="40"/>
      <c r="AE31" s="40"/>
    </row>
    <row r="32" s="2" customFormat="1" ht="14.4" customHeight="1">
      <c r="A32" s="40"/>
      <c r="B32" s="46"/>
      <c r="C32" s="40"/>
      <c r="D32" s="40"/>
      <c r="E32" s="40"/>
      <c r="F32" s="148" t="s">
        <v>40</v>
      </c>
      <c r="G32" s="40"/>
      <c r="H32" s="40"/>
      <c r="I32" s="148" t="s">
        <v>39</v>
      </c>
      <c r="J32" s="148" t="s">
        <v>41</v>
      </c>
      <c r="K32" s="40"/>
      <c r="L32" s="137"/>
      <c r="S32" s="40"/>
      <c r="T32" s="40"/>
      <c r="U32" s="40"/>
      <c r="V32" s="40"/>
      <c r="W32" s="40"/>
      <c r="X32" s="40"/>
      <c r="Y32" s="40"/>
      <c r="Z32" s="40"/>
      <c r="AA32" s="40"/>
      <c r="AB32" s="40"/>
      <c r="AC32" s="40"/>
      <c r="AD32" s="40"/>
      <c r="AE32" s="40"/>
    </row>
    <row r="33" s="2" customFormat="1" ht="14.4" customHeight="1">
      <c r="A33" s="40"/>
      <c r="B33" s="46"/>
      <c r="C33" s="40"/>
      <c r="D33" s="149" t="s">
        <v>42</v>
      </c>
      <c r="E33" s="135" t="s">
        <v>43</v>
      </c>
      <c r="F33" s="150">
        <f>ROUND((SUM(BE80:BE88)),  2)</f>
        <v>0</v>
      </c>
      <c r="G33" s="40"/>
      <c r="H33" s="40"/>
      <c r="I33" s="151">
        <v>0.20999999999999999</v>
      </c>
      <c r="J33" s="150">
        <f>ROUND(((SUM(BE80:BE88))*I33),  2)</f>
        <v>0</v>
      </c>
      <c r="K33" s="40"/>
      <c r="L33" s="137"/>
      <c r="S33" s="40"/>
      <c r="T33" s="40"/>
      <c r="U33" s="40"/>
      <c r="V33" s="40"/>
      <c r="W33" s="40"/>
      <c r="X33" s="40"/>
      <c r="Y33" s="40"/>
      <c r="Z33" s="40"/>
      <c r="AA33" s="40"/>
      <c r="AB33" s="40"/>
      <c r="AC33" s="40"/>
      <c r="AD33" s="40"/>
      <c r="AE33" s="40"/>
    </row>
    <row r="34" s="2" customFormat="1" ht="14.4" customHeight="1">
      <c r="A34" s="40"/>
      <c r="B34" s="46"/>
      <c r="C34" s="40"/>
      <c r="D34" s="40"/>
      <c r="E34" s="135" t="s">
        <v>44</v>
      </c>
      <c r="F34" s="150">
        <f>ROUND((SUM(BF80:BF88)),  2)</f>
        <v>0</v>
      </c>
      <c r="G34" s="40"/>
      <c r="H34" s="40"/>
      <c r="I34" s="151">
        <v>0.14999999999999999</v>
      </c>
      <c r="J34" s="150">
        <f>ROUND(((SUM(BF80:BF88))*I34),  2)</f>
        <v>0</v>
      </c>
      <c r="K34" s="40"/>
      <c r="L34" s="137"/>
      <c r="S34" s="40"/>
      <c r="T34" s="40"/>
      <c r="U34" s="40"/>
      <c r="V34" s="40"/>
      <c r="W34" s="40"/>
      <c r="X34" s="40"/>
      <c r="Y34" s="40"/>
      <c r="Z34" s="40"/>
      <c r="AA34" s="40"/>
      <c r="AB34" s="40"/>
      <c r="AC34" s="40"/>
      <c r="AD34" s="40"/>
      <c r="AE34" s="40"/>
    </row>
    <row r="35" hidden="1" s="2" customFormat="1" ht="14.4" customHeight="1">
      <c r="A35" s="40"/>
      <c r="B35" s="46"/>
      <c r="C35" s="40"/>
      <c r="D35" s="40"/>
      <c r="E35" s="135" t="s">
        <v>45</v>
      </c>
      <c r="F35" s="150">
        <f>ROUND((SUM(BG80:BG88)),  2)</f>
        <v>0</v>
      </c>
      <c r="G35" s="40"/>
      <c r="H35" s="40"/>
      <c r="I35" s="151">
        <v>0.20999999999999999</v>
      </c>
      <c r="J35" s="150">
        <f>0</f>
        <v>0</v>
      </c>
      <c r="K35" s="40"/>
      <c r="L35" s="137"/>
      <c r="S35" s="40"/>
      <c r="T35" s="40"/>
      <c r="U35" s="40"/>
      <c r="V35" s="40"/>
      <c r="W35" s="40"/>
      <c r="X35" s="40"/>
      <c r="Y35" s="40"/>
      <c r="Z35" s="40"/>
      <c r="AA35" s="40"/>
      <c r="AB35" s="40"/>
      <c r="AC35" s="40"/>
      <c r="AD35" s="40"/>
      <c r="AE35" s="40"/>
    </row>
    <row r="36" hidden="1" s="2" customFormat="1" ht="14.4" customHeight="1">
      <c r="A36" s="40"/>
      <c r="B36" s="46"/>
      <c r="C36" s="40"/>
      <c r="D36" s="40"/>
      <c r="E36" s="135" t="s">
        <v>46</v>
      </c>
      <c r="F36" s="150">
        <f>ROUND((SUM(BH80:BH88)),  2)</f>
        <v>0</v>
      </c>
      <c r="G36" s="40"/>
      <c r="H36" s="40"/>
      <c r="I36" s="151">
        <v>0.14999999999999999</v>
      </c>
      <c r="J36" s="150">
        <f>0</f>
        <v>0</v>
      </c>
      <c r="K36" s="40"/>
      <c r="L36" s="137"/>
      <c r="S36" s="40"/>
      <c r="T36" s="40"/>
      <c r="U36" s="40"/>
      <c r="V36" s="40"/>
      <c r="W36" s="40"/>
      <c r="X36" s="40"/>
      <c r="Y36" s="40"/>
      <c r="Z36" s="40"/>
      <c r="AA36" s="40"/>
      <c r="AB36" s="40"/>
      <c r="AC36" s="40"/>
      <c r="AD36" s="40"/>
      <c r="AE36" s="40"/>
    </row>
    <row r="37" hidden="1" s="2" customFormat="1" ht="14.4" customHeight="1">
      <c r="A37" s="40"/>
      <c r="B37" s="46"/>
      <c r="C37" s="40"/>
      <c r="D37" s="40"/>
      <c r="E37" s="135" t="s">
        <v>47</v>
      </c>
      <c r="F37" s="150">
        <f>ROUND((SUM(BI80:BI88)),  2)</f>
        <v>0</v>
      </c>
      <c r="G37" s="40"/>
      <c r="H37" s="40"/>
      <c r="I37" s="151">
        <v>0</v>
      </c>
      <c r="J37" s="150">
        <f>0</f>
        <v>0</v>
      </c>
      <c r="K37" s="40"/>
      <c r="L37" s="13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7"/>
      <c r="S38" s="40"/>
      <c r="T38" s="40"/>
      <c r="U38" s="40"/>
      <c r="V38" s="40"/>
      <c r="W38" s="40"/>
      <c r="X38" s="40"/>
      <c r="Y38" s="40"/>
      <c r="Z38" s="40"/>
      <c r="AA38" s="40"/>
      <c r="AB38" s="40"/>
      <c r="AC38" s="40"/>
      <c r="AD38" s="40"/>
      <c r="AE38" s="40"/>
    </row>
    <row r="39" s="2" customFormat="1" ht="25.44" customHeight="1">
      <c r="A39" s="40"/>
      <c r="B39" s="46"/>
      <c r="C39" s="152"/>
      <c r="D39" s="153" t="s">
        <v>48</v>
      </c>
      <c r="E39" s="154"/>
      <c r="F39" s="154"/>
      <c r="G39" s="155" t="s">
        <v>49</v>
      </c>
      <c r="H39" s="156" t="s">
        <v>50</v>
      </c>
      <c r="I39" s="154"/>
      <c r="J39" s="157">
        <f>SUM(J30:J37)</f>
        <v>0</v>
      </c>
      <c r="K39" s="158"/>
      <c r="L39" s="137"/>
      <c r="S39" s="40"/>
      <c r="T39" s="40"/>
      <c r="U39" s="40"/>
      <c r="V39" s="40"/>
      <c r="W39" s="40"/>
      <c r="X39" s="40"/>
      <c r="Y39" s="40"/>
      <c r="Z39" s="40"/>
      <c r="AA39" s="40"/>
      <c r="AB39" s="40"/>
      <c r="AC39" s="40"/>
      <c r="AD39" s="40"/>
      <c r="AE39" s="40"/>
    </row>
    <row r="40" s="2" customFormat="1" ht="14.4" customHeight="1">
      <c r="A40" s="40"/>
      <c r="B40" s="159"/>
      <c r="C40" s="160"/>
      <c r="D40" s="160"/>
      <c r="E40" s="160"/>
      <c r="F40" s="160"/>
      <c r="G40" s="160"/>
      <c r="H40" s="160"/>
      <c r="I40" s="160"/>
      <c r="J40" s="160"/>
      <c r="K40" s="160"/>
      <c r="L40" s="137"/>
      <c r="S40" s="40"/>
      <c r="T40" s="40"/>
      <c r="U40" s="40"/>
      <c r="V40" s="40"/>
      <c r="W40" s="40"/>
      <c r="X40" s="40"/>
      <c r="Y40" s="40"/>
      <c r="Z40" s="40"/>
      <c r="AA40" s="40"/>
      <c r="AB40" s="40"/>
      <c r="AC40" s="40"/>
      <c r="AD40" s="40"/>
      <c r="AE40" s="40"/>
    </row>
    <row r="44" s="2" customFormat="1" ht="6.96" customHeight="1">
      <c r="A44" s="40"/>
      <c r="B44" s="161"/>
      <c r="C44" s="162"/>
      <c r="D44" s="162"/>
      <c r="E44" s="162"/>
      <c r="F44" s="162"/>
      <c r="G44" s="162"/>
      <c r="H44" s="162"/>
      <c r="I44" s="162"/>
      <c r="J44" s="162"/>
      <c r="K44" s="162"/>
      <c r="L44" s="137"/>
      <c r="S44" s="40"/>
      <c r="T44" s="40"/>
      <c r="U44" s="40"/>
      <c r="V44" s="40"/>
      <c r="W44" s="40"/>
      <c r="X44" s="40"/>
      <c r="Y44" s="40"/>
      <c r="Z44" s="40"/>
      <c r="AA44" s="40"/>
      <c r="AB44" s="40"/>
      <c r="AC44" s="40"/>
      <c r="AD44" s="40"/>
      <c r="AE44" s="40"/>
    </row>
    <row r="45" s="2" customFormat="1" ht="24.96" customHeight="1">
      <c r="A45" s="40"/>
      <c r="B45" s="41"/>
      <c r="C45" s="25" t="s">
        <v>100</v>
      </c>
      <c r="D45" s="42"/>
      <c r="E45" s="42"/>
      <c r="F45" s="42"/>
      <c r="G45" s="42"/>
      <c r="H45" s="42"/>
      <c r="I45" s="42"/>
      <c r="J45" s="42"/>
      <c r="K45" s="42"/>
      <c r="L45" s="13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7"/>
      <c r="S47" s="40"/>
      <c r="T47" s="40"/>
      <c r="U47" s="40"/>
      <c r="V47" s="40"/>
      <c r="W47" s="40"/>
      <c r="X47" s="40"/>
      <c r="Y47" s="40"/>
      <c r="Z47" s="40"/>
      <c r="AA47" s="40"/>
      <c r="AB47" s="40"/>
      <c r="AC47" s="40"/>
      <c r="AD47" s="40"/>
      <c r="AE47" s="40"/>
    </row>
    <row r="48" s="2" customFormat="1" ht="16.5" customHeight="1">
      <c r="A48" s="40"/>
      <c r="B48" s="41"/>
      <c r="C48" s="42"/>
      <c r="D48" s="42"/>
      <c r="E48" s="163" t="str">
        <f>E7</f>
        <v>Levín - revitalizace požární nádrže</v>
      </c>
      <c r="F48" s="34"/>
      <c r="G48" s="34"/>
      <c r="H48" s="34"/>
      <c r="I48" s="42"/>
      <c r="J48" s="42"/>
      <c r="K48" s="42"/>
      <c r="L48" s="137"/>
      <c r="S48" s="40"/>
      <c r="T48" s="40"/>
      <c r="U48" s="40"/>
      <c r="V48" s="40"/>
      <c r="W48" s="40"/>
      <c r="X48" s="40"/>
      <c r="Y48" s="40"/>
      <c r="Z48" s="40"/>
      <c r="AA48" s="40"/>
      <c r="AB48" s="40"/>
      <c r="AC48" s="40"/>
      <c r="AD48" s="40"/>
      <c r="AE48" s="40"/>
    </row>
    <row r="49" s="2" customFormat="1" ht="12" customHeight="1">
      <c r="A49" s="40"/>
      <c r="B49" s="41"/>
      <c r="C49" s="34" t="s">
        <v>98</v>
      </c>
      <c r="D49" s="42"/>
      <c r="E49" s="42"/>
      <c r="F49" s="42"/>
      <c r="G49" s="42"/>
      <c r="H49" s="42"/>
      <c r="I49" s="42"/>
      <c r="J49" s="42"/>
      <c r="K49" s="42"/>
      <c r="L49" s="137"/>
      <c r="S49" s="40"/>
      <c r="T49" s="40"/>
      <c r="U49" s="40"/>
      <c r="V49" s="40"/>
      <c r="W49" s="40"/>
      <c r="X49" s="40"/>
      <c r="Y49" s="40"/>
      <c r="Z49" s="40"/>
      <c r="AA49" s="40"/>
      <c r="AB49" s="40"/>
      <c r="AC49" s="40"/>
      <c r="AD49" s="40"/>
      <c r="AE49" s="40"/>
    </row>
    <row r="50" s="2" customFormat="1" ht="16.5" customHeight="1">
      <c r="A50" s="40"/>
      <c r="B50" s="41"/>
      <c r="C50" s="42"/>
      <c r="D50" s="42"/>
      <c r="E50" s="71" t="str">
        <f>E9</f>
        <v>04 - Vedlejší a ostatní náklady</v>
      </c>
      <c r="F50" s="42"/>
      <c r="G50" s="42"/>
      <c r="H50" s="42"/>
      <c r="I50" s="42"/>
      <c r="J50" s="42"/>
      <c r="K50" s="42"/>
      <c r="L50" s="13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Králův Dvůr</v>
      </c>
      <c r="G52" s="42"/>
      <c r="H52" s="42"/>
      <c r="I52" s="34" t="s">
        <v>23</v>
      </c>
      <c r="J52" s="74" t="str">
        <f>IF(J12="","",J12)</f>
        <v>4. 5. 2020</v>
      </c>
      <c r="K52" s="42"/>
      <c r="L52" s="13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MÚ Králův Dvůr</v>
      </c>
      <c r="G54" s="42"/>
      <c r="H54" s="42"/>
      <c r="I54" s="34" t="s">
        <v>31</v>
      </c>
      <c r="J54" s="38" t="str">
        <f>E21</f>
        <v>Fiala projekty s.r.o.</v>
      </c>
      <c r="K54" s="42"/>
      <c r="L54" s="13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Eva Mrvová</v>
      </c>
      <c r="K55" s="42"/>
      <c r="L55" s="13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7"/>
      <c r="S56" s="40"/>
      <c r="T56" s="40"/>
      <c r="U56" s="40"/>
      <c r="V56" s="40"/>
      <c r="W56" s="40"/>
      <c r="X56" s="40"/>
      <c r="Y56" s="40"/>
      <c r="Z56" s="40"/>
      <c r="AA56" s="40"/>
      <c r="AB56" s="40"/>
      <c r="AC56" s="40"/>
      <c r="AD56" s="40"/>
      <c r="AE56" s="40"/>
    </row>
    <row r="57" s="2" customFormat="1" ht="29.28" customHeight="1">
      <c r="A57" s="40"/>
      <c r="B57" s="41"/>
      <c r="C57" s="164" t="s">
        <v>101</v>
      </c>
      <c r="D57" s="165"/>
      <c r="E57" s="165"/>
      <c r="F57" s="165"/>
      <c r="G57" s="165"/>
      <c r="H57" s="165"/>
      <c r="I57" s="165"/>
      <c r="J57" s="166" t="s">
        <v>102</v>
      </c>
      <c r="K57" s="165"/>
      <c r="L57" s="13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7"/>
      <c r="S58" s="40"/>
      <c r="T58" s="40"/>
      <c r="U58" s="40"/>
      <c r="V58" s="40"/>
      <c r="W58" s="40"/>
      <c r="X58" s="40"/>
      <c r="Y58" s="40"/>
      <c r="Z58" s="40"/>
      <c r="AA58" s="40"/>
      <c r="AB58" s="40"/>
      <c r="AC58" s="40"/>
      <c r="AD58" s="40"/>
      <c r="AE58" s="40"/>
    </row>
    <row r="59" s="2" customFormat="1" ht="22.8" customHeight="1">
      <c r="A59" s="40"/>
      <c r="B59" s="41"/>
      <c r="C59" s="167" t="s">
        <v>70</v>
      </c>
      <c r="D59" s="42"/>
      <c r="E59" s="42"/>
      <c r="F59" s="42"/>
      <c r="G59" s="42"/>
      <c r="H59" s="42"/>
      <c r="I59" s="42"/>
      <c r="J59" s="104">
        <f>J80</f>
        <v>0</v>
      </c>
      <c r="K59" s="42"/>
      <c r="L59" s="137"/>
      <c r="S59" s="40"/>
      <c r="T59" s="40"/>
      <c r="U59" s="40"/>
      <c r="V59" s="40"/>
      <c r="W59" s="40"/>
      <c r="X59" s="40"/>
      <c r="Y59" s="40"/>
      <c r="Z59" s="40"/>
      <c r="AA59" s="40"/>
      <c r="AB59" s="40"/>
      <c r="AC59" s="40"/>
      <c r="AD59" s="40"/>
      <c r="AE59" s="40"/>
      <c r="AU59" s="19" t="s">
        <v>103</v>
      </c>
    </row>
    <row r="60" s="9" customFormat="1" ht="24.96" customHeight="1">
      <c r="A60" s="9"/>
      <c r="B60" s="168"/>
      <c r="C60" s="169"/>
      <c r="D60" s="170" t="s">
        <v>539</v>
      </c>
      <c r="E60" s="171"/>
      <c r="F60" s="171"/>
      <c r="G60" s="171"/>
      <c r="H60" s="171"/>
      <c r="I60" s="171"/>
      <c r="J60" s="172">
        <f>J81</f>
        <v>0</v>
      </c>
      <c r="K60" s="169"/>
      <c r="L60" s="173"/>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37"/>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37"/>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37"/>
      <c r="S66" s="40"/>
      <c r="T66" s="40"/>
      <c r="U66" s="40"/>
      <c r="V66" s="40"/>
      <c r="W66" s="40"/>
      <c r="X66" s="40"/>
      <c r="Y66" s="40"/>
      <c r="Z66" s="40"/>
      <c r="AA66" s="40"/>
      <c r="AB66" s="40"/>
      <c r="AC66" s="40"/>
      <c r="AD66" s="40"/>
      <c r="AE66" s="40"/>
    </row>
    <row r="67" s="2" customFormat="1" ht="24.96" customHeight="1">
      <c r="A67" s="40"/>
      <c r="B67" s="41"/>
      <c r="C67" s="25" t="s">
        <v>114</v>
      </c>
      <c r="D67" s="42"/>
      <c r="E67" s="42"/>
      <c r="F67" s="42"/>
      <c r="G67" s="42"/>
      <c r="H67" s="42"/>
      <c r="I67" s="42"/>
      <c r="J67" s="42"/>
      <c r="K67" s="42"/>
      <c r="L67" s="137"/>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37"/>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37"/>
      <c r="S69" s="40"/>
      <c r="T69" s="40"/>
      <c r="U69" s="40"/>
      <c r="V69" s="40"/>
      <c r="W69" s="40"/>
      <c r="X69" s="40"/>
      <c r="Y69" s="40"/>
      <c r="Z69" s="40"/>
      <c r="AA69" s="40"/>
      <c r="AB69" s="40"/>
      <c r="AC69" s="40"/>
      <c r="AD69" s="40"/>
      <c r="AE69" s="40"/>
    </row>
    <row r="70" s="2" customFormat="1" ht="16.5" customHeight="1">
      <c r="A70" s="40"/>
      <c r="B70" s="41"/>
      <c r="C70" s="42"/>
      <c r="D70" s="42"/>
      <c r="E70" s="163" t="str">
        <f>E7</f>
        <v>Levín - revitalizace požární nádrže</v>
      </c>
      <c r="F70" s="34"/>
      <c r="G70" s="34"/>
      <c r="H70" s="34"/>
      <c r="I70" s="42"/>
      <c r="J70" s="42"/>
      <c r="K70" s="42"/>
      <c r="L70" s="137"/>
      <c r="S70" s="40"/>
      <c r="T70" s="40"/>
      <c r="U70" s="40"/>
      <c r="V70" s="40"/>
      <c r="W70" s="40"/>
      <c r="X70" s="40"/>
      <c r="Y70" s="40"/>
      <c r="Z70" s="40"/>
      <c r="AA70" s="40"/>
      <c r="AB70" s="40"/>
      <c r="AC70" s="40"/>
      <c r="AD70" s="40"/>
      <c r="AE70" s="40"/>
    </row>
    <row r="71" s="2" customFormat="1" ht="12" customHeight="1">
      <c r="A71" s="40"/>
      <c r="B71" s="41"/>
      <c r="C71" s="34" t="s">
        <v>98</v>
      </c>
      <c r="D71" s="42"/>
      <c r="E71" s="42"/>
      <c r="F71" s="42"/>
      <c r="G71" s="42"/>
      <c r="H71" s="42"/>
      <c r="I71" s="42"/>
      <c r="J71" s="42"/>
      <c r="K71" s="42"/>
      <c r="L71" s="137"/>
      <c r="S71" s="40"/>
      <c r="T71" s="40"/>
      <c r="U71" s="40"/>
      <c r="V71" s="40"/>
      <c r="W71" s="40"/>
      <c r="X71" s="40"/>
      <c r="Y71" s="40"/>
      <c r="Z71" s="40"/>
      <c r="AA71" s="40"/>
      <c r="AB71" s="40"/>
      <c r="AC71" s="40"/>
      <c r="AD71" s="40"/>
      <c r="AE71" s="40"/>
    </row>
    <row r="72" s="2" customFormat="1" ht="16.5" customHeight="1">
      <c r="A72" s="40"/>
      <c r="B72" s="41"/>
      <c r="C72" s="42"/>
      <c r="D72" s="42"/>
      <c r="E72" s="71" t="str">
        <f>E9</f>
        <v>04 - Vedlejší a ostatní náklady</v>
      </c>
      <c r="F72" s="42"/>
      <c r="G72" s="42"/>
      <c r="H72" s="42"/>
      <c r="I72" s="42"/>
      <c r="J72" s="42"/>
      <c r="K72" s="42"/>
      <c r="L72" s="13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7"/>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Králův Dvůr</v>
      </c>
      <c r="G74" s="42"/>
      <c r="H74" s="42"/>
      <c r="I74" s="34" t="s">
        <v>23</v>
      </c>
      <c r="J74" s="74" t="str">
        <f>IF(J12="","",J12)</f>
        <v>4. 5. 2020</v>
      </c>
      <c r="K74" s="42"/>
      <c r="L74" s="13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7"/>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MÚ Králův Dvůr</v>
      </c>
      <c r="G76" s="42"/>
      <c r="H76" s="42"/>
      <c r="I76" s="34" t="s">
        <v>31</v>
      </c>
      <c r="J76" s="38" t="str">
        <f>E21</f>
        <v>Fiala projekty s.r.o.</v>
      </c>
      <c r="K76" s="42"/>
      <c r="L76" s="137"/>
      <c r="S76" s="40"/>
      <c r="T76" s="40"/>
      <c r="U76" s="40"/>
      <c r="V76" s="40"/>
      <c r="W76" s="40"/>
      <c r="X76" s="40"/>
      <c r="Y76" s="40"/>
      <c r="Z76" s="40"/>
      <c r="AA76" s="40"/>
      <c r="AB76" s="40"/>
      <c r="AC76" s="40"/>
      <c r="AD76" s="40"/>
      <c r="AE76" s="40"/>
    </row>
    <row r="77" s="2" customFormat="1" ht="15.15" customHeight="1">
      <c r="A77" s="40"/>
      <c r="B77" s="41"/>
      <c r="C77" s="34" t="s">
        <v>29</v>
      </c>
      <c r="D77" s="42"/>
      <c r="E77" s="42"/>
      <c r="F77" s="29" t="str">
        <f>IF(E18="","",E18)</f>
        <v>Vyplň údaj</v>
      </c>
      <c r="G77" s="42"/>
      <c r="H77" s="42"/>
      <c r="I77" s="34" t="s">
        <v>34</v>
      </c>
      <c r="J77" s="38" t="str">
        <f>E24</f>
        <v>Ing. Eva Mrvová</v>
      </c>
      <c r="K77" s="42"/>
      <c r="L77" s="137"/>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37"/>
      <c r="S78" s="40"/>
      <c r="T78" s="40"/>
      <c r="U78" s="40"/>
      <c r="V78" s="40"/>
      <c r="W78" s="40"/>
      <c r="X78" s="40"/>
      <c r="Y78" s="40"/>
      <c r="Z78" s="40"/>
      <c r="AA78" s="40"/>
      <c r="AB78" s="40"/>
      <c r="AC78" s="40"/>
      <c r="AD78" s="40"/>
      <c r="AE78" s="40"/>
    </row>
    <row r="79" s="11" customFormat="1" ht="29.28" customHeight="1">
      <c r="A79" s="180"/>
      <c r="B79" s="181"/>
      <c r="C79" s="182" t="s">
        <v>115</v>
      </c>
      <c r="D79" s="183" t="s">
        <v>57</v>
      </c>
      <c r="E79" s="183" t="s">
        <v>53</v>
      </c>
      <c r="F79" s="183" t="s">
        <v>54</v>
      </c>
      <c r="G79" s="183" t="s">
        <v>116</v>
      </c>
      <c r="H79" s="183" t="s">
        <v>117</v>
      </c>
      <c r="I79" s="183" t="s">
        <v>118</v>
      </c>
      <c r="J79" s="183" t="s">
        <v>102</v>
      </c>
      <c r="K79" s="184" t="s">
        <v>119</v>
      </c>
      <c r="L79" s="185"/>
      <c r="M79" s="94" t="s">
        <v>19</v>
      </c>
      <c r="N79" s="95" t="s">
        <v>42</v>
      </c>
      <c r="O79" s="95" t="s">
        <v>120</v>
      </c>
      <c r="P79" s="95" t="s">
        <v>121</v>
      </c>
      <c r="Q79" s="95" t="s">
        <v>122</v>
      </c>
      <c r="R79" s="95" t="s">
        <v>123</v>
      </c>
      <c r="S79" s="95" t="s">
        <v>124</v>
      </c>
      <c r="T79" s="96" t="s">
        <v>125</v>
      </c>
      <c r="U79" s="180"/>
      <c r="V79" s="180"/>
      <c r="W79" s="180"/>
      <c r="X79" s="180"/>
      <c r="Y79" s="180"/>
      <c r="Z79" s="180"/>
      <c r="AA79" s="180"/>
      <c r="AB79" s="180"/>
      <c r="AC79" s="180"/>
      <c r="AD79" s="180"/>
      <c r="AE79" s="180"/>
    </row>
    <row r="80" s="2" customFormat="1" ht="22.8" customHeight="1">
      <c r="A80" s="40"/>
      <c r="B80" s="41"/>
      <c r="C80" s="101" t="s">
        <v>126</v>
      </c>
      <c r="D80" s="42"/>
      <c r="E80" s="42"/>
      <c r="F80" s="42"/>
      <c r="G80" s="42"/>
      <c r="H80" s="42"/>
      <c r="I80" s="42"/>
      <c r="J80" s="186">
        <f>BK80</f>
        <v>0</v>
      </c>
      <c r="K80" s="42"/>
      <c r="L80" s="46"/>
      <c r="M80" s="97"/>
      <c r="N80" s="187"/>
      <c r="O80" s="98"/>
      <c r="P80" s="188">
        <f>P81</f>
        <v>0</v>
      </c>
      <c r="Q80" s="98"/>
      <c r="R80" s="188">
        <f>R81</f>
        <v>0</v>
      </c>
      <c r="S80" s="98"/>
      <c r="T80" s="189">
        <f>T81</f>
        <v>0</v>
      </c>
      <c r="U80" s="40"/>
      <c r="V80" s="40"/>
      <c r="W80" s="40"/>
      <c r="X80" s="40"/>
      <c r="Y80" s="40"/>
      <c r="Z80" s="40"/>
      <c r="AA80" s="40"/>
      <c r="AB80" s="40"/>
      <c r="AC80" s="40"/>
      <c r="AD80" s="40"/>
      <c r="AE80" s="40"/>
      <c r="AT80" s="19" t="s">
        <v>71</v>
      </c>
      <c r="AU80" s="19" t="s">
        <v>103</v>
      </c>
      <c r="BK80" s="190">
        <f>BK81</f>
        <v>0</v>
      </c>
    </row>
    <row r="81" s="12" customFormat="1" ht="25.92" customHeight="1">
      <c r="A81" s="12"/>
      <c r="B81" s="191"/>
      <c r="C81" s="192"/>
      <c r="D81" s="193" t="s">
        <v>71</v>
      </c>
      <c r="E81" s="194" t="s">
        <v>540</v>
      </c>
      <c r="F81" s="194" t="s">
        <v>541</v>
      </c>
      <c r="G81" s="192"/>
      <c r="H81" s="192"/>
      <c r="I81" s="195"/>
      <c r="J81" s="196">
        <f>BK81</f>
        <v>0</v>
      </c>
      <c r="K81" s="192"/>
      <c r="L81" s="197"/>
      <c r="M81" s="198"/>
      <c r="N81" s="199"/>
      <c r="O81" s="199"/>
      <c r="P81" s="200">
        <f>SUM(P82:P88)</f>
        <v>0</v>
      </c>
      <c r="Q81" s="199"/>
      <c r="R81" s="200">
        <f>SUM(R82:R88)</f>
        <v>0</v>
      </c>
      <c r="S81" s="199"/>
      <c r="T81" s="201">
        <f>SUM(T82:T88)</f>
        <v>0</v>
      </c>
      <c r="U81" s="12"/>
      <c r="V81" s="12"/>
      <c r="W81" s="12"/>
      <c r="X81" s="12"/>
      <c r="Y81" s="12"/>
      <c r="Z81" s="12"/>
      <c r="AA81" s="12"/>
      <c r="AB81" s="12"/>
      <c r="AC81" s="12"/>
      <c r="AD81" s="12"/>
      <c r="AE81" s="12"/>
      <c r="AR81" s="202" t="s">
        <v>162</v>
      </c>
      <c r="AT81" s="203" t="s">
        <v>71</v>
      </c>
      <c r="AU81" s="203" t="s">
        <v>72</v>
      </c>
      <c r="AY81" s="202" t="s">
        <v>129</v>
      </c>
      <c r="BK81" s="204">
        <f>SUM(BK82:BK88)</f>
        <v>0</v>
      </c>
    </row>
    <row r="82" s="2" customFormat="1" ht="14.4" customHeight="1">
      <c r="A82" s="40"/>
      <c r="B82" s="41"/>
      <c r="C82" s="207" t="s">
        <v>80</v>
      </c>
      <c r="D82" s="207" t="s">
        <v>132</v>
      </c>
      <c r="E82" s="208" t="s">
        <v>542</v>
      </c>
      <c r="F82" s="209" t="s">
        <v>543</v>
      </c>
      <c r="G82" s="210" t="s">
        <v>544</v>
      </c>
      <c r="H82" s="211">
        <v>1</v>
      </c>
      <c r="I82" s="212"/>
      <c r="J82" s="213">
        <f>ROUND(I82*H82,2)</f>
        <v>0</v>
      </c>
      <c r="K82" s="209" t="s">
        <v>136</v>
      </c>
      <c r="L82" s="46"/>
      <c r="M82" s="214" t="s">
        <v>19</v>
      </c>
      <c r="N82" s="215" t="s">
        <v>43</v>
      </c>
      <c r="O82" s="86"/>
      <c r="P82" s="216">
        <f>O82*H82</f>
        <v>0</v>
      </c>
      <c r="Q82" s="216">
        <v>0</v>
      </c>
      <c r="R82" s="216">
        <f>Q82*H82</f>
        <v>0</v>
      </c>
      <c r="S82" s="216">
        <v>0</v>
      </c>
      <c r="T82" s="217">
        <f>S82*H82</f>
        <v>0</v>
      </c>
      <c r="U82" s="40"/>
      <c r="V82" s="40"/>
      <c r="W82" s="40"/>
      <c r="X82" s="40"/>
      <c r="Y82" s="40"/>
      <c r="Z82" s="40"/>
      <c r="AA82" s="40"/>
      <c r="AB82" s="40"/>
      <c r="AC82" s="40"/>
      <c r="AD82" s="40"/>
      <c r="AE82" s="40"/>
      <c r="AR82" s="218" t="s">
        <v>545</v>
      </c>
      <c r="AT82" s="218" t="s">
        <v>132</v>
      </c>
      <c r="AU82" s="218" t="s">
        <v>80</v>
      </c>
      <c r="AY82" s="19" t="s">
        <v>129</v>
      </c>
      <c r="BE82" s="219">
        <f>IF(N82="základní",J82,0)</f>
        <v>0</v>
      </c>
      <c r="BF82" s="219">
        <f>IF(N82="snížená",J82,0)</f>
        <v>0</v>
      </c>
      <c r="BG82" s="219">
        <f>IF(N82="zákl. přenesená",J82,0)</f>
        <v>0</v>
      </c>
      <c r="BH82" s="219">
        <f>IF(N82="sníž. přenesená",J82,0)</f>
        <v>0</v>
      </c>
      <c r="BI82" s="219">
        <f>IF(N82="nulová",J82,0)</f>
        <v>0</v>
      </c>
      <c r="BJ82" s="19" t="s">
        <v>80</v>
      </c>
      <c r="BK82" s="219">
        <f>ROUND(I82*H82,2)</f>
        <v>0</v>
      </c>
      <c r="BL82" s="19" t="s">
        <v>545</v>
      </c>
      <c r="BM82" s="218" t="s">
        <v>546</v>
      </c>
    </row>
    <row r="83" s="2" customFormat="1" ht="14.4" customHeight="1">
      <c r="A83" s="40"/>
      <c r="B83" s="41"/>
      <c r="C83" s="207" t="s">
        <v>82</v>
      </c>
      <c r="D83" s="207" t="s">
        <v>132</v>
      </c>
      <c r="E83" s="208" t="s">
        <v>547</v>
      </c>
      <c r="F83" s="209" t="s">
        <v>548</v>
      </c>
      <c r="G83" s="210" t="s">
        <v>544</v>
      </c>
      <c r="H83" s="211">
        <v>1</v>
      </c>
      <c r="I83" s="212"/>
      <c r="J83" s="213">
        <f>ROUND(I83*H83,2)</f>
        <v>0</v>
      </c>
      <c r="K83" s="209" t="s">
        <v>136</v>
      </c>
      <c r="L83" s="46"/>
      <c r="M83" s="214" t="s">
        <v>19</v>
      </c>
      <c r="N83" s="215" t="s">
        <v>43</v>
      </c>
      <c r="O83" s="86"/>
      <c r="P83" s="216">
        <f>O83*H83</f>
        <v>0</v>
      </c>
      <c r="Q83" s="216">
        <v>0</v>
      </c>
      <c r="R83" s="216">
        <f>Q83*H83</f>
        <v>0</v>
      </c>
      <c r="S83" s="216">
        <v>0</v>
      </c>
      <c r="T83" s="217">
        <f>S83*H83</f>
        <v>0</v>
      </c>
      <c r="U83" s="40"/>
      <c r="V83" s="40"/>
      <c r="W83" s="40"/>
      <c r="X83" s="40"/>
      <c r="Y83" s="40"/>
      <c r="Z83" s="40"/>
      <c r="AA83" s="40"/>
      <c r="AB83" s="40"/>
      <c r="AC83" s="40"/>
      <c r="AD83" s="40"/>
      <c r="AE83" s="40"/>
      <c r="AR83" s="218" t="s">
        <v>545</v>
      </c>
      <c r="AT83" s="218" t="s">
        <v>132</v>
      </c>
      <c r="AU83" s="218" t="s">
        <v>80</v>
      </c>
      <c r="AY83" s="19" t="s">
        <v>129</v>
      </c>
      <c r="BE83" s="219">
        <f>IF(N83="základní",J83,0)</f>
        <v>0</v>
      </c>
      <c r="BF83" s="219">
        <f>IF(N83="snížená",J83,0)</f>
        <v>0</v>
      </c>
      <c r="BG83" s="219">
        <f>IF(N83="zákl. přenesená",J83,0)</f>
        <v>0</v>
      </c>
      <c r="BH83" s="219">
        <f>IF(N83="sníž. přenesená",J83,0)</f>
        <v>0</v>
      </c>
      <c r="BI83" s="219">
        <f>IF(N83="nulová",J83,0)</f>
        <v>0</v>
      </c>
      <c r="BJ83" s="19" t="s">
        <v>80</v>
      </c>
      <c r="BK83" s="219">
        <f>ROUND(I83*H83,2)</f>
        <v>0</v>
      </c>
      <c r="BL83" s="19" t="s">
        <v>545</v>
      </c>
      <c r="BM83" s="218" t="s">
        <v>549</v>
      </c>
    </row>
    <row r="84" s="2" customFormat="1" ht="14.4" customHeight="1">
      <c r="A84" s="40"/>
      <c r="B84" s="41"/>
      <c r="C84" s="207" t="s">
        <v>130</v>
      </c>
      <c r="D84" s="207" t="s">
        <v>132</v>
      </c>
      <c r="E84" s="208" t="s">
        <v>550</v>
      </c>
      <c r="F84" s="209" t="s">
        <v>551</v>
      </c>
      <c r="G84" s="210" t="s">
        <v>544</v>
      </c>
      <c r="H84" s="211">
        <v>1</v>
      </c>
      <c r="I84" s="212"/>
      <c r="J84" s="213">
        <f>ROUND(I84*H84,2)</f>
        <v>0</v>
      </c>
      <c r="K84" s="209" t="s">
        <v>136</v>
      </c>
      <c r="L84" s="46"/>
      <c r="M84" s="214" t="s">
        <v>19</v>
      </c>
      <c r="N84" s="215" t="s">
        <v>43</v>
      </c>
      <c r="O84" s="86"/>
      <c r="P84" s="216">
        <f>O84*H84</f>
        <v>0</v>
      </c>
      <c r="Q84" s="216">
        <v>0</v>
      </c>
      <c r="R84" s="216">
        <f>Q84*H84</f>
        <v>0</v>
      </c>
      <c r="S84" s="216">
        <v>0</v>
      </c>
      <c r="T84" s="217">
        <f>S84*H84</f>
        <v>0</v>
      </c>
      <c r="U84" s="40"/>
      <c r="V84" s="40"/>
      <c r="W84" s="40"/>
      <c r="X84" s="40"/>
      <c r="Y84" s="40"/>
      <c r="Z84" s="40"/>
      <c r="AA84" s="40"/>
      <c r="AB84" s="40"/>
      <c r="AC84" s="40"/>
      <c r="AD84" s="40"/>
      <c r="AE84" s="40"/>
      <c r="AR84" s="218" t="s">
        <v>545</v>
      </c>
      <c r="AT84" s="218" t="s">
        <v>132</v>
      </c>
      <c r="AU84" s="218" t="s">
        <v>80</v>
      </c>
      <c r="AY84" s="19" t="s">
        <v>129</v>
      </c>
      <c r="BE84" s="219">
        <f>IF(N84="základní",J84,0)</f>
        <v>0</v>
      </c>
      <c r="BF84" s="219">
        <f>IF(N84="snížená",J84,0)</f>
        <v>0</v>
      </c>
      <c r="BG84" s="219">
        <f>IF(N84="zákl. přenesená",J84,0)</f>
        <v>0</v>
      </c>
      <c r="BH84" s="219">
        <f>IF(N84="sníž. přenesená",J84,0)</f>
        <v>0</v>
      </c>
      <c r="BI84" s="219">
        <f>IF(N84="nulová",J84,0)</f>
        <v>0</v>
      </c>
      <c r="BJ84" s="19" t="s">
        <v>80</v>
      </c>
      <c r="BK84" s="219">
        <f>ROUND(I84*H84,2)</f>
        <v>0</v>
      </c>
      <c r="BL84" s="19" t="s">
        <v>545</v>
      </c>
      <c r="BM84" s="218" t="s">
        <v>552</v>
      </c>
    </row>
    <row r="85" s="2" customFormat="1" ht="14.4" customHeight="1">
      <c r="A85" s="40"/>
      <c r="B85" s="41"/>
      <c r="C85" s="207" t="s">
        <v>137</v>
      </c>
      <c r="D85" s="207" t="s">
        <v>132</v>
      </c>
      <c r="E85" s="208" t="s">
        <v>553</v>
      </c>
      <c r="F85" s="209" t="s">
        <v>554</v>
      </c>
      <c r="G85" s="210" t="s">
        <v>544</v>
      </c>
      <c r="H85" s="211">
        <v>1</v>
      </c>
      <c r="I85" s="212"/>
      <c r="J85" s="213">
        <f>ROUND(I85*H85,2)</f>
        <v>0</v>
      </c>
      <c r="K85" s="209" t="s">
        <v>136</v>
      </c>
      <c r="L85" s="46"/>
      <c r="M85" s="214" t="s">
        <v>19</v>
      </c>
      <c r="N85" s="215" t="s">
        <v>43</v>
      </c>
      <c r="O85" s="86"/>
      <c r="P85" s="216">
        <f>O85*H85</f>
        <v>0</v>
      </c>
      <c r="Q85" s="216">
        <v>0</v>
      </c>
      <c r="R85" s="216">
        <f>Q85*H85</f>
        <v>0</v>
      </c>
      <c r="S85" s="216">
        <v>0</v>
      </c>
      <c r="T85" s="217">
        <f>S85*H85</f>
        <v>0</v>
      </c>
      <c r="U85" s="40"/>
      <c r="V85" s="40"/>
      <c r="W85" s="40"/>
      <c r="X85" s="40"/>
      <c r="Y85" s="40"/>
      <c r="Z85" s="40"/>
      <c r="AA85" s="40"/>
      <c r="AB85" s="40"/>
      <c r="AC85" s="40"/>
      <c r="AD85" s="40"/>
      <c r="AE85" s="40"/>
      <c r="AR85" s="218" t="s">
        <v>545</v>
      </c>
      <c r="AT85" s="218" t="s">
        <v>132</v>
      </c>
      <c r="AU85" s="218" t="s">
        <v>80</v>
      </c>
      <c r="AY85" s="19" t="s">
        <v>129</v>
      </c>
      <c r="BE85" s="219">
        <f>IF(N85="základní",J85,0)</f>
        <v>0</v>
      </c>
      <c r="BF85" s="219">
        <f>IF(N85="snížená",J85,0)</f>
        <v>0</v>
      </c>
      <c r="BG85" s="219">
        <f>IF(N85="zákl. přenesená",J85,0)</f>
        <v>0</v>
      </c>
      <c r="BH85" s="219">
        <f>IF(N85="sníž. přenesená",J85,0)</f>
        <v>0</v>
      </c>
      <c r="BI85" s="219">
        <f>IF(N85="nulová",J85,0)</f>
        <v>0</v>
      </c>
      <c r="BJ85" s="19" t="s">
        <v>80</v>
      </c>
      <c r="BK85" s="219">
        <f>ROUND(I85*H85,2)</f>
        <v>0</v>
      </c>
      <c r="BL85" s="19" t="s">
        <v>545</v>
      </c>
      <c r="BM85" s="218" t="s">
        <v>555</v>
      </c>
    </row>
    <row r="86" s="2" customFormat="1" ht="14.4" customHeight="1">
      <c r="A86" s="40"/>
      <c r="B86" s="41"/>
      <c r="C86" s="207" t="s">
        <v>162</v>
      </c>
      <c r="D86" s="207" t="s">
        <v>132</v>
      </c>
      <c r="E86" s="208" t="s">
        <v>556</v>
      </c>
      <c r="F86" s="209" t="s">
        <v>557</v>
      </c>
      <c r="G86" s="210" t="s">
        <v>544</v>
      </c>
      <c r="H86" s="211">
        <v>1</v>
      </c>
      <c r="I86" s="212"/>
      <c r="J86" s="213">
        <f>ROUND(I86*H86,2)</f>
        <v>0</v>
      </c>
      <c r="K86" s="209" t="s">
        <v>136</v>
      </c>
      <c r="L86" s="46"/>
      <c r="M86" s="214" t="s">
        <v>19</v>
      </c>
      <c r="N86" s="215" t="s">
        <v>43</v>
      </c>
      <c r="O86" s="86"/>
      <c r="P86" s="216">
        <f>O86*H86</f>
        <v>0</v>
      </c>
      <c r="Q86" s="216">
        <v>0</v>
      </c>
      <c r="R86" s="216">
        <f>Q86*H86</f>
        <v>0</v>
      </c>
      <c r="S86" s="216">
        <v>0</v>
      </c>
      <c r="T86" s="217">
        <f>S86*H86</f>
        <v>0</v>
      </c>
      <c r="U86" s="40"/>
      <c r="V86" s="40"/>
      <c r="W86" s="40"/>
      <c r="X86" s="40"/>
      <c r="Y86" s="40"/>
      <c r="Z86" s="40"/>
      <c r="AA86" s="40"/>
      <c r="AB86" s="40"/>
      <c r="AC86" s="40"/>
      <c r="AD86" s="40"/>
      <c r="AE86" s="40"/>
      <c r="AR86" s="218" t="s">
        <v>545</v>
      </c>
      <c r="AT86" s="218" t="s">
        <v>132</v>
      </c>
      <c r="AU86" s="218" t="s">
        <v>80</v>
      </c>
      <c r="AY86" s="19" t="s">
        <v>129</v>
      </c>
      <c r="BE86" s="219">
        <f>IF(N86="základní",J86,0)</f>
        <v>0</v>
      </c>
      <c r="BF86" s="219">
        <f>IF(N86="snížená",J86,0)</f>
        <v>0</v>
      </c>
      <c r="BG86" s="219">
        <f>IF(N86="zákl. přenesená",J86,0)</f>
        <v>0</v>
      </c>
      <c r="BH86" s="219">
        <f>IF(N86="sníž. přenesená",J86,0)</f>
        <v>0</v>
      </c>
      <c r="BI86" s="219">
        <f>IF(N86="nulová",J86,0)</f>
        <v>0</v>
      </c>
      <c r="BJ86" s="19" t="s">
        <v>80</v>
      </c>
      <c r="BK86" s="219">
        <f>ROUND(I86*H86,2)</f>
        <v>0</v>
      </c>
      <c r="BL86" s="19" t="s">
        <v>545</v>
      </c>
      <c r="BM86" s="218" t="s">
        <v>558</v>
      </c>
    </row>
    <row r="87" s="2" customFormat="1">
      <c r="A87" s="40"/>
      <c r="B87" s="41"/>
      <c r="C87" s="42"/>
      <c r="D87" s="220" t="s">
        <v>559</v>
      </c>
      <c r="E87" s="42"/>
      <c r="F87" s="221" t="s">
        <v>560</v>
      </c>
      <c r="G87" s="42"/>
      <c r="H87" s="42"/>
      <c r="I87" s="222"/>
      <c r="J87" s="42"/>
      <c r="K87" s="42"/>
      <c r="L87" s="46"/>
      <c r="M87" s="223"/>
      <c r="N87" s="224"/>
      <c r="O87" s="86"/>
      <c r="P87" s="86"/>
      <c r="Q87" s="86"/>
      <c r="R87" s="86"/>
      <c r="S87" s="86"/>
      <c r="T87" s="87"/>
      <c r="U87" s="40"/>
      <c r="V87" s="40"/>
      <c r="W87" s="40"/>
      <c r="X87" s="40"/>
      <c r="Y87" s="40"/>
      <c r="Z87" s="40"/>
      <c r="AA87" s="40"/>
      <c r="AB87" s="40"/>
      <c r="AC87" s="40"/>
      <c r="AD87" s="40"/>
      <c r="AE87" s="40"/>
      <c r="AT87" s="19" t="s">
        <v>559</v>
      </c>
      <c r="AU87" s="19" t="s">
        <v>80</v>
      </c>
    </row>
    <row r="88" s="2" customFormat="1" ht="14.4" customHeight="1">
      <c r="A88" s="40"/>
      <c r="B88" s="41"/>
      <c r="C88" s="207" t="s">
        <v>168</v>
      </c>
      <c r="D88" s="207" t="s">
        <v>132</v>
      </c>
      <c r="E88" s="208" t="s">
        <v>561</v>
      </c>
      <c r="F88" s="209" t="s">
        <v>562</v>
      </c>
      <c r="G88" s="210" t="s">
        <v>544</v>
      </c>
      <c r="H88" s="211">
        <v>1</v>
      </c>
      <c r="I88" s="212"/>
      <c r="J88" s="213">
        <f>ROUND(I88*H88,2)</f>
        <v>0</v>
      </c>
      <c r="K88" s="209" t="s">
        <v>136</v>
      </c>
      <c r="L88" s="46"/>
      <c r="M88" s="283" t="s">
        <v>19</v>
      </c>
      <c r="N88" s="284" t="s">
        <v>43</v>
      </c>
      <c r="O88" s="270"/>
      <c r="P88" s="285">
        <f>O88*H88</f>
        <v>0</v>
      </c>
      <c r="Q88" s="285">
        <v>0</v>
      </c>
      <c r="R88" s="285">
        <f>Q88*H88</f>
        <v>0</v>
      </c>
      <c r="S88" s="285">
        <v>0</v>
      </c>
      <c r="T88" s="286">
        <f>S88*H88</f>
        <v>0</v>
      </c>
      <c r="U88" s="40"/>
      <c r="V88" s="40"/>
      <c r="W88" s="40"/>
      <c r="X88" s="40"/>
      <c r="Y88" s="40"/>
      <c r="Z88" s="40"/>
      <c r="AA88" s="40"/>
      <c r="AB88" s="40"/>
      <c r="AC88" s="40"/>
      <c r="AD88" s="40"/>
      <c r="AE88" s="40"/>
      <c r="AR88" s="218" t="s">
        <v>545</v>
      </c>
      <c r="AT88" s="218" t="s">
        <v>132</v>
      </c>
      <c r="AU88" s="218" t="s">
        <v>80</v>
      </c>
      <c r="AY88" s="19" t="s">
        <v>129</v>
      </c>
      <c r="BE88" s="219">
        <f>IF(N88="základní",J88,0)</f>
        <v>0</v>
      </c>
      <c r="BF88" s="219">
        <f>IF(N88="snížená",J88,0)</f>
        <v>0</v>
      </c>
      <c r="BG88" s="219">
        <f>IF(N88="zákl. přenesená",J88,0)</f>
        <v>0</v>
      </c>
      <c r="BH88" s="219">
        <f>IF(N88="sníž. přenesená",J88,0)</f>
        <v>0</v>
      </c>
      <c r="BI88" s="219">
        <f>IF(N88="nulová",J88,0)</f>
        <v>0</v>
      </c>
      <c r="BJ88" s="19" t="s">
        <v>80</v>
      </c>
      <c r="BK88" s="219">
        <f>ROUND(I88*H88,2)</f>
        <v>0</v>
      </c>
      <c r="BL88" s="19" t="s">
        <v>545</v>
      </c>
      <c r="BM88" s="218" t="s">
        <v>563</v>
      </c>
    </row>
    <row r="89" s="2" customFormat="1" ht="6.96" customHeight="1">
      <c r="A89" s="40"/>
      <c r="B89" s="61"/>
      <c r="C89" s="62"/>
      <c r="D89" s="62"/>
      <c r="E89" s="62"/>
      <c r="F89" s="62"/>
      <c r="G89" s="62"/>
      <c r="H89" s="62"/>
      <c r="I89" s="62"/>
      <c r="J89" s="62"/>
      <c r="K89" s="62"/>
      <c r="L89" s="46"/>
      <c r="M89" s="40"/>
      <c r="O89" s="40"/>
      <c r="P89" s="40"/>
      <c r="Q89" s="40"/>
      <c r="R89" s="40"/>
      <c r="S89" s="40"/>
      <c r="T89" s="40"/>
      <c r="U89" s="40"/>
      <c r="V89" s="40"/>
      <c r="W89" s="40"/>
      <c r="X89" s="40"/>
      <c r="Y89" s="40"/>
      <c r="Z89" s="40"/>
      <c r="AA89" s="40"/>
      <c r="AB89" s="40"/>
      <c r="AC89" s="40"/>
      <c r="AD89" s="40"/>
      <c r="AE89" s="40"/>
    </row>
  </sheetData>
  <sheetProtection sheet="1" autoFilter="0" formatColumns="0" formatRows="0" objects="1" scenarios="1" spinCount="100000" saltValue="sGFKdms6kv5jOo9UgvM8crRj6vPUh56uDg6cm5L24Ax8QuwvWTNehhpUO67YIMp5aLsrgH38tj336wG0D2bBLA==" hashValue="5k1Y21Dv0O+pfATX0UEBnrgc8pV5oVBpO/Ki73RG1fZ+A7aiPLWpi8pZ22tVoiJLzaVuph/p05CUSCAlO+hBHw==" algorithmName="SHA-512" password="CA2F"/>
  <autoFilter ref="C79:K88"/>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1"/>
      <c r="C3" s="132"/>
      <c r="D3" s="132"/>
      <c r="E3" s="132"/>
      <c r="F3" s="132"/>
      <c r="G3" s="132"/>
      <c r="H3" s="22"/>
    </row>
    <row r="4" s="1" customFormat="1" ht="24.96" customHeight="1">
      <c r="B4" s="22"/>
      <c r="C4" s="133" t="s">
        <v>564</v>
      </c>
      <c r="H4" s="22"/>
    </row>
    <row r="5" s="1" customFormat="1" ht="12" customHeight="1">
      <c r="B5" s="22"/>
      <c r="C5" s="287" t="s">
        <v>13</v>
      </c>
      <c r="D5" s="143" t="s">
        <v>14</v>
      </c>
      <c r="E5" s="1"/>
      <c r="F5" s="1"/>
      <c r="H5" s="22"/>
    </row>
    <row r="6" s="1" customFormat="1" ht="36.96" customHeight="1">
      <c r="B6" s="22"/>
      <c r="C6" s="288" t="s">
        <v>16</v>
      </c>
      <c r="D6" s="289" t="s">
        <v>17</v>
      </c>
      <c r="E6" s="1"/>
      <c r="F6" s="1"/>
      <c r="H6" s="22"/>
    </row>
    <row r="7" s="1" customFormat="1" ht="16.5" customHeight="1">
      <c r="B7" s="22"/>
      <c r="C7" s="135" t="s">
        <v>23</v>
      </c>
      <c r="D7" s="140" t="str">
        <f>'Rekapitulace stavby'!AN8</f>
        <v>4. 5. 2020</v>
      </c>
      <c r="H7" s="22"/>
    </row>
    <row r="8" s="2" customFormat="1" ht="10.8" customHeight="1">
      <c r="A8" s="40"/>
      <c r="B8" s="46"/>
      <c r="C8" s="40"/>
      <c r="D8" s="40"/>
      <c r="E8" s="40"/>
      <c r="F8" s="40"/>
      <c r="G8" s="40"/>
      <c r="H8" s="46"/>
    </row>
    <row r="9" s="11" customFormat="1" ht="29.28" customHeight="1">
      <c r="A9" s="180"/>
      <c r="B9" s="290"/>
      <c r="C9" s="291" t="s">
        <v>53</v>
      </c>
      <c r="D9" s="292" t="s">
        <v>54</v>
      </c>
      <c r="E9" s="292" t="s">
        <v>116</v>
      </c>
      <c r="F9" s="293" t="s">
        <v>565</v>
      </c>
      <c r="G9" s="180"/>
      <c r="H9" s="290"/>
    </row>
    <row r="10" s="2" customFormat="1" ht="26.4" customHeight="1">
      <c r="A10" s="40"/>
      <c r="B10" s="46"/>
      <c r="C10" s="294" t="s">
        <v>566</v>
      </c>
      <c r="D10" s="294" t="s">
        <v>78</v>
      </c>
      <c r="E10" s="40"/>
      <c r="F10" s="40"/>
      <c r="G10" s="40"/>
      <c r="H10" s="46"/>
    </row>
    <row r="11" s="2" customFormat="1" ht="16.8" customHeight="1">
      <c r="A11" s="40"/>
      <c r="B11" s="46"/>
      <c r="C11" s="295" t="s">
        <v>93</v>
      </c>
      <c r="D11" s="296" t="s">
        <v>94</v>
      </c>
      <c r="E11" s="297" t="s">
        <v>95</v>
      </c>
      <c r="F11" s="298">
        <v>297.25</v>
      </c>
      <c r="G11" s="40"/>
      <c r="H11" s="46"/>
    </row>
    <row r="12" s="2" customFormat="1" ht="16.8" customHeight="1">
      <c r="A12" s="40"/>
      <c r="B12" s="46"/>
      <c r="C12" s="299" t="s">
        <v>19</v>
      </c>
      <c r="D12" s="299" t="s">
        <v>178</v>
      </c>
      <c r="E12" s="19" t="s">
        <v>19</v>
      </c>
      <c r="F12" s="300">
        <v>187</v>
      </c>
      <c r="G12" s="40"/>
      <c r="H12" s="46"/>
    </row>
    <row r="13" s="2" customFormat="1" ht="16.8" customHeight="1">
      <c r="A13" s="40"/>
      <c r="B13" s="46"/>
      <c r="C13" s="299" t="s">
        <v>19</v>
      </c>
      <c r="D13" s="299" t="s">
        <v>179</v>
      </c>
      <c r="E13" s="19" t="s">
        <v>19</v>
      </c>
      <c r="F13" s="300">
        <v>110.25</v>
      </c>
      <c r="G13" s="40"/>
      <c r="H13" s="46"/>
    </row>
    <row r="14" s="2" customFormat="1" ht="16.8" customHeight="1">
      <c r="A14" s="40"/>
      <c r="B14" s="46"/>
      <c r="C14" s="299" t="s">
        <v>93</v>
      </c>
      <c r="D14" s="299" t="s">
        <v>145</v>
      </c>
      <c r="E14" s="19" t="s">
        <v>19</v>
      </c>
      <c r="F14" s="300">
        <v>297.25</v>
      </c>
      <c r="G14" s="40"/>
      <c r="H14" s="46"/>
    </row>
    <row r="15" s="2" customFormat="1" ht="16.8" customHeight="1">
      <c r="A15" s="40"/>
      <c r="B15" s="46"/>
      <c r="C15" s="301" t="s">
        <v>567</v>
      </c>
      <c r="D15" s="40"/>
      <c r="E15" s="40"/>
      <c r="F15" s="40"/>
      <c r="G15" s="40"/>
      <c r="H15" s="46"/>
    </row>
    <row r="16" s="2" customFormat="1" ht="16.8" customHeight="1">
      <c r="A16" s="40"/>
      <c r="B16" s="46"/>
      <c r="C16" s="299" t="s">
        <v>174</v>
      </c>
      <c r="D16" s="299" t="s">
        <v>175</v>
      </c>
      <c r="E16" s="19" t="s">
        <v>95</v>
      </c>
      <c r="F16" s="300">
        <v>297.25</v>
      </c>
      <c r="G16" s="40"/>
      <c r="H16" s="46"/>
    </row>
    <row r="17" s="2" customFormat="1" ht="16.8" customHeight="1">
      <c r="A17" s="40"/>
      <c r="B17" s="46"/>
      <c r="C17" s="299" t="s">
        <v>208</v>
      </c>
      <c r="D17" s="299" t="s">
        <v>209</v>
      </c>
      <c r="E17" s="19" t="s">
        <v>95</v>
      </c>
      <c r="F17" s="300">
        <v>297.25</v>
      </c>
      <c r="G17" s="40"/>
      <c r="H17" s="46"/>
    </row>
    <row r="18" s="2" customFormat="1" ht="26.4" customHeight="1">
      <c r="A18" s="40"/>
      <c r="B18" s="46"/>
      <c r="C18" s="294" t="s">
        <v>568</v>
      </c>
      <c r="D18" s="294" t="s">
        <v>87</v>
      </c>
      <c r="E18" s="40"/>
      <c r="F18" s="40"/>
      <c r="G18" s="40"/>
      <c r="H18" s="46"/>
    </row>
    <row r="19" s="2" customFormat="1" ht="16.8" customHeight="1">
      <c r="A19" s="40"/>
      <c r="B19" s="46"/>
      <c r="C19" s="295" t="s">
        <v>569</v>
      </c>
      <c r="D19" s="296" t="s">
        <v>570</v>
      </c>
      <c r="E19" s="297" t="s">
        <v>135</v>
      </c>
      <c r="F19" s="298">
        <v>0</v>
      </c>
      <c r="G19" s="40"/>
      <c r="H19" s="46"/>
    </row>
    <row r="20" s="2" customFormat="1" ht="16.8" customHeight="1">
      <c r="A20" s="40"/>
      <c r="B20" s="46"/>
      <c r="C20" s="299" t="s">
        <v>569</v>
      </c>
      <c r="D20" s="299" t="s">
        <v>145</v>
      </c>
      <c r="E20" s="19" t="s">
        <v>19</v>
      </c>
      <c r="F20" s="300">
        <v>0</v>
      </c>
      <c r="G20" s="40"/>
      <c r="H20" s="46"/>
    </row>
    <row r="21" s="2" customFormat="1" ht="16.8" customHeight="1">
      <c r="A21" s="40"/>
      <c r="B21" s="46"/>
      <c r="C21" s="295" t="s">
        <v>336</v>
      </c>
      <c r="D21" s="296" t="s">
        <v>337</v>
      </c>
      <c r="E21" s="297" t="s">
        <v>135</v>
      </c>
      <c r="F21" s="298">
        <v>7.4000000000000004</v>
      </c>
      <c r="G21" s="40"/>
      <c r="H21" s="46"/>
    </row>
    <row r="22" s="2" customFormat="1" ht="16.8" customHeight="1">
      <c r="A22" s="40"/>
      <c r="B22" s="46"/>
      <c r="C22" s="299" t="s">
        <v>19</v>
      </c>
      <c r="D22" s="299" t="s">
        <v>437</v>
      </c>
      <c r="E22" s="19" t="s">
        <v>19</v>
      </c>
      <c r="F22" s="300">
        <v>7.4000000000000004</v>
      </c>
      <c r="G22" s="40"/>
      <c r="H22" s="46"/>
    </row>
    <row r="23" s="2" customFormat="1" ht="16.8" customHeight="1">
      <c r="A23" s="40"/>
      <c r="B23" s="46"/>
      <c r="C23" s="299" t="s">
        <v>336</v>
      </c>
      <c r="D23" s="299" t="s">
        <v>145</v>
      </c>
      <c r="E23" s="19" t="s">
        <v>19</v>
      </c>
      <c r="F23" s="300">
        <v>7.4000000000000004</v>
      </c>
      <c r="G23" s="40"/>
      <c r="H23" s="46"/>
    </row>
    <row r="24" s="2" customFormat="1" ht="16.8" customHeight="1">
      <c r="A24" s="40"/>
      <c r="B24" s="46"/>
      <c r="C24" s="301" t="s">
        <v>567</v>
      </c>
      <c r="D24" s="40"/>
      <c r="E24" s="40"/>
      <c r="F24" s="40"/>
      <c r="G24" s="40"/>
      <c r="H24" s="46"/>
    </row>
    <row r="25" s="2" customFormat="1" ht="16.8" customHeight="1">
      <c r="A25" s="40"/>
      <c r="B25" s="46"/>
      <c r="C25" s="299" t="s">
        <v>433</v>
      </c>
      <c r="D25" s="299" t="s">
        <v>571</v>
      </c>
      <c r="E25" s="19" t="s">
        <v>135</v>
      </c>
      <c r="F25" s="300">
        <v>7.4000000000000004</v>
      </c>
      <c r="G25" s="40"/>
      <c r="H25" s="46"/>
    </row>
    <row r="26" s="2" customFormat="1" ht="16.8" customHeight="1">
      <c r="A26" s="40"/>
      <c r="B26" s="46"/>
      <c r="C26" s="299" t="s">
        <v>412</v>
      </c>
      <c r="D26" s="299" t="s">
        <v>572</v>
      </c>
      <c r="E26" s="19" t="s">
        <v>135</v>
      </c>
      <c r="F26" s="300">
        <v>44.399999999999999</v>
      </c>
      <c r="G26" s="40"/>
      <c r="H26" s="46"/>
    </row>
    <row r="27" s="2" customFormat="1" ht="16.8" customHeight="1">
      <c r="A27" s="40"/>
      <c r="B27" s="46"/>
      <c r="C27" s="295" t="s">
        <v>339</v>
      </c>
      <c r="D27" s="296" t="s">
        <v>340</v>
      </c>
      <c r="E27" s="297" t="s">
        <v>266</v>
      </c>
      <c r="F27" s="298">
        <v>69</v>
      </c>
      <c r="G27" s="40"/>
      <c r="H27" s="46"/>
    </row>
    <row r="28" s="2" customFormat="1" ht="16.8" customHeight="1">
      <c r="A28" s="40"/>
      <c r="B28" s="46"/>
      <c r="C28" s="299" t="s">
        <v>19</v>
      </c>
      <c r="D28" s="299" t="s">
        <v>341</v>
      </c>
      <c r="E28" s="19" t="s">
        <v>19</v>
      </c>
      <c r="F28" s="300">
        <v>69</v>
      </c>
      <c r="G28" s="40"/>
      <c r="H28" s="46"/>
    </row>
    <row r="29" s="2" customFormat="1" ht="16.8" customHeight="1">
      <c r="A29" s="40"/>
      <c r="B29" s="46"/>
      <c r="C29" s="299" t="s">
        <v>339</v>
      </c>
      <c r="D29" s="299" t="s">
        <v>499</v>
      </c>
      <c r="E29" s="19" t="s">
        <v>19</v>
      </c>
      <c r="F29" s="300">
        <v>69</v>
      </c>
      <c r="G29" s="40"/>
      <c r="H29" s="46"/>
    </row>
    <row r="30" s="2" customFormat="1" ht="16.8" customHeight="1">
      <c r="A30" s="40"/>
      <c r="B30" s="46"/>
      <c r="C30" s="301" t="s">
        <v>567</v>
      </c>
      <c r="D30" s="40"/>
      <c r="E30" s="40"/>
      <c r="F30" s="40"/>
      <c r="G30" s="40"/>
      <c r="H30" s="46"/>
    </row>
    <row r="31" s="2" customFormat="1" ht="16.8" customHeight="1">
      <c r="A31" s="40"/>
      <c r="B31" s="46"/>
      <c r="C31" s="299" t="s">
        <v>495</v>
      </c>
      <c r="D31" s="299" t="s">
        <v>573</v>
      </c>
      <c r="E31" s="19" t="s">
        <v>266</v>
      </c>
      <c r="F31" s="300">
        <v>138</v>
      </c>
      <c r="G31" s="40"/>
      <c r="H31" s="46"/>
    </row>
    <row r="32" s="2" customFormat="1" ht="16.8" customHeight="1">
      <c r="A32" s="40"/>
      <c r="B32" s="46"/>
      <c r="C32" s="299" t="s">
        <v>356</v>
      </c>
      <c r="D32" s="299" t="s">
        <v>574</v>
      </c>
      <c r="E32" s="19" t="s">
        <v>95</v>
      </c>
      <c r="F32" s="300">
        <v>69</v>
      </c>
      <c r="G32" s="40"/>
      <c r="H32" s="46"/>
    </row>
    <row r="33" s="2" customFormat="1" ht="16.8" customHeight="1">
      <c r="A33" s="40"/>
      <c r="B33" s="46"/>
      <c r="C33" s="299" t="s">
        <v>362</v>
      </c>
      <c r="D33" s="299" t="s">
        <v>575</v>
      </c>
      <c r="E33" s="19" t="s">
        <v>95</v>
      </c>
      <c r="F33" s="300">
        <v>103.5</v>
      </c>
      <c r="G33" s="40"/>
      <c r="H33" s="46"/>
    </row>
    <row r="34" s="2" customFormat="1" ht="16.8" customHeight="1">
      <c r="A34" s="40"/>
      <c r="B34" s="46"/>
      <c r="C34" s="299" t="s">
        <v>381</v>
      </c>
      <c r="D34" s="299" t="s">
        <v>576</v>
      </c>
      <c r="E34" s="19" t="s">
        <v>135</v>
      </c>
      <c r="F34" s="300">
        <v>26.940000000000001</v>
      </c>
      <c r="G34" s="40"/>
      <c r="H34" s="46"/>
    </row>
    <row r="35" s="2" customFormat="1" ht="16.8" customHeight="1">
      <c r="A35" s="40"/>
      <c r="B35" s="46"/>
      <c r="C35" s="299" t="s">
        <v>439</v>
      </c>
      <c r="D35" s="299" t="s">
        <v>577</v>
      </c>
      <c r="E35" s="19" t="s">
        <v>95</v>
      </c>
      <c r="F35" s="300">
        <v>69</v>
      </c>
      <c r="G35" s="40"/>
      <c r="H35" s="46"/>
    </row>
    <row r="36" s="2" customFormat="1" ht="16.8" customHeight="1">
      <c r="A36" s="40"/>
      <c r="B36" s="46"/>
      <c r="C36" s="299" t="s">
        <v>443</v>
      </c>
      <c r="D36" s="299" t="s">
        <v>578</v>
      </c>
      <c r="E36" s="19" t="s">
        <v>95</v>
      </c>
      <c r="F36" s="300">
        <v>103.5</v>
      </c>
      <c r="G36" s="40"/>
      <c r="H36" s="46"/>
    </row>
    <row r="37" s="2" customFormat="1" ht="16.8" customHeight="1">
      <c r="A37" s="40"/>
      <c r="B37" s="46"/>
      <c r="C37" s="299" t="s">
        <v>446</v>
      </c>
      <c r="D37" s="299" t="s">
        <v>579</v>
      </c>
      <c r="E37" s="19" t="s">
        <v>95</v>
      </c>
      <c r="F37" s="300">
        <v>103.5</v>
      </c>
      <c r="G37" s="40"/>
      <c r="H37" s="46"/>
    </row>
    <row r="38" s="2" customFormat="1" ht="16.8" customHeight="1">
      <c r="A38" s="40"/>
      <c r="B38" s="46"/>
      <c r="C38" s="299" t="s">
        <v>449</v>
      </c>
      <c r="D38" s="299" t="s">
        <v>580</v>
      </c>
      <c r="E38" s="19" t="s">
        <v>95</v>
      </c>
      <c r="F38" s="300">
        <v>103.5</v>
      </c>
      <c r="G38" s="40"/>
      <c r="H38" s="46"/>
    </row>
    <row r="39" s="2" customFormat="1" ht="16.8" customHeight="1">
      <c r="A39" s="40"/>
      <c r="B39" s="46"/>
      <c r="C39" s="299" t="s">
        <v>453</v>
      </c>
      <c r="D39" s="299" t="s">
        <v>581</v>
      </c>
      <c r="E39" s="19" t="s">
        <v>95</v>
      </c>
      <c r="F39" s="300">
        <v>103.5</v>
      </c>
      <c r="G39" s="40"/>
      <c r="H39" s="46"/>
    </row>
    <row r="40" s="2" customFormat="1" ht="16.8" customHeight="1">
      <c r="A40" s="40"/>
      <c r="B40" s="46"/>
      <c r="C40" s="299" t="s">
        <v>489</v>
      </c>
      <c r="D40" s="299" t="s">
        <v>582</v>
      </c>
      <c r="E40" s="19" t="s">
        <v>266</v>
      </c>
      <c r="F40" s="300">
        <v>138</v>
      </c>
      <c r="G40" s="40"/>
      <c r="H40" s="46"/>
    </row>
    <row r="41" s="2" customFormat="1" ht="16.8" customHeight="1">
      <c r="A41" s="40"/>
      <c r="B41" s="46"/>
      <c r="C41" s="295" t="s">
        <v>342</v>
      </c>
      <c r="D41" s="296" t="s">
        <v>343</v>
      </c>
      <c r="E41" s="297" t="s">
        <v>135</v>
      </c>
      <c r="F41" s="298">
        <v>34.439999999999998</v>
      </c>
      <c r="G41" s="40"/>
      <c r="H41" s="46"/>
    </row>
    <row r="42" s="2" customFormat="1" ht="16.8" customHeight="1">
      <c r="A42" s="40"/>
      <c r="B42" s="46"/>
      <c r="C42" s="299" t="s">
        <v>19</v>
      </c>
      <c r="D42" s="299" t="s">
        <v>427</v>
      </c>
      <c r="E42" s="19" t="s">
        <v>19</v>
      </c>
      <c r="F42" s="300">
        <v>37</v>
      </c>
      <c r="G42" s="40"/>
      <c r="H42" s="46"/>
    </row>
    <row r="43" s="2" customFormat="1" ht="16.8" customHeight="1">
      <c r="A43" s="40"/>
      <c r="B43" s="46"/>
      <c r="C43" s="299" t="s">
        <v>19</v>
      </c>
      <c r="D43" s="299" t="s">
        <v>428</v>
      </c>
      <c r="E43" s="19" t="s">
        <v>19</v>
      </c>
      <c r="F43" s="300">
        <v>-2.5600000000000001</v>
      </c>
      <c r="G43" s="40"/>
      <c r="H43" s="46"/>
    </row>
    <row r="44" s="2" customFormat="1" ht="16.8" customHeight="1">
      <c r="A44" s="40"/>
      <c r="B44" s="46"/>
      <c r="C44" s="299" t="s">
        <v>342</v>
      </c>
      <c r="D44" s="299" t="s">
        <v>145</v>
      </c>
      <c r="E44" s="19" t="s">
        <v>19</v>
      </c>
      <c r="F44" s="300">
        <v>34.439999999999998</v>
      </c>
      <c r="G44" s="40"/>
      <c r="H44" s="46"/>
    </row>
    <row r="45" s="2" customFormat="1" ht="16.8" customHeight="1">
      <c r="A45" s="40"/>
      <c r="B45" s="46"/>
      <c r="C45" s="301" t="s">
        <v>567</v>
      </c>
      <c r="D45" s="40"/>
      <c r="E45" s="40"/>
      <c r="F45" s="40"/>
      <c r="G45" s="40"/>
      <c r="H45" s="46"/>
    </row>
    <row r="46" s="2" customFormat="1" ht="16.8" customHeight="1">
      <c r="A46" s="40"/>
      <c r="B46" s="46"/>
      <c r="C46" s="299" t="s">
        <v>423</v>
      </c>
      <c r="D46" s="299" t="s">
        <v>583</v>
      </c>
      <c r="E46" s="19" t="s">
        <v>135</v>
      </c>
      <c r="F46" s="300">
        <v>34.439999999999998</v>
      </c>
      <c r="G46" s="40"/>
      <c r="H46" s="46"/>
    </row>
    <row r="47" s="2" customFormat="1" ht="16.8" customHeight="1">
      <c r="A47" s="40"/>
      <c r="B47" s="46"/>
      <c r="C47" s="299" t="s">
        <v>412</v>
      </c>
      <c r="D47" s="299" t="s">
        <v>572</v>
      </c>
      <c r="E47" s="19" t="s">
        <v>135</v>
      </c>
      <c r="F47" s="300">
        <v>44.399999999999999</v>
      </c>
      <c r="G47" s="40"/>
      <c r="H47" s="46"/>
    </row>
    <row r="48" s="2" customFormat="1" ht="16.8" customHeight="1">
      <c r="A48" s="40"/>
      <c r="B48" s="46"/>
      <c r="C48" s="295" t="s">
        <v>345</v>
      </c>
      <c r="D48" s="296" t="s">
        <v>346</v>
      </c>
      <c r="E48" s="297" t="s">
        <v>266</v>
      </c>
      <c r="F48" s="298">
        <v>74</v>
      </c>
      <c r="G48" s="40"/>
      <c r="H48" s="46"/>
    </row>
    <row r="49" s="2" customFormat="1" ht="16.8" customHeight="1">
      <c r="A49" s="40"/>
      <c r="B49" s="46"/>
      <c r="C49" s="299" t="s">
        <v>19</v>
      </c>
      <c r="D49" s="299" t="s">
        <v>347</v>
      </c>
      <c r="E49" s="19" t="s">
        <v>19</v>
      </c>
      <c r="F49" s="300">
        <v>74</v>
      </c>
      <c r="G49" s="40"/>
      <c r="H49" s="46"/>
    </row>
    <row r="50" s="2" customFormat="1" ht="16.8" customHeight="1">
      <c r="A50" s="40"/>
      <c r="B50" s="46"/>
      <c r="C50" s="299" t="s">
        <v>345</v>
      </c>
      <c r="D50" s="299" t="s">
        <v>145</v>
      </c>
      <c r="E50" s="19" t="s">
        <v>19</v>
      </c>
      <c r="F50" s="300">
        <v>74</v>
      </c>
      <c r="G50" s="40"/>
      <c r="H50" s="46"/>
    </row>
    <row r="51" s="2" customFormat="1" ht="16.8" customHeight="1">
      <c r="A51" s="40"/>
      <c r="B51" s="46"/>
      <c r="C51" s="301" t="s">
        <v>567</v>
      </c>
      <c r="D51" s="40"/>
      <c r="E51" s="40"/>
      <c r="F51" s="40"/>
      <c r="G51" s="40"/>
      <c r="H51" s="46"/>
    </row>
    <row r="52" s="2" customFormat="1" ht="16.8" customHeight="1">
      <c r="A52" s="40"/>
      <c r="B52" s="46"/>
      <c r="C52" s="299" t="s">
        <v>457</v>
      </c>
      <c r="D52" s="299" t="s">
        <v>584</v>
      </c>
      <c r="E52" s="19" t="s">
        <v>266</v>
      </c>
      <c r="F52" s="300">
        <v>74</v>
      </c>
      <c r="G52" s="40"/>
      <c r="H52" s="46"/>
    </row>
    <row r="53" s="2" customFormat="1" ht="16.8" customHeight="1">
      <c r="A53" s="40"/>
      <c r="B53" s="46"/>
      <c r="C53" s="299" t="s">
        <v>381</v>
      </c>
      <c r="D53" s="299" t="s">
        <v>576</v>
      </c>
      <c r="E53" s="19" t="s">
        <v>135</v>
      </c>
      <c r="F53" s="300">
        <v>26.940000000000001</v>
      </c>
      <c r="G53" s="40"/>
      <c r="H53" s="46"/>
    </row>
    <row r="54" s="2" customFormat="1" ht="16.8" customHeight="1">
      <c r="A54" s="40"/>
      <c r="B54" s="46"/>
      <c r="C54" s="299" t="s">
        <v>397</v>
      </c>
      <c r="D54" s="299" t="s">
        <v>585</v>
      </c>
      <c r="E54" s="19" t="s">
        <v>95</v>
      </c>
      <c r="F54" s="300">
        <v>310.80000000000001</v>
      </c>
      <c r="G54" s="40"/>
      <c r="H54" s="46"/>
    </row>
    <row r="55" s="2" customFormat="1" ht="16.8" customHeight="1">
      <c r="A55" s="40"/>
      <c r="B55" s="46"/>
      <c r="C55" s="299" t="s">
        <v>412</v>
      </c>
      <c r="D55" s="299" t="s">
        <v>572</v>
      </c>
      <c r="E55" s="19" t="s">
        <v>135</v>
      </c>
      <c r="F55" s="300">
        <v>44.399999999999999</v>
      </c>
      <c r="G55" s="40"/>
      <c r="H55" s="46"/>
    </row>
    <row r="56" s="2" customFormat="1" ht="16.8" customHeight="1">
      <c r="A56" s="40"/>
      <c r="B56" s="46"/>
      <c r="C56" s="299" t="s">
        <v>423</v>
      </c>
      <c r="D56" s="299" t="s">
        <v>583</v>
      </c>
      <c r="E56" s="19" t="s">
        <v>135</v>
      </c>
      <c r="F56" s="300">
        <v>34.439999999999998</v>
      </c>
      <c r="G56" s="40"/>
      <c r="H56" s="46"/>
    </row>
    <row r="57" s="2" customFormat="1" ht="16.8" customHeight="1">
      <c r="A57" s="40"/>
      <c r="B57" s="46"/>
      <c r="C57" s="299" t="s">
        <v>433</v>
      </c>
      <c r="D57" s="299" t="s">
        <v>571</v>
      </c>
      <c r="E57" s="19" t="s">
        <v>135</v>
      </c>
      <c r="F57" s="300">
        <v>7.4000000000000004</v>
      </c>
      <c r="G57" s="40"/>
      <c r="H57" s="46"/>
    </row>
    <row r="58" s="2" customFormat="1" ht="16.8" customHeight="1">
      <c r="A58" s="40"/>
      <c r="B58" s="46"/>
      <c r="C58" s="299" t="s">
        <v>479</v>
      </c>
      <c r="D58" s="299" t="s">
        <v>586</v>
      </c>
      <c r="E58" s="19" t="s">
        <v>266</v>
      </c>
      <c r="F58" s="300">
        <v>74</v>
      </c>
      <c r="G58" s="40"/>
      <c r="H58" s="46"/>
    </row>
    <row r="59" s="2" customFormat="1" ht="16.8" customHeight="1">
      <c r="A59" s="40"/>
      <c r="B59" s="46"/>
      <c r="C59" s="299" t="s">
        <v>483</v>
      </c>
      <c r="D59" s="299" t="s">
        <v>587</v>
      </c>
      <c r="E59" s="19" t="s">
        <v>266</v>
      </c>
      <c r="F59" s="300">
        <v>74</v>
      </c>
      <c r="G59" s="40"/>
      <c r="H59" s="46"/>
    </row>
    <row r="60" s="2" customFormat="1" ht="16.8" customHeight="1">
      <c r="A60" s="40"/>
      <c r="B60" s="46"/>
      <c r="C60" s="295" t="s">
        <v>348</v>
      </c>
      <c r="D60" s="296" t="s">
        <v>349</v>
      </c>
      <c r="E60" s="297" t="s">
        <v>135</v>
      </c>
      <c r="F60" s="298">
        <v>44.399999999999999</v>
      </c>
      <c r="G60" s="40"/>
      <c r="H60" s="46"/>
    </row>
    <row r="61" s="2" customFormat="1" ht="16.8" customHeight="1">
      <c r="A61" s="40"/>
      <c r="B61" s="46"/>
      <c r="C61" s="299" t="s">
        <v>19</v>
      </c>
      <c r="D61" s="299" t="s">
        <v>414</v>
      </c>
      <c r="E61" s="19" t="s">
        <v>19</v>
      </c>
      <c r="F61" s="300">
        <v>41.840000000000003</v>
      </c>
      <c r="G61" s="40"/>
      <c r="H61" s="46"/>
    </row>
    <row r="62" s="2" customFormat="1" ht="16.8" customHeight="1">
      <c r="A62" s="40"/>
      <c r="B62" s="46"/>
      <c r="C62" s="299" t="s">
        <v>19</v>
      </c>
      <c r="D62" s="299" t="s">
        <v>415</v>
      </c>
      <c r="E62" s="19" t="s">
        <v>19</v>
      </c>
      <c r="F62" s="300">
        <v>2.5600000000000001</v>
      </c>
      <c r="G62" s="40"/>
      <c r="H62" s="46"/>
    </row>
    <row r="63" s="2" customFormat="1" ht="16.8" customHeight="1">
      <c r="A63" s="40"/>
      <c r="B63" s="46"/>
      <c r="C63" s="299" t="s">
        <v>348</v>
      </c>
      <c r="D63" s="299" t="s">
        <v>145</v>
      </c>
      <c r="E63" s="19" t="s">
        <v>19</v>
      </c>
      <c r="F63" s="300">
        <v>44.399999999999999</v>
      </c>
      <c r="G63" s="40"/>
      <c r="H63" s="46"/>
    </row>
    <row r="64" s="2" customFormat="1" ht="16.8" customHeight="1">
      <c r="A64" s="40"/>
      <c r="B64" s="46"/>
      <c r="C64" s="301" t="s">
        <v>567</v>
      </c>
      <c r="D64" s="40"/>
      <c r="E64" s="40"/>
      <c r="F64" s="40"/>
      <c r="G64" s="40"/>
      <c r="H64" s="46"/>
    </row>
    <row r="65" s="2" customFormat="1" ht="16.8" customHeight="1">
      <c r="A65" s="40"/>
      <c r="B65" s="46"/>
      <c r="C65" s="299" t="s">
        <v>412</v>
      </c>
      <c r="D65" s="299" t="s">
        <v>572</v>
      </c>
      <c r="E65" s="19" t="s">
        <v>135</v>
      </c>
      <c r="F65" s="300">
        <v>44.399999999999999</v>
      </c>
      <c r="G65" s="40"/>
      <c r="H65" s="46"/>
    </row>
    <row r="66" s="2" customFormat="1" ht="16.8" customHeight="1">
      <c r="A66" s="40"/>
      <c r="B66" s="46"/>
      <c r="C66" s="299" t="s">
        <v>405</v>
      </c>
      <c r="D66" s="299" t="s">
        <v>588</v>
      </c>
      <c r="E66" s="19" t="s">
        <v>135</v>
      </c>
      <c r="F66" s="300">
        <v>30.93</v>
      </c>
      <c r="G66" s="40"/>
      <c r="H66" s="46"/>
    </row>
    <row r="67" s="2" customFormat="1" ht="16.8" customHeight="1">
      <c r="A67" s="40"/>
      <c r="B67" s="46"/>
      <c r="C67" s="299" t="s">
        <v>418</v>
      </c>
      <c r="D67" s="299" t="s">
        <v>589</v>
      </c>
      <c r="E67" s="19" t="s">
        <v>135</v>
      </c>
      <c r="F67" s="300">
        <v>90.299999999999997</v>
      </c>
      <c r="G67" s="40"/>
      <c r="H67" s="46"/>
    </row>
    <row r="68" s="2" customFormat="1" ht="16.8" customHeight="1">
      <c r="A68" s="40"/>
      <c r="B68" s="46"/>
      <c r="C68" s="295" t="s">
        <v>590</v>
      </c>
      <c r="D68" s="296" t="s">
        <v>591</v>
      </c>
      <c r="E68" s="297" t="s">
        <v>154</v>
      </c>
      <c r="F68" s="298">
        <v>2</v>
      </c>
      <c r="G68" s="40"/>
      <c r="H68" s="46"/>
    </row>
    <row r="69" s="2" customFormat="1" ht="16.8" customHeight="1">
      <c r="A69" s="40"/>
      <c r="B69" s="46"/>
      <c r="C69" s="299" t="s">
        <v>19</v>
      </c>
      <c r="D69" s="299" t="s">
        <v>592</v>
      </c>
      <c r="E69" s="19" t="s">
        <v>19</v>
      </c>
      <c r="F69" s="300">
        <v>2</v>
      </c>
      <c r="G69" s="40"/>
      <c r="H69" s="46"/>
    </row>
    <row r="70" s="2" customFormat="1" ht="16.8" customHeight="1">
      <c r="A70" s="40"/>
      <c r="B70" s="46"/>
      <c r="C70" s="299" t="s">
        <v>590</v>
      </c>
      <c r="D70" s="299" t="s">
        <v>145</v>
      </c>
      <c r="E70" s="19" t="s">
        <v>19</v>
      </c>
      <c r="F70" s="300">
        <v>2</v>
      </c>
      <c r="G70" s="40"/>
      <c r="H70" s="46"/>
    </row>
    <row r="71" s="2" customFormat="1" ht="16.8" customHeight="1">
      <c r="A71" s="40"/>
      <c r="B71" s="46"/>
      <c r="C71" s="295" t="s">
        <v>49</v>
      </c>
      <c r="D71" s="296" t="s">
        <v>351</v>
      </c>
      <c r="E71" s="297" t="s">
        <v>135</v>
      </c>
      <c r="F71" s="298">
        <v>134.69999999999999</v>
      </c>
      <c r="G71" s="40"/>
      <c r="H71" s="46"/>
    </row>
    <row r="72" s="2" customFormat="1" ht="16.8" customHeight="1">
      <c r="A72" s="40"/>
      <c r="B72" s="46"/>
      <c r="C72" s="299" t="s">
        <v>19</v>
      </c>
      <c r="D72" s="299" t="s">
        <v>384</v>
      </c>
      <c r="E72" s="19" t="s">
        <v>19</v>
      </c>
      <c r="F72" s="300">
        <v>155.40000000000001</v>
      </c>
      <c r="G72" s="40"/>
      <c r="H72" s="46"/>
    </row>
    <row r="73" s="2" customFormat="1" ht="16.8" customHeight="1">
      <c r="A73" s="40"/>
      <c r="B73" s="46"/>
      <c r="C73" s="299" t="s">
        <v>19</v>
      </c>
      <c r="D73" s="299" t="s">
        <v>385</v>
      </c>
      <c r="E73" s="19" t="s">
        <v>19</v>
      </c>
      <c r="F73" s="300">
        <v>-20.699999999999999</v>
      </c>
      <c r="G73" s="40"/>
      <c r="H73" s="46"/>
    </row>
    <row r="74" s="2" customFormat="1" ht="16.8" customHeight="1">
      <c r="A74" s="40"/>
      <c r="B74" s="46"/>
      <c r="C74" s="299" t="s">
        <v>49</v>
      </c>
      <c r="D74" s="299" t="s">
        <v>145</v>
      </c>
      <c r="E74" s="19" t="s">
        <v>19</v>
      </c>
      <c r="F74" s="300">
        <v>134.69999999999999</v>
      </c>
      <c r="G74" s="40"/>
      <c r="H74" s="46"/>
    </row>
    <row r="75" s="2" customFormat="1" ht="16.8" customHeight="1">
      <c r="A75" s="40"/>
      <c r="B75" s="46"/>
      <c r="C75" s="301" t="s">
        <v>567</v>
      </c>
      <c r="D75" s="40"/>
      <c r="E75" s="40"/>
      <c r="F75" s="40"/>
      <c r="G75" s="40"/>
      <c r="H75" s="46"/>
    </row>
    <row r="76" s="2" customFormat="1" ht="16.8" customHeight="1">
      <c r="A76" s="40"/>
      <c r="B76" s="46"/>
      <c r="C76" s="299" t="s">
        <v>381</v>
      </c>
      <c r="D76" s="299" t="s">
        <v>576</v>
      </c>
      <c r="E76" s="19" t="s">
        <v>135</v>
      </c>
      <c r="F76" s="300">
        <v>26.940000000000001</v>
      </c>
      <c r="G76" s="40"/>
      <c r="H76" s="46"/>
    </row>
    <row r="77" s="2" customFormat="1" ht="16.8" customHeight="1">
      <c r="A77" s="40"/>
      <c r="B77" s="46"/>
      <c r="C77" s="299" t="s">
        <v>376</v>
      </c>
      <c r="D77" s="299" t="s">
        <v>593</v>
      </c>
      <c r="E77" s="19" t="s">
        <v>135</v>
      </c>
      <c r="F77" s="300">
        <v>26.940000000000001</v>
      </c>
      <c r="G77" s="40"/>
      <c r="H77" s="46"/>
    </row>
    <row r="78" s="2" customFormat="1" ht="16.8" customHeight="1">
      <c r="A78" s="40"/>
      <c r="B78" s="46"/>
      <c r="C78" s="299" t="s">
        <v>386</v>
      </c>
      <c r="D78" s="299" t="s">
        <v>594</v>
      </c>
      <c r="E78" s="19" t="s">
        <v>135</v>
      </c>
      <c r="F78" s="300">
        <v>40.409999999999997</v>
      </c>
      <c r="G78" s="40"/>
      <c r="H78" s="46"/>
    </row>
    <row r="79" s="2" customFormat="1" ht="16.8" customHeight="1">
      <c r="A79" s="40"/>
      <c r="B79" s="46"/>
      <c r="C79" s="299" t="s">
        <v>390</v>
      </c>
      <c r="D79" s="299" t="s">
        <v>595</v>
      </c>
      <c r="E79" s="19" t="s">
        <v>135</v>
      </c>
      <c r="F79" s="300">
        <v>26.940000000000001</v>
      </c>
      <c r="G79" s="40"/>
      <c r="H79" s="46"/>
    </row>
    <row r="80" s="2" customFormat="1" ht="16.8" customHeight="1">
      <c r="A80" s="40"/>
      <c r="B80" s="46"/>
      <c r="C80" s="299" t="s">
        <v>393</v>
      </c>
      <c r="D80" s="299" t="s">
        <v>596</v>
      </c>
      <c r="E80" s="19" t="s">
        <v>135</v>
      </c>
      <c r="F80" s="300">
        <v>13.470000000000001</v>
      </c>
      <c r="G80" s="40"/>
      <c r="H80" s="46"/>
    </row>
    <row r="81" s="2" customFormat="1" ht="16.8" customHeight="1">
      <c r="A81" s="40"/>
      <c r="B81" s="46"/>
      <c r="C81" s="299" t="s">
        <v>405</v>
      </c>
      <c r="D81" s="299" t="s">
        <v>588</v>
      </c>
      <c r="E81" s="19" t="s">
        <v>135</v>
      </c>
      <c r="F81" s="300">
        <v>30.93</v>
      </c>
      <c r="G81" s="40"/>
      <c r="H81" s="46"/>
    </row>
    <row r="82" s="2" customFormat="1" ht="16.8" customHeight="1">
      <c r="A82" s="40"/>
      <c r="B82" s="46"/>
      <c r="C82" s="299" t="s">
        <v>409</v>
      </c>
      <c r="D82" s="299" t="s">
        <v>597</v>
      </c>
      <c r="E82" s="19" t="s">
        <v>135</v>
      </c>
      <c r="F82" s="300">
        <v>13.470000000000001</v>
      </c>
      <c r="G82" s="40"/>
      <c r="H82" s="46"/>
    </row>
    <row r="83" s="2" customFormat="1" ht="16.8" customHeight="1">
      <c r="A83" s="40"/>
      <c r="B83" s="46"/>
      <c r="C83" s="299" t="s">
        <v>418</v>
      </c>
      <c r="D83" s="299" t="s">
        <v>589</v>
      </c>
      <c r="E83" s="19" t="s">
        <v>135</v>
      </c>
      <c r="F83" s="300">
        <v>90.299999999999997</v>
      </c>
      <c r="G83" s="40"/>
      <c r="H83" s="46"/>
    </row>
    <row r="84" s="2" customFormat="1" ht="7.44" customHeight="1">
      <c r="A84" s="40"/>
      <c r="B84" s="159"/>
      <c r="C84" s="160"/>
      <c r="D84" s="160"/>
      <c r="E84" s="160"/>
      <c r="F84" s="160"/>
      <c r="G84" s="160"/>
      <c r="H84" s="46"/>
    </row>
    <row r="85" s="2" customFormat="1">
      <c r="A85" s="40"/>
      <c r="B85" s="40"/>
      <c r="C85" s="40"/>
      <c r="D85" s="40"/>
      <c r="E85" s="40"/>
      <c r="F85" s="40"/>
      <c r="G85" s="40"/>
      <c r="H85" s="40"/>
    </row>
  </sheetData>
  <sheetProtection sheet="1" formatColumns="0" formatRows="0" objects="1" scenarios="1" spinCount="100000" saltValue="WmLqiTCsJaO5gq0itYgpR7/teFBF7Y3Z9bfgDrb807ztR2qMxm/ibcnoQQMX4RxoHsHm1cj1tyceDrsVp/fxyA==" hashValue="5+DRBeRonhR1xRED8PiT9DUaTFp64YaNEvZBI9jsuz4GG7tBfUT5NmuXiJocIxw19JkjaPYSBhG/WUmBCyF5Lw==" algorithmName="SHA-512" password="CA2F"/>
  <mergeCells count="2">
    <mergeCell ref="D5:F5"/>
    <mergeCell ref="D6:F6"/>
  </mergeCells>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2" customWidth="1"/>
    <col min="2" max="2" width="1.667969" style="302" customWidth="1"/>
    <col min="3" max="4" width="5" style="302" customWidth="1"/>
    <col min="5" max="5" width="11.66016" style="302" customWidth="1"/>
    <col min="6" max="6" width="9.160156" style="302" customWidth="1"/>
    <col min="7" max="7" width="5" style="302" customWidth="1"/>
    <col min="8" max="8" width="77.83203" style="302" customWidth="1"/>
    <col min="9" max="10" width="20" style="302" customWidth="1"/>
    <col min="11" max="11" width="1.667969" style="302" customWidth="1"/>
  </cols>
  <sheetData>
    <row r="1" s="1" customFormat="1" ht="37.5" customHeight="1"/>
    <row r="2" s="1" customFormat="1" ht="7.5" customHeight="1">
      <c r="B2" s="303"/>
      <c r="C2" s="304"/>
      <c r="D2" s="304"/>
      <c r="E2" s="304"/>
      <c r="F2" s="304"/>
      <c r="G2" s="304"/>
      <c r="H2" s="304"/>
      <c r="I2" s="304"/>
      <c r="J2" s="304"/>
      <c r="K2" s="305"/>
    </row>
    <row r="3" s="17" customFormat="1" ht="45" customHeight="1">
      <c r="B3" s="306"/>
      <c r="C3" s="307" t="s">
        <v>598</v>
      </c>
      <c r="D3" s="307"/>
      <c r="E3" s="307"/>
      <c r="F3" s="307"/>
      <c r="G3" s="307"/>
      <c r="H3" s="307"/>
      <c r="I3" s="307"/>
      <c r="J3" s="307"/>
      <c r="K3" s="308"/>
    </row>
    <row r="4" s="1" customFormat="1" ht="25.5" customHeight="1">
      <c r="B4" s="309"/>
      <c r="C4" s="310" t="s">
        <v>599</v>
      </c>
      <c r="D4" s="310"/>
      <c r="E4" s="310"/>
      <c r="F4" s="310"/>
      <c r="G4" s="310"/>
      <c r="H4" s="310"/>
      <c r="I4" s="310"/>
      <c r="J4" s="310"/>
      <c r="K4" s="311"/>
    </row>
    <row r="5" s="1" customFormat="1" ht="5.25" customHeight="1">
      <c r="B5" s="309"/>
      <c r="C5" s="312"/>
      <c r="D5" s="312"/>
      <c r="E5" s="312"/>
      <c r="F5" s="312"/>
      <c r="G5" s="312"/>
      <c r="H5" s="312"/>
      <c r="I5" s="312"/>
      <c r="J5" s="312"/>
      <c r="K5" s="311"/>
    </row>
    <row r="6" s="1" customFormat="1" ht="15" customHeight="1">
      <c r="B6" s="309"/>
      <c r="C6" s="313" t="s">
        <v>600</v>
      </c>
      <c r="D6" s="313"/>
      <c r="E6" s="313"/>
      <c r="F6" s="313"/>
      <c r="G6" s="313"/>
      <c r="H6" s="313"/>
      <c r="I6" s="313"/>
      <c r="J6" s="313"/>
      <c r="K6" s="311"/>
    </row>
    <row r="7" s="1" customFormat="1" ht="15" customHeight="1">
      <c r="B7" s="314"/>
      <c r="C7" s="313" t="s">
        <v>601</v>
      </c>
      <c r="D7" s="313"/>
      <c r="E7" s="313"/>
      <c r="F7" s="313"/>
      <c r="G7" s="313"/>
      <c r="H7" s="313"/>
      <c r="I7" s="313"/>
      <c r="J7" s="313"/>
      <c r="K7" s="311"/>
    </row>
    <row r="8" s="1" customFormat="1" ht="12.75" customHeight="1">
      <c r="B8" s="314"/>
      <c r="C8" s="313"/>
      <c r="D8" s="313"/>
      <c r="E8" s="313"/>
      <c r="F8" s="313"/>
      <c r="G8" s="313"/>
      <c r="H8" s="313"/>
      <c r="I8" s="313"/>
      <c r="J8" s="313"/>
      <c r="K8" s="311"/>
    </row>
    <row r="9" s="1" customFormat="1" ht="15" customHeight="1">
      <c r="B9" s="314"/>
      <c r="C9" s="313" t="s">
        <v>602</v>
      </c>
      <c r="D9" s="313"/>
      <c r="E9" s="313"/>
      <c r="F9" s="313"/>
      <c r="G9" s="313"/>
      <c r="H9" s="313"/>
      <c r="I9" s="313"/>
      <c r="J9" s="313"/>
      <c r="K9" s="311"/>
    </row>
    <row r="10" s="1" customFormat="1" ht="15" customHeight="1">
      <c r="B10" s="314"/>
      <c r="C10" s="313"/>
      <c r="D10" s="313" t="s">
        <v>603</v>
      </c>
      <c r="E10" s="313"/>
      <c r="F10" s="313"/>
      <c r="G10" s="313"/>
      <c r="H10" s="313"/>
      <c r="I10" s="313"/>
      <c r="J10" s="313"/>
      <c r="K10" s="311"/>
    </row>
    <row r="11" s="1" customFormat="1" ht="15" customHeight="1">
      <c r="B11" s="314"/>
      <c r="C11" s="315"/>
      <c r="D11" s="313" t="s">
        <v>604</v>
      </c>
      <c r="E11" s="313"/>
      <c r="F11" s="313"/>
      <c r="G11" s="313"/>
      <c r="H11" s="313"/>
      <c r="I11" s="313"/>
      <c r="J11" s="313"/>
      <c r="K11" s="311"/>
    </row>
    <row r="12" s="1" customFormat="1" ht="15" customHeight="1">
      <c r="B12" s="314"/>
      <c r="C12" s="315"/>
      <c r="D12" s="313"/>
      <c r="E12" s="313"/>
      <c r="F12" s="313"/>
      <c r="G12" s="313"/>
      <c r="H12" s="313"/>
      <c r="I12" s="313"/>
      <c r="J12" s="313"/>
      <c r="K12" s="311"/>
    </row>
    <row r="13" s="1" customFormat="1" ht="15" customHeight="1">
      <c r="B13" s="314"/>
      <c r="C13" s="315"/>
      <c r="D13" s="316" t="s">
        <v>605</v>
      </c>
      <c r="E13" s="313"/>
      <c r="F13" s="313"/>
      <c r="G13" s="313"/>
      <c r="H13" s="313"/>
      <c r="I13" s="313"/>
      <c r="J13" s="313"/>
      <c r="K13" s="311"/>
    </row>
    <row r="14" s="1" customFormat="1" ht="12.75" customHeight="1">
      <c r="B14" s="314"/>
      <c r="C14" s="315"/>
      <c r="D14" s="315"/>
      <c r="E14" s="315"/>
      <c r="F14" s="315"/>
      <c r="G14" s="315"/>
      <c r="H14" s="315"/>
      <c r="I14" s="315"/>
      <c r="J14" s="315"/>
      <c r="K14" s="311"/>
    </row>
    <row r="15" s="1" customFormat="1" ht="15" customHeight="1">
      <c r="B15" s="314"/>
      <c r="C15" s="315"/>
      <c r="D15" s="313" t="s">
        <v>606</v>
      </c>
      <c r="E15" s="313"/>
      <c r="F15" s="313"/>
      <c r="G15" s="313"/>
      <c r="H15" s="313"/>
      <c r="I15" s="313"/>
      <c r="J15" s="313"/>
      <c r="K15" s="311"/>
    </row>
    <row r="16" s="1" customFormat="1" ht="15" customHeight="1">
      <c r="B16" s="314"/>
      <c r="C16" s="315"/>
      <c r="D16" s="313" t="s">
        <v>607</v>
      </c>
      <c r="E16" s="313"/>
      <c r="F16" s="313"/>
      <c r="G16" s="313"/>
      <c r="H16" s="313"/>
      <c r="I16" s="313"/>
      <c r="J16" s="313"/>
      <c r="K16" s="311"/>
    </row>
    <row r="17" s="1" customFormat="1" ht="15" customHeight="1">
      <c r="B17" s="314"/>
      <c r="C17" s="315"/>
      <c r="D17" s="313" t="s">
        <v>608</v>
      </c>
      <c r="E17" s="313"/>
      <c r="F17" s="313"/>
      <c r="G17" s="313"/>
      <c r="H17" s="313"/>
      <c r="I17" s="313"/>
      <c r="J17" s="313"/>
      <c r="K17" s="311"/>
    </row>
    <row r="18" s="1" customFormat="1" ht="15" customHeight="1">
      <c r="B18" s="314"/>
      <c r="C18" s="315"/>
      <c r="D18" s="315"/>
      <c r="E18" s="317" t="s">
        <v>79</v>
      </c>
      <c r="F18" s="313" t="s">
        <v>609</v>
      </c>
      <c r="G18" s="313"/>
      <c r="H18" s="313"/>
      <c r="I18" s="313"/>
      <c r="J18" s="313"/>
      <c r="K18" s="311"/>
    </row>
    <row r="19" s="1" customFormat="1" ht="15" customHeight="1">
      <c r="B19" s="314"/>
      <c r="C19" s="315"/>
      <c r="D19" s="315"/>
      <c r="E19" s="317" t="s">
        <v>610</v>
      </c>
      <c r="F19" s="313" t="s">
        <v>611</v>
      </c>
      <c r="G19" s="313"/>
      <c r="H19" s="313"/>
      <c r="I19" s="313"/>
      <c r="J19" s="313"/>
      <c r="K19" s="311"/>
    </row>
    <row r="20" s="1" customFormat="1" ht="15" customHeight="1">
      <c r="B20" s="314"/>
      <c r="C20" s="315"/>
      <c r="D20" s="315"/>
      <c r="E20" s="317" t="s">
        <v>612</v>
      </c>
      <c r="F20" s="313" t="s">
        <v>613</v>
      </c>
      <c r="G20" s="313"/>
      <c r="H20" s="313"/>
      <c r="I20" s="313"/>
      <c r="J20" s="313"/>
      <c r="K20" s="311"/>
    </row>
    <row r="21" s="1" customFormat="1" ht="15" customHeight="1">
      <c r="B21" s="314"/>
      <c r="C21" s="315"/>
      <c r="D21" s="315"/>
      <c r="E21" s="317" t="s">
        <v>91</v>
      </c>
      <c r="F21" s="313" t="s">
        <v>90</v>
      </c>
      <c r="G21" s="313"/>
      <c r="H21" s="313"/>
      <c r="I21" s="313"/>
      <c r="J21" s="313"/>
      <c r="K21" s="311"/>
    </row>
    <row r="22" s="1" customFormat="1" ht="15" customHeight="1">
      <c r="B22" s="314"/>
      <c r="C22" s="315"/>
      <c r="D22" s="315"/>
      <c r="E22" s="317" t="s">
        <v>614</v>
      </c>
      <c r="F22" s="313" t="s">
        <v>615</v>
      </c>
      <c r="G22" s="313"/>
      <c r="H22" s="313"/>
      <c r="I22" s="313"/>
      <c r="J22" s="313"/>
      <c r="K22" s="311"/>
    </row>
    <row r="23" s="1" customFormat="1" ht="15" customHeight="1">
      <c r="B23" s="314"/>
      <c r="C23" s="315"/>
      <c r="D23" s="315"/>
      <c r="E23" s="317" t="s">
        <v>616</v>
      </c>
      <c r="F23" s="313" t="s">
        <v>617</v>
      </c>
      <c r="G23" s="313"/>
      <c r="H23" s="313"/>
      <c r="I23" s="313"/>
      <c r="J23" s="313"/>
      <c r="K23" s="311"/>
    </row>
    <row r="24" s="1" customFormat="1" ht="12.75" customHeight="1">
      <c r="B24" s="314"/>
      <c r="C24" s="315"/>
      <c r="D24" s="315"/>
      <c r="E24" s="315"/>
      <c r="F24" s="315"/>
      <c r="G24" s="315"/>
      <c r="H24" s="315"/>
      <c r="I24" s="315"/>
      <c r="J24" s="315"/>
      <c r="K24" s="311"/>
    </row>
    <row r="25" s="1" customFormat="1" ht="15" customHeight="1">
      <c r="B25" s="314"/>
      <c r="C25" s="313" t="s">
        <v>618</v>
      </c>
      <c r="D25" s="313"/>
      <c r="E25" s="313"/>
      <c r="F25" s="313"/>
      <c r="G25" s="313"/>
      <c r="H25" s="313"/>
      <c r="I25" s="313"/>
      <c r="J25" s="313"/>
      <c r="K25" s="311"/>
    </row>
    <row r="26" s="1" customFormat="1" ht="15" customHeight="1">
      <c r="B26" s="314"/>
      <c r="C26" s="313" t="s">
        <v>619</v>
      </c>
      <c r="D26" s="313"/>
      <c r="E26" s="313"/>
      <c r="F26" s="313"/>
      <c r="G26" s="313"/>
      <c r="H26" s="313"/>
      <c r="I26" s="313"/>
      <c r="J26" s="313"/>
      <c r="K26" s="311"/>
    </row>
    <row r="27" s="1" customFormat="1" ht="15" customHeight="1">
      <c r="B27" s="314"/>
      <c r="C27" s="313"/>
      <c r="D27" s="313" t="s">
        <v>620</v>
      </c>
      <c r="E27" s="313"/>
      <c r="F27" s="313"/>
      <c r="G27" s="313"/>
      <c r="H27" s="313"/>
      <c r="I27" s="313"/>
      <c r="J27" s="313"/>
      <c r="K27" s="311"/>
    </row>
    <row r="28" s="1" customFormat="1" ht="15" customHeight="1">
      <c r="B28" s="314"/>
      <c r="C28" s="315"/>
      <c r="D28" s="313" t="s">
        <v>621</v>
      </c>
      <c r="E28" s="313"/>
      <c r="F28" s="313"/>
      <c r="G28" s="313"/>
      <c r="H28" s="313"/>
      <c r="I28" s="313"/>
      <c r="J28" s="313"/>
      <c r="K28" s="311"/>
    </row>
    <row r="29" s="1" customFormat="1" ht="12.75" customHeight="1">
      <c r="B29" s="314"/>
      <c r="C29" s="315"/>
      <c r="D29" s="315"/>
      <c r="E29" s="315"/>
      <c r="F29" s="315"/>
      <c r="G29" s="315"/>
      <c r="H29" s="315"/>
      <c r="I29" s="315"/>
      <c r="J29" s="315"/>
      <c r="K29" s="311"/>
    </row>
    <row r="30" s="1" customFormat="1" ht="15" customHeight="1">
      <c r="B30" s="314"/>
      <c r="C30" s="315"/>
      <c r="D30" s="313" t="s">
        <v>622</v>
      </c>
      <c r="E30" s="313"/>
      <c r="F30" s="313"/>
      <c r="G30" s="313"/>
      <c r="H30" s="313"/>
      <c r="I30" s="313"/>
      <c r="J30" s="313"/>
      <c r="K30" s="311"/>
    </row>
    <row r="31" s="1" customFormat="1" ht="15" customHeight="1">
      <c r="B31" s="314"/>
      <c r="C31" s="315"/>
      <c r="D31" s="313" t="s">
        <v>623</v>
      </c>
      <c r="E31" s="313"/>
      <c r="F31" s="313"/>
      <c r="G31" s="313"/>
      <c r="H31" s="313"/>
      <c r="I31" s="313"/>
      <c r="J31" s="313"/>
      <c r="K31" s="311"/>
    </row>
    <row r="32" s="1" customFormat="1" ht="12.75" customHeight="1">
      <c r="B32" s="314"/>
      <c r="C32" s="315"/>
      <c r="D32" s="315"/>
      <c r="E32" s="315"/>
      <c r="F32" s="315"/>
      <c r="G32" s="315"/>
      <c r="H32" s="315"/>
      <c r="I32" s="315"/>
      <c r="J32" s="315"/>
      <c r="K32" s="311"/>
    </row>
    <row r="33" s="1" customFormat="1" ht="15" customHeight="1">
      <c r="B33" s="314"/>
      <c r="C33" s="315"/>
      <c r="D33" s="313" t="s">
        <v>624</v>
      </c>
      <c r="E33" s="313"/>
      <c r="F33" s="313"/>
      <c r="G33" s="313"/>
      <c r="H33" s="313"/>
      <c r="I33" s="313"/>
      <c r="J33" s="313"/>
      <c r="K33" s="311"/>
    </row>
    <row r="34" s="1" customFormat="1" ht="15" customHeight="1">
      <c r="B34" s="314"/>
      <c r="C34" s="315"/>
      <c r="D34" s="313" t="s">
        <v>625</v>
      </c>
      <c r="E34" s="313"/>
      <c r="F34" s="313"/>
      <c r="G34" s="313"/>
      <c r="H34" s="313"/>
      <c r="I34" s="313"/>
      <c r="J34" s="313"/>
      <c r="K34" s="311"/>
    </row>
    <row r="35" s="1" customFormat="1" ht="15" customHeight="1">
      <c r="B35" s="314"/>
      <c r="C35" s="315"/>
      <c r="D35" s="313" t="s">
        <v>626</v>
      </c>
      <c r="E35" s="313"/>
      <c r="F35" s="313"/>
      <c r="G35" s="313"/>
      <c r="H35" s="313"/>
      <c r="I35" s="313"/>
      <c r="J35" s="313"/>
      <c r="K35" s="311"/>
    </row>
    <row r="36" s="1" customFormat="1" ht="15" customHeight="1">
      <c r="B36" s="314"/>
      <c r="C36" s="315"/>
      <c r="D36" s="313"/>
      <c r="E36" s="316" t="s">
        <v>115</v>
      </c>
      <c r="F36" s="313"/>
      <c r="G36" s="313" t="s">
        <v>627</v>
      </c>
      <c r="H36" s="313"/>
      <c r="I36" s="313"/>
      <c r="J36" s="313"/>
      <c r="K36" s="311"/>
    </row>
    <row r="37" s="1" customFormat="1" ht="30.75" customHeight="1">
      <c r="B37" s="314"/>
      <c r="C37" s="315"/>
      <c r="D37" s="313"/>
      <c r="E37" s="316" t="s">
        <v>628</v>
      </c>
      <c r="F37" s="313"/>
      <c r="G37" s="313" t="s">
        <v>629</v>
      </c>
      <c r="H37" s="313"/>
      <c r="I37" s="313"/>
      <c r="J37" s="313"/>
      <c r="K37" s="311"/>
    </row>
    <row r="38" s="1" customFormat="1" ht="15" customHeight="1">
      <c r="B38" s="314"/>
      <c r="C38" s="315"/>
      <c r="D38" s="313"/>
      <c r="E38" s="316" t="s">
        <v>53</v>
      </c>
      <c r="F38" s="313"/>
      <c r="G38" s="313" t="s">
        <v>630</v>
      </c>
      <c r="H38" s="313"/>
      <c r="I38" s="313"/>
      <c r="J38" s="313"/>
      <c r="K38" s="311"/>
    </row>
    <row r="39" s="1" customFormat="1" ht="15" customHeight="1">
      <c r="B39" s="314"/>
      <c r="C39" s="315"/>
      <c r="D39" s="313"/>
      <c r="E39" s="316" t="s">
        <v>54</v>
      </c>
      <c r="F39" s="313"/>
      <c r="G39" s="313" t="s">
        <v>631</v>
      </c>
      <c r="H39" s="313"/>
      <c r="I39" s="313"/>
      <c r="J39" s="313"/>
      <c r="K39" s="311"/>
    </row>
    <row r="40" s="1" customFormat="1" ht="15" customHeight="1">
      <c r="B40" s="314"/>
      <c r="C40" s="315"/>
      <c r="D40" s="313"/>
      <c r="E40" s="316" t="s">
        <v>116</v>
      </c>
      <c r="F40" s="313"/>
      <c r="G40" s="313" t="s">
        <v>632</v>
      </c>
      <c r="H40" s="313"/>
      <c r="I40" s="313"/>
      <c r="J40" s="313"/>
      <c r="K40" s="311"/>
    </row>
    <row r="41" s="1" customFormat="1" ht="15" customHeight="1">
      <c r="B41" s="314"/>
      <c r="C41" s="315"/>
      <c r="D41" s="313"/>
      <c r="E41" s="316" t="s">
        <v>117</v>
      </c>
      <c r="F41" s="313"/>
      <c r="G41" s="313" t="s">
        <v>633</v>
      </c>
      <c r="H41" s="313"/>
      <c r="I41" s="313"/>
      <c r="J41" s="313"/>
      <c r="K41" s="311"/>
    </row>
    <row r="42" s="1" customFormat="1" ht="15" customHeight="1">
      <c r="B42" s="314"/>
      <c r="C42" s="315"/>
      <c r="D42" s="313"/>
      <c r="E42" s="316" t="s">
        <v>634</v>
      </c>
      <c r="F42" s="313"/>
      <c r="G42" s="313" t="s">
        <v>635</v>
      </c>
      <c r="H42" s="313"/>
      <c r="I42" s="313"/>
      <c r="J42" s="313"/>
      <c r="K42" s="311"/>
    </row>
    <row r="43" s="1" customFormat="1" ht="15" customHeight="1">
      <c r="B43" s="314"/>
      <c r="C43" s="315"/>
      <c r="D43" s="313"/>
      <c r="E43" s="316"/>
      <c r="F43" s="313"/>
      <c r="G43" s="313" t="s">
        <v>636</v>
      </c>
      <c r="H43" s="313"/>
      <c r="I43" s="313"/>
      <c r="J43" s="313"/>
      <c r="K43" s="311"/>
    </row>
    <row r="44" s="1" customFormat="1" ht="15" customHeight="1">
      <c r="B44" s="314"/>
      <c r="C44" s="315"/>
      <c r="D44" s="313"/>
      <c r="E44" s="316" t="s">
        <v>637</v>
      </c>
      <c r="F44" s="313"/>
      <c r="G44" s="313" t="s">
        <v>638</v>
      </c>
      <c r="H44" s="313"/>
      <c r="I44" s="313"/>
      <c r="J44" s="313"/>
      <c r="K44" s="311"/>
    </row>
    <row r="45" s="1" customFormat="1" ht="15" customHeight="1">
      <c r="B45" s="314"/>
      <c r="C45" s="315"/>
      <c r="D45" s="313"/>
      <c r="E45" s="316" t="s">
        <v>119</v>
      </c>
      <c r="F45" s="313"/>
      <c r="G45" s="313" t="s">
        <v>639</v>
      </c>
      <c r="H45" s="313"/>
      <c r="I45" s="313"/>
      <c r="J45" s="313"/>
      <c r="K45" s="311"/>
    </row>
    <row r="46" s="1" customFormat="1" ht="12.75" customHeight="1">
      <c r="B46" s="314"/>
      <c r="C46" s="315"/>
      <c r="D46" s="313"/>
      <c r="E46" s="313"/>
      <c r="F46" s="313"/>
      <c r="G46" s="313"/>
      <c r="H46" s="313"/>
      <c r="I46" s="313"/>
      <c r="J46" s="313"/>
      <c r="K46" s="311"/>
    </row>
    <row r="47" s="1" customFormat="1" ht="15" customHeight="1">
      <c r="B47" s="314"/>
      <c r="C47" s="315"/>
      <c r="D47" s="313" t="s">
        <v>640</v>
      </c>
      <c r="E47" s="313"/>
      <c r="F47" s="313"/>
      <c r="G47" s="313"/>
      <c r="H47" s="313"/>
      <c r="I47" s="313"/>
      <c r="J47" s="313"/>
      <c r="K47" s="311"/>
    </row>
    <row r="48" s="1" customFormat="1" ht="15" customHeight="1">
      <c r="B48" s="314"/>
      <c r="C48" s="315"/>
      <c r="D48" s="315"/>
      <c r="E48" s="313" t="s">
        <v>641</v>
      </c>
      <c r="F48" s="313"/>
      <c r="G48" s="313"/>
      <c r="H48" s="313"/>
      <c r="I48" s="313"/>
      <c r="J48" s="313"/>
      <c r="K48" s="311"/>
    </row>
    <row r="49" s="1" customFormat="1" ht="15" customHeight="1">
      <c r="B49" s="314"/>
      <c r="C49" s="315"/>
      <c r="D49" s="315"/>
      <c r="E49" s="313" t="s">
        <v>642</v>
      </c>
      <c r="F49" s="313"/>
      <c r="G49" s="313"/>
      <c r="H49" s="313"/>
      <c r="I49" s="313"/>
      <c r="J49" s="313"/>
      <c r="K49" s="311"/>
    </row>
    <row r="50" s="1" customFormat="1" ht="15" customHeight="1">
      <c r="B50" s="314"/>
      <c r="C50" s="315"/>
      <c r="D50" s="315"/>
      <c r="E50" s="313" t="s">
        <v>643</v>
      </c>
      <c r="F50" s="313"/>
      <c r="G50" s="313"/>
      <c r="H50" s="313"/>
      <c r="I50" s="313"/>
      <c r="J50" s="313"/>
      <c r="K50" s="311"/>
    </row>
    <row r="51" s="1" customFormat="1" ht="15" customHeight="1">
      <c r="B51" s="314"/>
      <c r="C51" s="315"/>
      <c r="D51" s="313" t="s">
        <v>644</v>
      </c>
      <c r="E51" s="313"/>
      <c r="F51" s="313"/>
      <c r="G51" s="313"/>
      <c r="H51" s="313"/>
      <c r="I51" s="313"/>
      <c r="J51" s="313"/>
      <c r="K51" s="311"/>
    </row>
    <row r="52" s="1" customFormat="1" ht="25.5" customHeight="1">
      <c r="B52" s="309"/>
      <c r="C52" s="310" t="s">
        <v>645</v>
      </c>
      <c r="D52" s="310"/>
      <c r="E52" s="310"/>
      <c r="F52" s="310"/>
      <c r="G52" s="310"/>
      <c r="H52" s="310"/>
      <c r="I52" s="310"/>
      <c r="J52" s="310"/>
      <c r="K52" s="311"/>
    </row>
    <row r="53" s="1" customFormat="1" ht="5.25" customHeight="1">
      <c r="B53" s="309"/>
      <c r="C53" s="312"/>
      <c r="D53" s="312"/>
      <c r="E53" s="312"/>
      <c r="F53" s="312"/>
      <c r="G53" s="312"/>
      <c r="H53" s="312"/>
      <c r="I53" s="312"/>
      <c r="J53" s="312"/>
      <c r="K53" s="311"/>
    </row>
    <row r="54" s="1" customFormat="1" ht="15" customHeight="1">
      <c r="B54" s="309"/>
      <c r="C54" s="313" t="s">
        <v>646</v>
      </c>
      <c r="D54" s="313"/>
      <c r="E54" s="313"/>
      <c r="F54" s="313"/>
      <c r="G54" s="313"/>
      <c r="H54" s="313"/>
      <c r="I54" s="313"/>
      <c r="J54" s="313"/>
      <c r="K54" s="311"/>
    </row>
    <row r="55" s="1" customFormat="1" ht="15" customHeight="1">
      <c r="B55" s="309"/>
      <c r="C55" s="313" t="s">
        <v>647</v>
      </c>
      <c r="D55" s="313"/>
      <c r="E55" s="313"/>
      <c r="F55" s="313"/>
      <c r="G55" s="313"/>
      <c r="H55" s="313"/>
      <c r="I55" s="313"/>
      <c r="J55" s="313"/>
      <c r="K55" s="311"/>
    </row>
    <row r="56" s="1" customFormat="1" ht="12.75" customHeight="1">
      <c r="B56" s="309"/>
      <c r="C56" s="313"/>
      <c r="D56" s="313"/>
      <c r="E56" s="313"/>
      <c r="F56" s="313"/>
      <c r="G56" s="313"/>
      <c r="H56" s="313"/>
      <c r="I56" s="313"/>
      <c r="J56" s="313"/>
      <c r="K56" s="311"/>
    </row>
    <row r="57" s="1" customFormat="1" ht="15" customHeight="1">
      <c r="B57" s="309"/>
      <c r="C57" s="313" t="s">
        <v>648</v>
      </c>
      <c r="D57" s="313"/>
      <c r="E57" s="313"/>
      <c r="F57" s="313"/>
      <c r="G57" s="313"/>
      <c r="H57" s="313"/>
      <c r="I57" s="313"/>
      <c r="J57" s="313"/>
      <c r="K57" s="311"/>
    </row>
    <row r="58" s="1" customFormat="1" ht="15" customHeight="1">
      <c r="B58" s="309"/>
      <c r="C58" s="315"/>
      <c r="D58" s="313" t="s">
        <v>649</v>
      </c>
      <c r="E58" s="313"/>
      <c r="F58" s="313"/>
      <c r="G58" s="313"/>
      <c r="H58" s="313"/>
      <c r="I58" s="313"/>
      <c r="J58" s="313"/>
      <c r="K58" s="311"/>
    </row>
    <row r="59" s="1" customFormat="1" ht="15" customHeight="1">
      <c r="B59" s="309"/>
      <c r="C59" s="315"/>
      <c r="D59" s="313" t="s">
        <v>650</v>
      </c>
      <c r="E59" s="313"/>
      <c r="F59" s="313"/>
      <c r="G59" s="313"/>
      <c r="H59" s="313"/>
      <c r="I59" s="313"/>
      <c r="J59" s="313"/>
      <c r="K59" s="311"/>
    </row>
    <row r="60" s="1" customFormat="1" ht="15" customHeight="1">
      <c r="B60" s="309"/>
      <c r="C60" s="315"/>
      <c r="D60" s="313" t="s">
        <v>651</v>
      </c>
      <c r="E60" s="313"/>
      <c r="F60" s="313"/>
      <c r="G60" s="313"/>
      <c r="H60" s="313"/>
      <c r="I60" s="313"/>
      <c r="J60" s="313"/>
      <c r="K60" s="311"/>
    </row>
    <row r="61" s="1" customFormat="1" ht="15" customHeight="1">
      <c r="B61" s="309"/>
      <c r="C61" s="315"/>
      <c r="D61" s="313" t="s">
        <v>652</v>
      </c>
      <c r="E61" s="313"/>
      <c r="F61" s="313"/>
      <c r="G61" s="313"/>
      <c r="H61" s="313"/>
      <c r="I61" s="313"/>
      <c r="J61" s="313"/>
      <c r="K61" s="311"/>
    </row>
    <row r="62" s="1" customFormat="1" ht="15" customHeight="1">
      <c r="B62" s="309"/>
      <c r="C62" s="315"/>
      <c r="D62" s="318" t="s">
        <v>653</v>
      </c>
      <c r="E62" s="318"/>
      <c r="F62" s="318"/>
      <c r="G62" s="318"/>
      <c r="H62" s="318"/>
      <c r="I62" s="318"/>
      <c r="J62" s="318"/>
      <c r="K62" s="311"/>
    </row>
    <row r="63" s="1" customFormat="1" ht="15" customHeight="1">
      <c r="B63" s="309"/>
      <c r="C63" s="315"/>
      <c r="D63" s="313" t="s">
        <v>654</v>
      </c>
      <c r="E63" s="313"/>
      <c r="F63" s="313"/>
      <c r="G63" s="313"/>
      <c r="H63" s="313"/>
      <c r="I63" s="313"/>
      <c r="J63" s="313"/>
      <c r="K63" s="311"/>
    </row>
    <row r="64" s="1" customFormat="1" ht="12.75" customHeight="1">
      <c r="B64" s="309"/>
      <c r="C64" s="315"/>
      <c r="D64" s="315"/>
      <c r="E64" s="319"/>
      <c r="F64" s="315"/>
      <c r="G64" s="315"/>
      <c r="H64" s="315"/>
      <c r="I64" s="315"/>
      <c r="J64" s="315"/>
      <c r="K64" s="311"/>
    </row>
    <row r="65" s="1" customFormat="1" ht="15" customHeight="1">
      <c r="B65" s="309"/>
      <c r="C65" s="315"/>
      <c r="D65" s="313" t="s">
        <v>655</v>
      </c>
      <c r="E65" s="313"/>
      <c r="F65" s="313"/>
      <c r="G65" s="313"/>
      <c r="H65" s="313"/>
      <c r="I65" s="313"/>
      <c r="J65" s="313"/>
      <c r="K65" s="311"/>
    </row>
    <row r="66" s="1" customFormat="1" ht="15" customHeight="1">
      <c r="B66" s="309"/>
      <c r="C66" s="315"/>
      <c r="D66" s="318" t="s">
        <v>656</v>
      </c>
      <c r="E66" s="318"/>
      <c r="F66" s="318"/>
      <c r="G66" s="318"/>
      <c r="H66" s="318"/>
      <c r="I66" s="318"/>
      <c r="J66" s="318"/>
      <c r="K66" s="311"/>
    </row>
    <row r="67" s="1" customFormat="1" ht="15" customHeight="1">
      <c r="B67" s="309"/>
      <c r="C67" s="315"/>
      <c r="D67" s="313" t="s">
        <v>657</v>
      </c>
      <c r="E67" s="313"/>
      <c r="F67" s="313"/>
      <c r="G67" s="313"/>
      <c r="H67" s="313"/>
      <c r="I67" s="313"/>
      <c r="J67" s="313"/>
      <c r="K67" s="311"/>
    </row>
    <row r="68" s="1" customFormat="1" ht="15" customHeight="1">
      <c r="B68" s="309"/>
      <c r="C68" s="315"/>
      <c r="D68" s="313" t="s">
        <v>658</v>
      </c>
      <c r="E68" s="313"/>
      <c r="F68" s="313"/>
      <c r="G68" s="313"/>
      <c r="H68" s="313"/>
      <c r="I68" s="313"/>
      <c r="J68" s="313"/>
      <c r="K68" s="311"/>
    </row>
    <row r="69" s="1" customFormat="1" ht="15" customHeight="1">
      <c r="B69" s="309"/>
      <c r="C69" s="315"/>
      <c r="D69" s="313" t="s">
        <v>659</v>
      </c>
      <c r="E69" s="313"/>
      <c r="F69" s="313"/>
      <c r="G69" s="313"/>
      <c r="H69" s="313"/>
      <c r="I69" s="313"/>
      <c r="J69" s="313"/>
      <c r="K69" s="311"/>
    </row>
    <row r="70" s="1" customFormat="1" ht="15" customHeight="1">
      <c r="B70" s="309"/>
      <c r="C70" s="315"/>
      <c r="D70" s="313" t="s">
        <v>660</v>
      </c>
      <c r="E70" s="313"/>
      <c r="F70" s="313"/>
      <c r="G70" s="313"/>
      <c r="H70" s="313"/>
      <c r="I70" s="313"/>
      <c r="J70" s="313"/>
      <c r="K70" s="311"/>
    </row>
    <row r="71" s="1" customFormat="1" ht="12.75" customHeight="1">
      <c r="B71" s="320"/>
      <c r="C71" s="321"/>
      <c r="D71" s="321"/>
      <c r="E71" s="321"/>
      <c r="F71" s="321"/>
      <c r="G71" s="321"/>
      <c r="H71" s="321"/>
      <c r="I71" s="321"/>
      <c r="J71" s="321"/>
      <c r="K71" s="322"/>
    </row>
    <row r="72" s="1" customFormat="1" ht="18.75" customHeight="1">
      <c r="B72" s="323"/>
      <c r="C72" s="323"/>
      <c r="D72" s="323"/>
      <c r="E72" s="323"/>
      <c r="F72" s="323"/>
      <c r="G72" s="323"/>
      <c r="H72" s="323"/>
      <c r="I72" s="323"/>
      <c r="J72" s="323"/>
      <c r="K72" s="324"/>
    </row>
    <row r="73" s="1" customFormat="1" ht="18.75" customHeight="1">
      <c r="B73" s="324"/>
      <c r="C73" s="324"/>
      <c r="D73" s="324"/>
      <c r="E73" s="324"/>
      <c r="F73" s="324"/>
      <c r="G73" s="324"/>
      <c r="H73" s="324"/>
      <c r="I73" s="324"/>
      <c r="J73" s="324"/>
      <c r="K73" s="324"/>
    </row>
    <row r="74" s="1" customFormat="1" ht="7.5" customHeight="1">
      <c r="B74" s="325"/>
      <c r="C74" s="326"/>
      <c r="D74" s="326"/>
      <c r="E74" s="326"/>
      <c r="F74" s="326"/>
      <c r="G74" s="326"/>
      <c r="H74" s="326"/>
      <c r="I74" s="326"/>
      <c r="J74" s="326"/>
      <c r="K74" s="327"/>
    </row>
    <row r="75" s="1" customFormat="1" ht="45" customHeight="1">
      <c r="B75" s="328"/>
      <c r="C75" s="329" t="s">
        <v>661</v>
      </c>
      <c r="D75" s="329"/>
      <c r="E75" s="329"/>
      <c r="F75" s="329"/>
      <c r="G75" s="329"/>
      <c r="H75" s="329"/>
      <c r="I75" s="329"/>
      <c r="J75" s="329"/>
      <c r="K75" s="330"/>
    </row>
    <row r="76" s="1" customFormat="1" ht="17.25" customHeight="1">
      <c r="B76" s="328"/>
      <c r="C76" s="331" t="s">
        <v>662</v>
      </c>
      <c r="D76" s="331"/>
      <c r="E76" s="331"/>
      <c r="F76" s="331" t="s">
        <v>663</v>
      </c>
      <c r="G76" s="332"/>
      <c r="H76" s="331" t="s">
        <v>54</v>
      </c>
      <c r="I76" s="331" t="s">
        <v>57</v>
      </c>
      <c r="J76" s="331" t="s">
        <v>664</v>
      </c>
      <c r="K76" s="330"/>
    </row>
    <row r="77" s="1" customFormat="1" ht="17.25" customHeight="1">
      <c r="B77" s="328"/>
      <c r="C77" s="333" t="s">
        <v>665</v>
      </c>
      <c r="D77" s="333"/>
      <c r="E77" s="333"/>
      <c r="F77" s="334" t="s">
        <v>666</v>
      </c>
      <c r="G77" s="335"/>
      <c r="H77" s="333"/>
      <c r="I77" s="333"/>
      <c r="J77" s="333" t="s">
        <v>667</v>
      </c>
      <c r="K77" s="330"/>
    </row>
    <row r="78" s="1" customFormat="1" ht="5.25" customHeight="1">
      <c r="B78" s="328"/>
      <c r="C78" s="336"/>
      <c r="D78" s="336"/>
      <c r="E78" s="336"/>
      <c r="F78" s="336"/>
      <c r="G78" s="337"/>
      <c r="H78" s="336"/>
      <c r="I78" s="336"/>
      <c r="J78" s="336"/>
      <c r="K78" s="330"/>
    </row>
    <row r="79" s="1" customFormat="1" ht="15" customHeight="1">
      <c r="B79" s="328"/>
      <c r="C79" s="316" t="s">
        <v>53</v>
      </c>
      <c r="D79" s="338"/>
      <c r="E79" s="338"/>
      <c r="F79" s="339" t="s">
        <v>668</v>
      </c>
      <c r="G79" s="340"/>
      <c r="H79" s="316" t="s">
        <v>669</v>
      </c>
      <c r="I79" s="316" t="s">
        <v>670</v>
      </c>
      <c r="J79" s="316">
        <v>20</v>
      </c>
      <c r="K79" s="330"/>
    </row>
    <row r="80" s="1" customFormat="1" ht="15" customHeight="1">
      <c r="B80" s="328"/>
      <c r="C80" s="316" t="s">
        <v>671</v>
      </c>
      <c r="D80" s="316"/>
      <c r="E80" s="316"/>
      <c r="F80" s="339" t="s">
        <v>668</v>
      </c>
      <c r="G80" s="340"/>
      <c r="H80" s="316" t="s">
        <v>672</v>
      </c>
      <c r="I80" s="316" t="s">
        <v>670</v>
      </c>
      <c r="J80" s="316">
        <v>120</v>
      </c>
      <c r="K80" s="330"/>
    </row>
    <row r="81" s="1" customFormat="1" ht="15" customHeight="1">
      <c r="B81" s="341"/>
      <c r="C81" s="316" t="s">
        <v>673</v>
      </c>
      <c r="D81" s="316"/>
      <c r="E81" s="316"/>
      <c r="F81" s="339" t="s">
        <v>674</v>
      </c>
      <c r="G81" s="340"/>
      <c r="H81" s="316" t="s">
        <v>675</v>
      </c>
      <c r="I81" s="316" t="s">
        <v>670</v>
      </c>
      <c r="J81" s="316">
        <v>50</v>
      </c>
      <c r="K81" s="330"/>
    </row>
    <row r="82" s="1" customFormat="1" ht="15" customHeight="1">
      <c r="B82" s="341"/>
      <c r="C82" s="316" t="s">
        <v>676</v>
      </c>
      <c r="D82" s="316"/>
      <c r="E82" s="316"/>
      <c r="F82" s="339" t="s">
        <v>668</v>
      </c>
      <c r="G82" s="340"/>
      <c r="H82" s="316" t="s">
        <v>677</v>
      </c>
      <c r="I82" s="316" t="s">
        <v>678</v>
      </c>
      <c r="J82" s="316"/>
      <c r="K82" s="330"/>
    </row>
    <row r="83" s="1" customFormat="1" ht="15" customHeight="1">
      <c r="B83" s="341"/>
      <c r="C83" s="342" t="s">
        <v>679</v>
      </c>
      <c r="D83" s="342"/>
      <c r="E83" s="342"/>
      <c r="F83" s="343" t="s">
        <v>674</v>
      </c>
      <c r="G83" s="342"/>
      <c r="H83" s="342" t="s">
        <v>680</v>
      </c>
      <c r="I83" s="342" t="s">
        <v>670</v>
      </c>
      <c r="J83" s="342">
        <v>15</v>
      </c>
      <c r="K83" s="330"/>
    </row>
    <row r="84" s="1" customFormat="1" ht="15" customHeight="1">
      <c r="B84" s="341"/>
      <c r="C84" s="342" t="s">
        <v>681</v>
      </c>
      <c r="D84" s="342"/>
      <c r="E84" s="342"/>
      <c r="F84" s="343" t="s">
        <v>674</v>
      </c>
      <c r="G84" s="342"/>
      <c r="H84" s="342" t="s">
        <v>682</v>
      </c>
      <c r="I84" s="342" t="s">
        <v>670</v>
      </c>
      <c r="J84" s="342">
        <v>15</v>
      </c>
      <c r="K84" s="330"/>
    </row>
    <row r="85" s="1" customFormat="1" ht="15" customHeight="1">
      <c r="B85" s="341"/>
      <c r="C85" s="342" t="s">
        <v>683</v>
      </c>
      <c r="D85" s="342"/>
      <c r="E85" s="342"/>
      <c r="F85" s="343" t="s">
        <v>674</v>
      </c>
      <c r="G85" s="342"/>
      <c r="H85" s="342" t="s">
        <v>684</v>
      </c>
      <c r="I85" s="342" t="s">
        <v>670</v>
      </c>
      <c r="J85" s="342">
        <v>20</v>
      </c>
      <c r="K85" s="330"/>
    </row>
    <row r="86" s="1" customFormat="1" ht="15" customHeight="1">
      <c r="B86" s="341"/>
      <c r="C86" s="342" t="s">
        <v>685</v>
      </c>
      <c r="D86" s="342"/>
      <c r="E86" s="342"/>
      <c r="F86" s="343" t="s">
        <v>674</v>
      </c>
      <c r="G86" s="342"/>
      <c r="H86" s="342" t="s">
        <v>686</v>
      </c>
      <c r="I86" s="342" t="s">
        <v>670</v>
      </c>
      <c r="J86" s="342">
        <v>20</v>
      </c>
      <c r="K86" s="330"/>
    </row>
    <row r="87" s="1" customFormat="1" ht="15" customHeight="1">
      <c r="B87" s="341"/>
      <c r="C87" s="316" t="s">
        <v>687</v>
      </c>
      <c r="D87" s="316"/>
      <c r="E87" s="316"/>
      <c r="F87" s="339" t="s">
        <v>674</v>
      </c>
      <c r="G87" s="340"/>
      <c r="H87" s="316" t="s">
        <v>688</v>
      </c>
      <c r="I87" s="316" t="s">
        <v>670</v>
      </c>
      <c r="J87" s="316">
        <v>50</v>
      </c>
      <c r="K87" s="330"/>
    </row>
    <row r="88" s="1" customFormat="1" ht="15" customHeight="1">
      <c r="B88" s="341"/>
      <c r="C88" s="316" t="s">
        <v>689</v>
      </c>
      <c r="D88" s="316"/>
      <c r="E88" s="316"/>
      <c r="F88" s="339" t="s">
        <v>674</v>
      </c>
      <c r="G88" s="340"/>
      <c r="H88" s="316" t="s">
        <v>690</v>
      </c>
      <c r="I88" s="316" t="s">
        <v>670</v>
      </c>
      <c r="J88" s="316">
        <v>20</v>
      </c>
      <c r="K88" s="330"/>
    </row>
    <row r="89" s="1" customFormat="1" ht="15" customHeight="1">
      <c r="B89" s="341"/>
      <c r="C89" s="316" t="s">
        <v>691</v>
      </c>
      <c r="D89" s="316"/>
      <c r="E89" s="316"/>
      <c r="F89" s="339" t="s">
        <v>674</v>
      </c>
      <c r="G89" s="340"/>
      <c r="H89" s="316" t="s">
        <v>692</v>
      </c>
      <c r="I89" s="316" t="s">
        <v>670</v>
      </c>
      <c r="J89" s="316">
        <v>20</v>
      </c>
      <c r="K89" s="330"/>
    </row>
    <row r="90" s="1" customFormat="1" ht="15" customHeight="1">
      <c r="B90" s="341"/>
      <c r="C90" s="316" t="s">
        <v>693</v>
      </c>
      <c r="D90" s="316"/>
      <c r="E90" s="316"/>
      <c r="F90" s="339" t="s">
        <v>674</v>
      </c>
      <c r="G90" s="340"/>
      <c r="H90" s="316" t="s">
        <v>694</v>
      </c>
      <c r="I90" s="316" t="s">
        <v>670</v>
      </c>
      <c r="J90" s="316">
        <v>50</v>
      </c>
      <c r="K90" s="330"/>
    </row>
    <row r="91" s="1" customFormat="1" ht="15" customHeight="1">
      <c r="B91" s="341"/>
      <c r="C91" s="316" t="s">
        <v>695</v>
      </c>
      <c r="D91" s="316"/>
      <c r="E91" s="316"/>
      <c r="F91" s="339" t="s">
        <v>674</v>
      </c>
      <c r="G91" s="340"/>
      <c r="H91" s="316" t="s">
        <v>695</v>
      </c>
      <c r="I91" s="316" t="s">
        <v>670</v>
      </c>
      <c r="J91" s="316">
        <v>50</v>
      </c>
      <c r="K91" s="330"/>
    </row>
    <row r="92" s="1" customFormat="1" ht="15" customHeight="1">
      <c r="B92" s="341"/>
      <c r="C92" s="316" t="s">
        <v>696</v>
      </c>
      <c r="D92" s="316"/>
      <c r="E92" s="316"/>
      <c r="F92" s="339" t="s">
        <v>674</v>
      </c>
      <c r="G92" s="340"/>
      <c r="H92" s="316" t="s">
        <v>697</v>
      </c>
      <c r="I92" s="316" t="s">
        <v>670</v>
      </c>
      <c r="J92" s="316">
        <v>255</v>
      </c>
      <c r="K92" s="330"/>
    </row>
    <row r="93" s="1" customFormat="1" ht="15" customHeight="1">
      <c r="B93" s="341"/>
      <c r="C93" s="316" t="s">
        <v>698</v>
      </c>
      <c r="D93" s="316"/>
      <c r="E93" s="316"/>
      <c r="F93" s="339" t="s">
        <v>668</v>
      </c>
      <c r="G93" s="340"/>
      <c r="H93" s="316" t="s">
        <v>699</v>
      </c>
      <c r="I93" s="316" t="s">
        <v>700</v>
      </c>
      <c r="J93" s="316"/>
      <c r="K93" s="330"/>
    </row>
    <row r="94" s="1" customFormat="1" ht="15" customHeight="1">
      <c r="B94" s="341"/>
      <c r="C94" s="316" t="s">
        <v>701</v>
      </c>
      <c r="D94" s="316"/>
      <c r="E94" s="316"/>
      <c r="F94" s="339" t="s">
        <v>668</v>
      </c>
      <c r="G94" s="340"/>
      <c r="H94" s="316" t="s">
        <v>702</v>
      </c>
      <c r="I94" s="316" t="s">
        <v>703</v>
      </c>
      <c r="J94" s="316"/>
      <c r="K94" s="330"/>
    </row>
    <row r="95" s="1" customFormat="1" ht="15" customHeight="1">
      <c r="B95" s="341"/>
      <c r="C95" s="316" t="s">
        <v>704</v>
      </c>
      <c r="D95" s="316"/>
      <c r="E95" s="316"/>
      <c r="F95" s="339" t="s">
        <v>668</v>
      </c>
      <c r="G95" s="340"/>
      <c r="H95" s="316" t="s">
        <v>704</v>
      </c>
      <c r="I95" s="316" t="s">
        <v>703</v>
      </c>
      <c r="J95" s="316"/>
      <c r="K95" s="330"/>
    </row>
    <row r="96" s="1" customFormat="1" ht="15" customHeight="1">
      <c r="B96" s="341"/>
      <c r="C96" s="316" t="s">
        <v>38</v>
      </c>
      <c r="D96" s="316"/>
      <c r="E96" s="316"/>
      <c r="F96" s="339" t="s">
        <v>668</v>
      </c>
      <c r="G96" s="340"/>
      <c r="H96" s="316" t="s">
        <v>705</v>
      </c>
      <c r="I96" s="316" t="s">
        <v>703</v>
      </c>
      <c r="J96" s="316"/>
      <c r="K96" s="330"/>
    </row>
    <row r="97" s="1" customFormat="1" ht="15" customHeight="1">
      <c r="B97" s="341"/>
      <c r="C97" s="316" t="s">
        <v>48</v>
      </c>
      <c r="D97" s="316"/>
      <c r="E97" s="316"/>
      <c r="F97" s="339" t="s">
        <v>668</v>
      </c>
      <c r="G97" s="340"/>
      <c r="H97" s="316" t="s">
        <v>706</v>
      </c>
      <c r="I97" s="316" t="s">
        <v>703</v>
      </c>
      <c r="J97" s="316"/>
      <c r="K97" s="330"/>
    </row>
    <row r="98" s="1" customFormat="1" ht="15" customHeight="1">
      <c r="B98" s="344"/>
      <c r="C98" s="345"/>
      <c r="D98" s="345"/>
      <c r="E98" s="345"/>
      <c r="F98" s="345"/>
      <c r="G98" s="345"/>
      <c r="H98" s="345"/>
      <c r="I98" s="345"/>
      <c r="J98" s="345"/>
      <c r="K98" s="346"/>
    </row>
    <row r="99" s="1" customFormat="1" ht="18.75" customHeight="1">
      <c r="B99" s="347"/>
      <c r="C99" s="348"/>
      <c r="D99" s="348"/>
      <c r="E99" s="348"/>
      <c r="F99" s="348"/>
      <c r="G99" s="348"/>
      <c r="H99" s="348"/>
      <c r="I99" s="348"/>
      <c r="J99" s="348"/>
      <c r="K99" s="347"/>
    </row>
    <row r="100" s="1" customFormat="1" ht="18.75" customHeight="1">
      <c r="B100" s="324"/>
      <c r="C100" s="324"/>
      <c r="D100" s="324"/>
      <c r="E100" s="324"/>
      <c r="F100" s="324"/>
      <c r="G100" s="324"/>
      <c r="H100" s="324"/>
      <c r="I100" s="324"/>
      <c r="J100" s="324"/>
      <c r="K100" s="324"/>
    </row>
    <row r="101" s="1" customFormat="1" ht="7.5" customHeight="1">
      <c r="B101" s="325"/>
      <c r="C101" s="326"/>
      <c r="D101" s="326"/>
      <c r="E101" s="326"/>
      <c r="F101" s="326"/>
      <c r="G101" s="326"/>
      <c r="H101" s="326"/>
      <c r="I101" s="326"/>
      <c r="J101" s="326"/>
      <c r="K101" s="327"/>
    </row>
    <row r="102" s="1" customFormat="1" ht="45" customHeight="1">
      <c r="B102" s="328"/>
      <c r="C102" s="329" t="s">
        <v>707</v>
      </c>
      <c r="D102" s="329"/>
      <c r="E102" s="329"/>
      <c r="F102" s="329"/>
      <c r="G102" s="329"/>
      <c r="H102" s="329"/>
      <c r="I102" s="329"/>
      <c r="J102" s="329"/>
      <c r="K102" s="330"/>
    </row>
    <row r="103" s="1" customFormat="1" ht="17.25" customHeight="1">
      <c r="B103" s="328"/>
      <c r="C103" s="331" t="s">
        <v>662</v>
      </c>
      <c r="D103" s="331"/>
      <c r="E103" s="331"/>
      <c r="F103" s="331" t="s">
        <v>663</v>
      </c>
      <c r="G103" s="332"/>
      <c r="H103" s="331" t="s">
        <v>54</v>
      </c>
      <c r="I103" s="331" t="s">
        <v>57</v>
      </c>
      <c r="J103" s="331" t="s">
        <v>664</v>
      </c>
      <c r="K103" s="330"/>
    </row>
    <row r="104" s="1" customFormat="1" ht="17.25" customHeight="1">
      <c r="B104" s="328"/>
      <c r="C104" s="333" t="s">
        <v>665</v>
      </c>
      <c r="D104" s="333"/>
      <c r="E104" s="333"/>
      <c r="F104" s="334" t="s">
        <v>666</v>
      </c>
      <c r="G104" s="335"/>
      <c r="H104" s="333"/>
      <c r="I104" s="333"/>
      <c r="J104" s="333" t="s">
        <v>667</v>
      </c>
      <c r="K104" s="330"/>
    </row>
    <row r="105" s="1" customFormat="1" ht="5.25" customHeight="1">
      <c r="B105" s="328"/>
      <c r="C105" s="331"/>
      <c r="D105" s="331"/>
      <c r="E105" s="331"/>
      <c r="F105" s="331"/>
      <c r="G105" s="349"/>
      <c r="H105" s="331"/>
      <c r="I105" s="331"/>
      <c r="J105" s="331"/>
      <c r="K105" s="330"/>
    </row>
    <row r="106" s="1" customFormat="1" ht="15" customHeight="1">
      <c r="B106" s="328"/>
      <c r="C106" s="316" t="s">
        <v>53</v>
      </c>
      <c r="D106" s="338"/>
      <c r="E106" s="338"/>
      <c r="F106" s="339" t="s">
        <v>668</v>
      </c>
      <c r="G106" s="316"/>
      <c r="H106" s="316" t="s">
        <v>708</v>
      </c>
      <c r="I106" s="316" t="s">
        <v>670</v>
      </c>
      <c r="J106" s="316">
        <v>20</v>
      </c>
      <c r="K106" s="330"/>
    </row>
    <row r="107" s="1" customFormat="1" ht="15" customHeight="1">
      <c r="B107" s="328"/>
      <c r="C107" s="316" t="s">
        <v>671</v>
      </c>
      <c r="D107" s="316"/>
      <c r="E107" s="316"/>
      <c r="F107" s="339" t="s">
        <v>668</v>
      </c>
      <c r="G107" s="316"/>
      <c r="H107" s="316" t="s">
        <v>708</v>
      </c>
      <c r="I107" s="316" t="s">
        <v>670</v>
      </c>
      <c r="J107" s="316">
        <v>120</v>
      </c>
      <c r="K107" s="330"/>
    </row>
    <row r="108" s="1" customFormat="1" ht="15" customHeight="1">
      <c r="B108" s="341"/>
      <c r="C108" s="316" t="s">
        <v>673</v>
      </c>
      <c r="D108" s="316"/>
      <c r="E108" s="316"/>
      <c r="F108" s="339" t="s">
        <v>674</v>
      </c>
      <c r="G108" s="316"/>
      <c r="H108" s="316" t="s">
        <v>708</v>
      </c>
      <c r="I108" s="316" t="s">
        <v>670</v>
      </c>
      <c r="J108" s="316">
        <v>50</v>
      </c>
      <c r="K108" s="330"/>
    </row>
    <row r="109" s="1" customFormat="1" ht="15" customHeight="1">
      <c r="B109" s="341"/>
      <c r="C109" s="316" t="s">
        <v>676</v>
      </c>
      <c r="D109" s="316"/>
      <c r="E109" s="316"/>
      <c r="F109" s="339" t="s">
        <v>668</v>
      </c>
      <c r="G109" s="316"/>
      <c r="H109" s="316" t="s">
        <v>708</v>
      </c>
      <c r="I109" s="316" t="s">
        <v>678</v>
      </c>
      <c r="J109" s="316"/>
      <c r="K109" s="330"/>
    </row>
    <row r="110" s="1" customFormat="1" ht="15" customHeight="1">
      <c r="B110" s="341"/>
      <c r="C110" s="316" t="s">
        <v>687</v>
      </c>
      <c r="D110" s="316"/>
      <c r="E110" s="316"/>
      <c r="F110" s="339" t="s">
        <v>674</v>
      </c>
      <c r="G110" s="316"/>
      <c r="H110" s="316" t="s">
        <v>708</v>
      </c>
      <c r="I110" s="316" t="s">
        <v>670</v>
      </c>
      <c r="J110" s="316">
        <v>50</v>
      </c>
      <c r="K110" s="330"/>
    </row>
    <row r="111" s="1" customFormat="1" ht="15" customHeight="1">
      <c r="B111" s="341"/>
      <c r="C111" s="316" t="s">
        <v>695</v>
      </c>
      <c r="D111" s="316"/>
      <c r="E111" s="316"/>
      <c r="F111" s="339" t="s">
        <v>674</v>
      </c>
      <c r="G111" s="316"/>
      <c r="H111" s="316" t="s">
        <v>708</v>
      </c>
      <c r="I111" s="316" t="s">
        <v>670</v>
      </c>
      <c r="J111" s="316">
        <v>50</v>
      </c>
      <c r="K111" s="330"/>
    </row>
    <row r="112" s="1" customFormat="1" ht="15" customHeight="1">
      <c r="B112" s="341"/>
      <c r="C112" s="316" t="s">
        <v>693</v>
      </c>
      <c r="D112" s="316"/>
      <c r="E112" s="316"/>
      <c r="F112" s="339" t="s">
        <v>674</v>
      </c>
      <c r="G112" s="316"/>
      <c r="H112" s="316" t="s">
        <v>708</v>
      </c>
      <c r="I112" s="316" t="s">
        <v>670</v>
      </c>
      <c r="J112" s="316">
        <v>50</v>
      </c>
      <c r="K112" s="330"/>
    </row>
    <row r="113" s="1" customFormat="1" ht="15" customHeight="1">
      <c r="B113" s="341"/>
      <c r="C113" s="316" t="s">
        <v>53</v>
      </c>
      <c r="D113" s="316"/>
      <c r="E113" s="316"/>
      <c r="F113" s="339" t="s">
        <v>668</v>
      </c>
      <c r="G113" s="316"/>
      <c r="H113" s="316" t="s">
        <v>709</v>
      </c>
      <c r="I113" s="316" t="s">
        <v>670</v>
      </c>
      <c r="J113" s="316">
        <v>20</v>
      </c>
      <c r="K113" s="330"/>
    </row>
    <row r="114" s="1" customFormat="1" ht="15" customHeight="1">
      <c r="B114" s="341"/>
      <c r="C114" s="316" t="s">
        <v>710</v>
      </c>
      <c r="D114" s="316"/>
      <c r="E114" s="316"/>
      <c r="F114" s="339" t="s">
        <v>668</v>
      </c>
      <c r="G114" s="316"/>
      <c r="H114" s="316" t="s">
        <v>711</v>
      </c>
      <c r="I114" s="316" t="s">
        <v>670</v>
      </c>
      <c r="J114" s="316">
        <v>120</v>
      </c>
      <c r="K114" s="330"/>
    </row>
    <row r="115" s="1" customFormat="1" ht="15" customHeight="1">
      <c r="B115" s="341"/>
      <c r="C115" s="316" t="s">
        <v>38</v>
      </c>
      <c r="D115" s="316"/>
      <c r="E115" s="316"/>
      <c r="F115" s="339" t="s">
        <v>668</v>
      </c>
      <c r="G115" s="316"/>
      <c r="H115" s="316" t="s">
        <v>712</v>
      </c>
      <c r="I115" s="316" t="s">
        <v>703</v>
      </c>
      <c r="J115" s="316"/>
      <c r="K115" s="330"/>
    </row>
    <row r="116" s="1" customFormat="1" ht="15" customHeight="1">
      <c r="B116" s="341"/>
      <c r="C116" s="316" t="s">
        <v>48</v>
      </c>
      <c r="D116" s="316"/>
      <c r="E116" s="316"/>
      <c r="F116" s="339" t="s">
        <v>668</v>
      </c>
      <c r="G116" s="316"/>
      <c r="H116" s="316" t="s">
        <v>713</v>
      </c>
      <c r="I116" s="316" t="s">
        <v>703</v>
      </c>
      <c r="J116" s="316"/>
      <c r="K116" s="330"/>
    </row>
    <row r="117" s="1" customFormat="1" ht="15" customHeight="1">
      <c r="B117" s="341"/>
      <c r="C117" s="316" t="s">
        <v>57</v>
      </c>
      <c r="D117" s="316"/>
      <c r="E117" s="316"/>
      <c r="F117" s="339" t="s">
        <v>668</v>
      </c>
      <c r="G117" s="316"/>
      <c r="H117" s="316" t="s">
        <v>714</v>
      </c>
      <c r="I117" s="316" t="s">
        <v>715</v>
      </c>
      <c r="J117" s="316"/>
      <c r="K117" s="330"/>
    </row>
    <row r="118" s="1" customFormat="1" ht="15" customHeight="1">
      <c r="B118" s="344"/>
      <c r="C118" s="350"/>
      <c r="D118" s="350"/>
      <c r="E118" s="350"/>
      <c r="F118" s="350"/>
      <c r="G118" s="350"/>
      <c r="H118" s="350"/>
      <c r="I118" s="350"/>
      <c r="J118" s="350"/>
      <c r="K118" s="346"/>
    </row>
    <row r="119" s="1" customFormat="1" ht="18.75" customHeight="1">
      <c r="B119" s="351"/>
      <c r="C119" s="352"/>
      <c r="D119" s="352"/>
      <c r="E119" s="352"/>
      <c r="F119" s="353"/>
      <c r="G119" s="352"/>
      <c r="H119" s="352"/>
      <c r="I119" s="352"/>
      <c r="J119" s="352"/>
      <c r="K119" s="351"/>
    </row>
    <row r="120" s="1" customFormat="1" ht="18.75" customHeight="1">
      <c r="B120" s="324"/>
      <c r="C120" s="324"/>
      <c r="D120" s="324"/>
      <c r="E120" s="324"/>
      <c r="F120" s="324"/>
      <c r="G120" s="324"/>
      <c r="H120" s="324"/>
      <c r="I120" s="324"/>
      <c r="J120" s="324"/>
      <c r="K120" s="324"/>
    </row>
    <row r="121" s="1" customFormat="1" ht="7.5" customHeight="1">
      <c r="B121" s="354"/>
      <c r="C121" s="355"/>
      <c r="D121" s="355"/>
      <c r="E121" s="355"/>
      <c r="F121" s="355"/>
      <c r="G121" s="355"/>
      <c r="H121" s="355"/>
      <c r="I121" s="355"/>
      <c r="J121" s="355"/>
      <c r="K121" s="356"/>
    </row>
    <row r="122" s="1" customFormat="1" ht="45" customHeight="1">
      <c r="B122" s="357"/>
      <c r="C122" s="307" t="s">
        <v>716</v>
      </c>
      <c r="D122" s="307"/>
      <c r="E122" s="307"/>
      <c r="F122" s="307"/>
      <c r="G122" s="307"/>
      <c r="H122" s="307"/>
      <c r="I122" s="307"/>
      <c r="J122" s="307"/>
      <c r="K122" s="358"/>
    </row>
    <row r="123" s="1" customFormat="1" ht="17.25" customHeight="1">
      <c r="B123" s="359"/>
      <c r="C123" s="331" t="s">
        <v>662</v>
      </c>
      <c r="D123" s="331"/>
      <c r="E123" s="331"/>
      <c r="F123" s="331" t="s">
        <v>663</v>
      </c>
      <c r="G123" s="332"/>
      <c r="H123" s="331" t="s">
        <v>54</v>
      </c>
      <c r="I123" s="331" t="s">
        <v>57</v>
      </c>
      <c r="J123" s="331" t="s">
        <v>664</v>
      </c>
      <c r="K123" s="360"/>
    </row>
    <row r="124" s="1" customFormat="1" ht="17.25" customHeight="1">
      <c r="B124" s="359"/>
      <c r="C124" s="333" t="s">
        <v>665</v>
      </c>
      <c r="D124" s="333"/>
      <c r="E124" s="333"/>
      <c r="F124" s="334" t="s">
        <v>666</v>
      </c>
      <c r="G124" s="335"/>
      <c r="H124" s="333"/>
      <c r="I124" s="333"/>
      <c r="J124" s="333" t="s">
        <v>667</v>
      </c>
      <c r="K124" s="360"/>
    </row>
    <row r="125" s="1" customFormat="1" ht="5.25" customHeight="1">
      <c r="B125" s="361"/>
      <c r="C125" s="336"/>
      <c r="D125" s="336"/>
      <c r="E125" s="336"/>
      <c r="F125" s="336"/>
      <c r="G125" s="362"/>
      <c r="H125" s="336"/>
      <c r="I125" s="336"/>
      <c r="J125" s="336"/>
      <c r="K125" s="363"/>
    </row>
    <row r="126" s="1" customFormat="1" ht="15" customHeight="1">
      <c r="B126" s="361"/>
      <c r="C126" s="316" t="s">
        <v>671</v>
      </c>
      <c r="D126" s="338"/>
      <c r="E126" s="338"/>
      <c r="F126" s="339" t="s">
        <v>668</v>
      </c>
      <c r="G126" s="316"/>
      <c r="H126" s="316" t="s">
        <v>708</v>
      </c>
      <c r="I126" s="316" t="s">
        <v>670</v>
      </c>
      <c r="J126" s="316">
        <v>120</v>
      </c>
      <c r="K126" s="364"/>
    </row>
    <row r="127" s="1" customFormat="1" ht="15" customHeight="1">
      <c r="B127" s="361"/>
      <c r="C127" s="316" t="s">
        <v>717</v>
      </c>
      <c r="D127" s="316"/>
      <c r="E127" s="316"/>
      <c r="F127" s="339" t="s">
        <v>668</v>
      </c>
      <c r="G127" s="316"/>
      <c r="H127" s="316" t="s">
        <v>718</v>
      </c>
      <c r="I127" s="316" t="s">
        <v>670</v>
      </c>
      <c r="J127" s="316" t="s">
        <v>719</v>
      </c>
      <c r="K127" s="364"/>
    </row>
    <row r="128" s="1" customFormat="1" ht="15" customHeight="1">
      <c r="B128" s="361"/>
      <c r="C128" s="316" t="s">
        <v>616</v>
      </c>
      <c r="D128" s="316"/>
      <c r="E128" s="316"/>
      <c r="F128" s="339" t="s">
        <v>668</v>
      </c>
      <c r="G128" s="316"/>
      <c r="H128" s="316" t="s">
        <v>720</v>
      </c>
      <c r="I128" s="316" t="s">
        <v>670</v>
      </c>
      <c r="J128" s="316" t="s">
        <v>719</v>
      </c>
      <c r="K128" s="364"/>
    </row>
    <row r="129" s="1" customFormat="1" ht="15" customHeight="1">
      <c r="B129" s="361"/>
      <c r="C129" s="316" t="s">
        <v>679</v>
      </c>
      <c r="D129" s="316"/>
      <c r="E129" s="316"/>
      <c r="F129" s="339" t="s">
        <v>674</v>
      </c>
      <c r="G129" s="316"/>
      <c r="H129" s="316" t="s">
        <v>680</v>
      </c>
      <c r="I129" s="316" t="s">
        <v>670</v>
      </c>
      <c r="J129" s="316">
        <v>15</v>
      </c>
      <c r="K129" s="364"/>
    </row>
    <row r="130" s="1" customFormat="1" ht="15" customHeight="1">
      <c r="B130" s="361"/>
      <c r="C130" s="342" t="s">
        <v>681</v>
      </c>
      <c r="D130" s="342"/>
      <c r="E130" s="342"/>
      <c r="F130" s="343" t="s">
        <v>674</v>
      </c>
      <c r="G130" s="342"/>
      <c r="H130" s="342" t="s">
        <v>682</v>
      </c>
      <c r="I130" s="342" t="s">
        <v>670</v>
      </c>
      <c r="J130" s="342">
        <v>15</v>
      </c>
      <c r="K130" s="364"/>
    </row>
    <row r="131" s="1" customFormat="1" ht="15" customHeight="1">
      <c r="B131" s="361"/>
      <c r="C131" s="342" t="s">
        <v>683</v>
      </c>
      <c r="D131" s="342"/>
      <c r="E131" s="342"/>
      <c r="F131" s="343" t="s">
        <v>674</v>
      </c>
      <c r="G131" s="342"/>
      <c r="H131" s="342" t="s">
        <v>684</v>
      </c>
      <c r="I131" s="342" t="s">
        <v>670</v>
      </c>
      <c r="J131" s="342">
        <v>20</v>
      </c>
      <c r="K131" s="364"/>
    </row>
    <row r="132" s="1" customFormat="1" ht="15" customHeight="1">
      <c r="B132" s="361"/>
      <c r="C132" s="342" t="s">
        <v>685</v>
      </c>
      <c r="D132" s="342"/>
      <c r="E132" s="342"/>
      <c r="F132" s="343" t="s">
        <v>674</v>
      </c>
      <c r="G132" s="342"/>
      <c r="H132" s="342" t="s">
        <v>686</v>
      </c>
      <c r="I132" s="342" t="s">
        <v>670</v>
      </c>
      <c r="J132" s="342">
        <v>20</v>
      </c>
      <c r="K132" s="364"/>
    </row>
    <row r="133" s="1" customFormat="1" ht="15" customHeight="1">
      <c r="B133" s="361"/>
      <c r="C133" s="316" t="s">
        <v>673</v>
      </c>
      <c r="D133" s="316"/>
      <c r="E133" s="316"/>
      <c r="F133" s="339" t="s">
        <v>674</v>
      </c>
      <c r="G133" s="316"/>
      <c r="H133" s="316" t="s">
        <v>708</v>
      </c>
      <c r="I133" s="316" t="s">
        <v>670</v>
      </c>
      <c r="J133" s="316">
        <v>50</v>
      </c>
      <c r="K133" s="364"/>
    </row>
    <row r="134" s="1" customFormat="1" ht="15" customHeight="1">
      <c r="B134" s="361"/>
      <c r="C134" s="316" t="s">
        <v>687</v>
      </c>
      <c r="D134" s="316"/>
      <c r="E134" s="316"/>
      <c r="F134" s="339" t="s">
        <v>674</v>
      </c>
      <c r="G134" s="316"/>
      <c r="H134" s="316" t="s">
        <v>708</v>
      </c>
      <c r="I134" s="316" t="s">
        <v>670</v>
      </c>
      <c r="J134" s="316">
        <v>50</v>
      </c>
      <c r="K134" s="364"/>
    </row>
    <row r="135" s="1" customFormat="1" ht="15" customHeight="1">
      <c r="B135" s="361"/>
      <c r="C135" s="316" t="s">
        <v>693</v>
      </c>
      <c r="D135" s="316"/>
      <c r="E135" s="316"/>
      <c r="F135" s="339" t="s">
        <v>674</v>
      </c>
      <c r="G135" s="316"/>
      <c r="H135" s="316" t="s">
        <v>708</v>
      </c>
      <c r="I135" s="316" t="s">
        <v>670</v>
      </c>
      <c r="J135" s="316">
        <v>50</v>
      </c>
      <c r="K135" s="364"/>
    </row>
    <row r="136" s="1" customFormat="1" ht="15" customHeight="1">
      <c r="B136" s="361"/>
      <c r="C136" s="316" t="s">
        <v>695</v>
      </c>
      <c r="D136" s="316"/>
      <c r="E136" s="316"/>
      <c r="F136" s="339" t="s">
        <v>674</v>
      </c>
      <c r="G136" s="316"/>
      <c r="H136" s="316" t="s">
        <v>708</v>
      </c>
      <c r="I136" s="316" t="s">
        <v>670</v>
      </c>
      <c r="J136" s="316">
        <v>50</v>
      </c>
      <c r="K136" s="364"/>
    </row>
    <row r="137" s="1" customFormat="1" ht="15" customHeight="1">
      <c r="B137" s="361"/>
      <c r="C137" s="316" t="s">
        <v>696</v>
      </c>
      <c r="D137" s="316"/>
      <c r="E137" s="316"/>
      <c r="F137" s="339" t="s">
        <v>674</v>
      </c>
      <c r="G137" s="316"/>
      <c r="H137" s="316" t="s">
        <v>721</v>
      </c>
      <c r="I137" s="316" t="s">
        <v>670</v>
      </c>
      <c r="J137" s="316">
        <v>255</v>
      </c>
      <c r="K137" s="364"/>
    </row>
    <row r="138" s="1" customFormat="1" ht="15" customHeight="1">
      <c r="B138" s="361"/>
      <c r="C138" s="316" t="s">
        <v>698</v>
      </c>
      <c r="D138" s="316"/>
      <c r="E138" s="316"/>
      <c r="F138" s="339" t="s">
        <v>668</v>
      </c>
      <c r="G138" s="316"/>
      <c r="H138" s="316" t="s">
        <v>722</v>
      </c>
      <c r="I138" s="316" t="s">
        <v>700</v>
      </c>
      <c r="J138" s="316"/>
      <c r="K138" s="364"/>
    </row>
    <row r="139" s="1" customFormat="1" ht="15" customHeight="1">
      <c r="B139" s="361"/>
      <c r="C139" s="316" t="s">
        <v>701</v>
      </c>
      <c r="D139" s="316"/>
      <c r="E139" s="316"/>
      <c r="F139" s="339" t="s">
        <v>668</v>
      </c>
      <c r="G139" s="316"/>
      <c r="H139" s="316" t="s">
        <v>723</v>
      </c>
      <c r="I139" s="316" t="s">
        <v>703</v>
      </c>
      <c r="J139" s="316"/>
      <c r="K139" s="364"/>
    </row>
    <row r="140" s="1" customFormat="1" ht="15" customHeight="1">
      <c r="B140" s="361"/>
      <c r="C140" s="316" t="s">
        <v>704</v>
      </c>
      <c r="D140" s="316"/>
      <c r="E140" s="316"/>
      <c r="F140" s="339" t="s">
        <v>668</v>
      </c>
      <c r="G140" s="316"/>
      <c r="H140" s="316" t="s">
        <v>704</v>
      </c>
      <c r="I140" s="316" t="s">
        <v>703</v>
      </c>
      <c r="J140" s="316"/>
      <c r="K140" s="364"/>
    </row>
    <row r="141" s="1" customFormat="1" ht="15" customHeight="1">
      <c r="B141" s="361"/>
      <c r="C141" s="316" t="s">
        <v>38</v>
      </c>
      <c r="D141" s="316"/>
      <c r="E141" s="316"/>
      <c r="F141" s="339" t="s">
        <v>668</v>
      </c>
      <c r="G141" s="316"/>
      <c r="H141" s="316" t="s">
        <v>724</v>
      </c>
      <c r="I141" s="316" t="s">
        <v>703</v>
      </c>
      <c r="J141" s="316"/>
      <c r="K141" s="364"/>
    </row>
    <row r="142" s="1" customFormat="1" ht="15" customHeight="1">
      <c r="B142" s="361"/>
      <c r="C142" s="316" t="s">
        <v>725</v>
      </c>
      <c r="D142" s="316"/>
      <c r="E142" s="316"/>
      <c r="F142" s="339" t="s">
        <v>668</v>
      </c>
      <c r="G142" s="316"/>
      <c r="H142" s="316" t="s">
        <v>726</v>
      </c>
      <c r="I142" s="316" t="s">
        <v>703</v>
      </c>
      <c r="J142" s="316"/>
      <c r="K142" s="364"/>
    </row>
    <row r="143" s="1" customFormat="1" ht="15" customHeight="1">
      <c r="B143" s="365"/>
      <c r="C143" s="366"/>
      <c r="D143" s="366"/>
      <c r="E143" s="366"/>
      <c r="F143" s="366"/>
      <c r="G143" s="366"/>
      <c r="H143" s="366"/>
      <c r="I143" s="366"/>
      <c r="J143" s="366"/>
      <c r="K143" s="367"/>
    </row>
    <row r="144" s="1" customFormat="1" ht="18.75" customHeight="1">
      <c r="B144" s="352"/>
      <c r="C144" s="352"/>
      <c r="D144" s="352"/>
      <c r="E144" s="352"/>
      <c r="F144" s="353"/>
      <c r="G144" s="352"/>
      <c r="H144" s="352"/>
      <c r="I144" s="352"/>
      <c r="J144" s="352"/>
      <c r="K144" s="352"/>
    </row>
    <row r="145" s="1" customFormat="1" ht="18.75" customHeight="1">
      <c r="B145" s="324"/>
      <c r="C145" s="324"/>
      <c r="D145" s="324"/>
      <c r="E145" s="324"/>
      <c r="F145" s="324"/>
      <c r="G145" s="324"/>
      <c r="H145" s="324"/>
      <c r="I145" s="324"/>
      <c r="J145" s="324"/>
      <c r="K145" s="324"/>
    </row>
    <row r="146" s="1" customFormat="1" ht="7.5" customHeight="1">
      <c r="B146" s="325"/>
      <c r="C146" s="326"/>
      <c r="D146" s="326"/>
      <c r="E146" s="326"/>
      <c r="F146" s="326"/>
      <c r="G146" s="326"/>
      <c r="H146" s="326"/>
      <c r="I146" s="326"/>
      <c r="J146" s="326"/>
      <c r="K146" s="327"/>
    </row>
    <row r="147" s="1" customFormat="1" ht="45" customHeight="1">
      <c r="B147" s="328"/>
      <c r="C147" s="329" t="s">
        <v>727</v>
      </c>
      <c r="D147" s="329"/>
      <c r="E147" s="329"/>
      <c r="F147" s="329"/>
      <c r="G147" s="329"/>
      <c r="H147" s="329"/>
      <c r="I147" s="329"/>
      <c r="J147" s="329"/>
      <c r="K147" s="330"/>
    </row>
    <row r="148" s="1" customFormat="1" ht="17.25" customHeight="1">
      <c r="B148" s="328"/>
      <c r="C148" s="331" t="s">
        <v>662</v>
      </c>
      <c r="D148" s="331"/>
      <c r="E148" s="331"/>
      <c r="F148" s="331" t="s">
        <v>663</v>
      </c>
      <c r="G148" s="332"/>
      <c r="H148" s="331" t="s">
        <v>54</v>
      </c>
      <c r="I148" s="331" t="s">
        <v>57</v>
      </c>
      <c r="J148" s="331" t="s">
        <v>664</v>
      </c>
      <c r="K148" s="330"/>
    </row>
    <row r="149" s="1" customFormat="1" ht="17.25" customHeight="1">
      <c r="B149" s="328"/>
      <c r="C149" s="333" t="s">
        <v>665</v>
      </c>
      <c r="D149" s="333"/>
      <c r="E149" s="333"/>
      <c r="F149" s="334" t="s">
        <v>666</v>
      </c>
      <c r="G149" s="335"/>
      <c r="H149" s="333"/>
      <c r="I149" s="333"/>
      <c r="J149" s="333" t="s">
        <v>667</v>
      </c>
      <c r="K149" s="330"/>
    </row>
    <row r="150" s="1" customFormat="1" ht="5.25" customHeight="1">
      <c r="B150" s="341"/>
      <c r="C150" s="336"/>
      <c r="D150" s="336"/>
      <c r="E150" s="336"/>
      <c r="F150" s="336"/>
      <c r="G150" s="337"/>
      <c r="H150" s="336"/>
      <c r="I150" s="336"/>
      <c r="J150" s="336"/>
      <c r="K150" s="364"/>
    </row>
    <row r="151" s="1" customFormat="1" ht="15" customHeight="1">
      <c r="B151" s="341"/>
      <c r="C151" s="368" t="s">
        <v>671</v>
      </c>
      <c r="D151" s="316"/>
      <c r="E151" s="316"/>
      <c r="F151" s="369" t="s">
        <v>668</v>
      </c>
      <c r="G151" s="316"/>
      <c r="H151" s="368" t="s">
        <v>708</v>
      </c>
      <c r="I151" s="368" t="s">
        <v>670</v>
      </c>
      <c r="J151" s="368">
        <v>120</v>
      </c>
      <c r="K151" s="364"/>
    </row>
    <row r="152" s="1" customFormat="1" ht="15" customHeight="1">
      <c r="B152" s="341"/>
      <c r="C152" s="368" t="s">
        <v>717</v>
      </c>
      <c r="D152" s="316"/>
      <c r="E152" s="316"/>
      <c r="F152" s="369" t="s">
        <v>668</v>
      </c>
      <c r="G152" s="316"/>
      <c r="H152" s="368" t="s">
        <v>728</v>
      </c>
      <c r="I152" s="368" t="s">
        <v>670</v>
      </c>
      <c r="J152" s="368" t="s">
        <v>719</v>
      </c>
      <c r="K152" s="364"/>
    </row>
    <row r="153" s="1" customFormat="1" ht="15" customHeight="1">
      <c r="B153" s="341"/>
      <c r="C153" s="368" t="s">
        <v>616</v>
      </c>
      <c r="D153" s="316"/>
      <c r="E153" s="316"/>
      <c r="F153" s="369" t="s">
        <v>668</v>
      </c>
      <c r="G153" s="316"/>
      <c r="H153" s="368" t="s">
        <v>729</v>
      </c>
      <c r="I153" s="368" t="s">
        <v>670</v>
      </c>
      <c r="J153" s="368" t="s">
        <v>719</v>
      </c>
      <c r="K153" s="364"/>
    </row>
    <row r="154" s="1" customFormat="1" ht="15" customHeight="1">
      <c r="B154" s="341"/>
      <c r="C154" s="368" t="s">
        <v>673</v>
      </c>
      <c r="D154" s="316"/>
      <c r="E154" s="316"/>
      <c r="F154" s="369" t="s">
        <v>674</v>
      </c>
      <c r="G154" s="316"/>
      <c r="H154" s="368" t="s">
        <v>708</v>
      </c>
      <c r="I154" s="368" t="s">
        <v>670</v>
      </c>
      <c r="J154" s="368">
        <v>50</v>
      </c>
      <c r="K154" s="364"/>
    </row>
    <row r="155" s="1" customFormat="1" ht="15" customHeight="1">
      <c r="B155" s="341"/>
      <c r="C155" s="368" t="s">
        <v>676</v>
      </c>
      <c r="D155" s="316"/>
      <c r="E155" s="316"/>
      <c r="F155" s="369" t="s">
        <v>668</v>
      </c>
      <c r="G155" s="316"/>
      <c r="H155" s="368" t="s">
        <v>708</v>
      </c>
      <c r="I155" s="368" t="s">
        <v>678</v>
      </c>
      <c r="J155" s="368"/>
      <c r="K155" s="364"/>
    </row>
    <row r="156" s="1" customFormat="1" ht="15" customHeight="1">
      <c r="B156" s="341"/>
      <c r="C156" s="368" t="s">
        <v>687</v>
      </c>
      <c r="D156" s="316"/>
      <c r="E156" s="316"/>
      <c r="F156" s="369" t="s">
        <v>674</v>
      </c>
      <c r="G156" s="316"/>
      <c r="H156" s="368" t="s">
        <v>708</v>
      </c>
      <c r="I156" s="368" t="s">
        <v>670</v>
      </c>
      <c r="J156" s="368">
        <v>50</v>
      </c>
      <c r="K156" s="364"/>
    </row>
    <row r="157" s="1" customFormat="1" ht="15" customHeight="1">
      <c r="B157" s="341"/>
      <c r="C157" s="368" t="s">
        <v>695</v>
      </c>
      <c r="D157" s="316"/>
      <c r="E157" s="316"/>
      <c r="F157" s="369" t="s">
        <v>674</v>
      </c>
      <c r="G157" s="316"/>
      <c r="H157" s="368" t="s">
        <v>708</v>
      </c>
      <c r="I157" s="368" t="s">
        <v>670</v>
      </c>
      <c r="J157" s="368">
        <v>50</v>
      </c>
      <c r="K157" s="364"/>
    </row>
    <row r="158" s="1" customFormat="1" ht="15" customHeight="1">
      <c r="B158" s="341"/>
      <c r="C158" s="368" t="s">
        <v>693</v>
      </c>
      <c r="D158" s="316"/>
      <c r="E158" s="316"/>
      <c r="F158" s="369" t="s">
        <v>674</v>
      </c>
      <c r="G158" s="316"/>
      <c r="H158" s="368" t="s">
        <v>708</v>
      </c>
      <c r="I158" s="368" t="s">
        <v>670</v>
      </c>
      <c r="J158" s="368">
        <v>50</v>
      </c>
      <c r="K158" s="364"/>
    </row>
    <row r="159" s="1" customFormat="1" ht="15" customHeight="1">
      <c r="B159" s="341"/>
      <c r="C159" s="368" t="s">
        <v>101</v>
      </c>
      <c r="D159" s="316"/>
      <c r="E159" s="316"/>
      <c r="F159" s="369" t="s">
        <v>668</v>
      </c>
      <c r="G159" s="316"/>
      <c r="H159" s="368" t="s">
        <v>730</v>
      </c>
      <c r="I159" s="368" t="s">
        <v>670</v>
      </c>
      <c r="J159" s="368" t="s">
        <v>731</v>
      </c>
      <c r="K159" s="364"/>
    </row>
    <row r="160" s="1" customFormat="1" ht="15" customHeight="1">
      <c r="B160" s="341"/>
      <c r="C160" s="368" t="s">
        <v>732</v>
      </c>
      <c r="D160" s="316"/>
      <c r="E160" s="316"/>
      <c r="F160" s="369" t="s">
        <v>668</v>
      </c>
      <c r="G160" s="316"/>
      <c r="H160" s="368" t="s">
        <v>733</v>
      </c>
      <c r="I160" s="368" t="s">
        <v>703</v>
      </c>
      <c r="J160" s="368"/>
      <c r="K160" s="364"/>
    </row>
    <row r="161" s="1" customFormat="1" ht="15" customHeight="1">
      <c r="B161" s="370"/>
      <c r="C161" s="350"/>
      <c r="D161" s="350"/>
      <c r="E161" s="350"/>
      <c r="F161" s="350"/>
      <c r="G161" s="350"/>
      <c r="H161" s="350"/>
      <c r="I161" s="350"/>
      <c r="J161" s="350"/>
      <c r="K161" s="371"/>
    </row>
    <row r="162" s="1" customFormat="1" ht="18.75" customHeight="1">
      <c r="B162" s="352"/>
      <c r="C162" s="362"/>
      <c r="D162" s="362"/>
      <c r="E162" s="362"/>
      <c r="F162" s="372"/>
      <c r="G162" s="362"/>
      <c r="H162" s="362"/>
      <c r="I162" s="362"/>
      <c r="J162" s="362"/>
      <c r="K162" s="352"/>
    </row>
    <row r="163" s="1" customFormat="1" ht="18.75" customHeight="1">
      <c r="B163" s="324"/>
      <c r="C163" s="324"/>
      <c r="D163" s="324"/>
      <c r="E163" s="324"/>
      <c r="F163" s="324"/>
      <c r="G163" s="324"/>
      <c r="H163" s="324"/>
      <c r="I163" s="324"/>
      <c r="J163" s="324"/>
      <c r="K163" s="324"/>
    </row>
    <row r="164" s="1" customFormat="1" ht="7.5" customHeight="1">
      <c r="B164" s="303"/>
      <c r="C164" s="304"/>
      <c r="D164" s="304"/>
      <c r="E164" s="304"/>
      <c r="F164" s="304"/>
      <c r="G164" s="304"/>
      <c r="H164" s="304"/>
      <c r="I164" s="304"/>
      <c r="J164" s="304"/>
      <c r="K164" s="305"/>
    </row>
    <row r="165" s="1" customFormat="1" ht="45" customHeight="1">
      <c r="B165" s="306"/>
      <c r="C165" s="307" t="s">
        <v>734</v>
      </c>
      <c r="D165" s="307"/>
      <c r="E165" s="307"/>
      <c r="F165" s="307"/>
      <c r="G165" s="307"/>
      <c r="H165" s="307"/>
      <c r="I165" s="307"/>
      <c r="J165" s="307"/>
      <c r="K165" s="308"/>
    </row>
    <row r="166" s="1" customFormat="1" ht="17.25" customHeight="1">
      <c r="B166" s="306"/>
      <c r="C166" s="331" t="s">
        <v>662</v>
      </c>
      <c r="D166" s="331"/>
      <c r="E166" s="331"/>
      <c r="F166" s="331" t="s">
        <v>663</v>
      </c>
      <c r="G166" s="373"/>
      <c r="H166" s="374" t="s">
        <v>54</v>
      </c>
      <c r="I166" s="374" t="s">
        <v>57</v>
      </c>
      <c r="J166" s="331" t="s">
        <v>664</v>
      </c>
      <c r="K166" s="308"/>
    </row>
    <row r="167" s="1" customFormat="1" ht="17.25" customHeight="1">
      <c r="B167" s="309"/>
      <c r="C167" s="333" t="s">
        <v>665</v>
      </c>
      <c r="D167" s="333"/>
      <c r="E167" s="333"/>
      <c r="F167" s="334" t="s">
        <v>666</v>
      </c>
      <c r="G167" s="375"/>
      <c r="H167" s="376"/>
      <c r="I167" s="376"/>
      <c r="J167" s="333" t="s">
        <v>667</v>
      </c>
      <c r="K167" s="311"/>
    </row>
    <row r="168" s="1" customFormat="1" ht="5.25" customHeight="1">
      <c r="B168" s="341"/>
      <c r="C168" s="336"/>
      <c r="D168" s="336"/>
      <c r="E168" s="336"/>
      <c r="F168" s="336"/>
      <c r="G168" s="337"/>
      <c r="H168" s="336"/>
      <c r="I168" s="336"/>
      <c r="J168" s="336"/>
      <c r="K168" s="364"/>
    </row>
    <row r="169" s="1" customFormat="1" ht="15" customHeight="1">
      <c r="B169" s="341"/>
      <c r="C169" s="316" t="s">
        <v>671</v>
      </c>
      <c r="D169" s="316"/>
      <c r="E169" s="316"/>
      <c r="F169" s="339" t="s">
        <v>668</v>
      </c>
      <c r="G169" s="316"/>
      <c r="H169" s="316" t="s">
        <v>708</v>
      </c>
      <c r="I169" s="316" t="s">
        <v>670</v>
      </c>
      <c r="J169" s="316">
        <v>120</v>
      </c>
      <c r="K169" s="364"/>
    </row>
    <row r="170" s="1" customFormat="1" ht="15" customHeight="1">
      <c r="B170" s="341"/>
      <c r="C170" s="316" t="s">
        <v>717</v>
      </c>
      <c r="D170" s="316"/>
      <c r="E170" s="316"/>
      <c r="F170" s="339" t="s">
        <v>668</v>
      </c>
      <c r="G170" s="316"/>
      <c r="H170" s="316" t="s">
        <v>718</v>
      </c>
      <c r="I170" s="316" t="s">
        <v>670</v>
      </c>
      <c r="J170" s="316" t="s">
        <v>719</v>
      </c>
      <c r="K170" s="364"/>
    </row>
    <row r="171" s="1" customFormat="1" ht="15" customHeight="1">
      <c r="B171" s="341"/>
      <c r="C171" s="316" t="s">
        <v>616</v>
      </c>
      <c r="D171" s="316"/>
      <c r="E171" s="316"/>
      <c r="F171" s="339" t="s">
        <v>668</v>
      </c>
      <c r="G171" s="316"/>
      <c r="H171" s="316" t="s">
        <v>735</v>
      </c>
      <c r="I171" s="316" t="s">
        <v>670</v>
      </c>
      <c r="J171" s="316" t="s">
        <v>719</v>
      </c>
      <c r="K171" s="364"/>
    </row>
    <row r="172" s="1" customFormat="1" ht="15" customHeight="1">
      <c r="B172" s="341"/>
      <c r="C172" s="316" t="s">
        <v>673</v>
      </c>
      <c r="D172" s="316"/>
      <c r="E172" s="316"/>
      <c r="F172" s="339" t="s">
        <v>674</v>
      </c>
      <c r="G172" s="316"/>
      <c r="H172" s="316" t="s">
        <v>735</v>
      </c>
      <c r="I172" s="316" t="s">
        <v>670</v>
      </c>
      <c r="J172" s="316">
        <v>50</v>
      </c>
      <c r="K172" s="364"/>
    </row>
    <row r="173" s="1" customFormat="1" ht="15" customHeight="1">
      <c r="B173" s="341"/>
      <c r="C173" s="316" t="s">
        <v>676</v>
      </c>
      <c r="D173" s="316"/>
      <c r="E173" s="316"/>
      <c r="F173" s="339" t="s">
        <v>668</v>
      </c>
      <c r="G173" s="316"/>
      <c r="H173" s="316" t="s">
        <v>735</v>
      </c>
      <c r="I173" s="316" t="s">
        <v>678</v>
      </c>
      <c r="J173" s="316"/>
      <c r="K173" s="364"/>
    </row>
    <row r="174" s="1" customFormat="1" ht="15" customHeight="1">
      <c r="B174" s="341"/>
      <c r="C174" s="316" t="s">
        <v>687</v>
      </c>
      <c r="D174" s="316"/>
      <c r="E174" s="316"/>
      <c r="F174" s="339" t="s">
        <v>674</v>
      </c>
      <c r="G174" s="316"/>
      <c r="H174" s="316" t="s">
        <v>735</v>
      </c>
      <c r="I174" s="316" t="s">
        <v>670</v>
      </c>
      <c r="J174" s="316">
        <v>50</v>
      </c>
      <c r="K174" s="364"/>
    </row>
    <row r="175" s="1" customFormat="1" ht="15" customHeight="1">
      <c r="B175" s="341"/>
      <c r="C175" s="316" t="s">
        <v>695</v>
      </c>
      <c r="D175" s="316"/>
      <c r="E175" s="316"/>
      <c r="F175" s="339" t="s">
        <v>674</v>
      </c>
      <c r="G175" s="316"/>
      <c r="H175" s="316" t="s">
        <v>735</v>
      </c>
      <c r="I175" s="316" t="s">
        <v>670</v>
      </c>
      <c r="J175" s="316">
        <v>50</v>
      </c>
      <c r="K175" s="364"/>
    </row>
    <row r="176" s="1" customFormat="1" ht="15" customHeight="1">
      <c r="B176" s="341"/>
      <c r="C176" s="316" t="s">
        <v>693</v>
      </c>
      <c r="D176" s="316"/>
      <c r="E176" s="316"/>
      <c r="F176" s="339" t="s">
        <v>674</v>
      </c>
      <c r="G176" s="316"/>
      <c r="H176" s="316" t="s">
        <v>735</v>
      </c>
      <c r="I176" s="316" t="s">
        <v>670</v>
      </c>
      <c r="J176" s="316">
        <v>50</v>
      </c>
      <c r="K176" s="364"/>
    </row>
    <row r="177" s="1" customFormat="1" ht="15" customHeight="1">
      <c r="B177" s="341"/>
      <c r="C177" s="316" t="s">
        <v>115</v>
      </c>
      <c r="D177" s="316"/>
      <c r="E177" s="316"/>
      <c r="F177" s="339" t="s">
        <v>668</v>
      </c>
      <c r="G177" s="316"/>
      <c r="H177" s="316" t="s">
        <v>736</v>
      </c>
      <c r="I177" s="316" t="s">
        <v>737</v>
      </c>
      <c r="J177" s="316"/>
      <c r="K177" s="364"/>
    </row>
    <row r="178" s="1" customFormat="1" ht="15" customHeight="1">
      <c r="B178" s="341"/>
      <c r="C178" s="316" t="s">
        <v>57</v>
      </c>
      <c r="D178" s="316"/>
      <c r="E178" s="316"/>
      <c r="F178" s="339" t="s">
        <v>668</v>
      </c>
      <c r="G178" s="316"/>
      <c r="H178" s="316" t="s">
        <v>738</v>
      </c>
      <c r="I178" s="316" t="s">
        <v>739</v>
      </c>
      <c r="J178" s="316">
        <v>1</v>
      </c>
      <c r="K178" s="364"/>
    </row>
    <row r="179" s="1" customFormat="1" ht="15" customHeight="1">
      <c r="B179" s="341"/>
      <c r="C179" s="316" t="s">
        <v>53</v>
      </c>
      <c r="D179" s="316"/>
      <c r="E179" s="316"/>
      <c r="F179" s="339" t="s">
        <v>668</v>
      </c>
      <c r="G179" s="316"/>
      <c r="H179" s="316" t="s">
        <v>740</v>
      </c>
      <c r="I179" s="316" t="s">
        <v>670</v>
      </c>
      <c r="J179" s="316">
        <v>20</v>
      </c>
      <c r="K179" s="364"/>
    </row>
    <row r="180" s="1" customFormat="1" ht="15" customHeight="1">
      <c r="B180" s="341"/>
      <c r="C180" s="316" t="s">
        <v>54</v>
      </c>
      <c r="D180" s="316"/>
      <c r="E180" s="316"/>
      <c r="F180" s="339" t="s">
        <v>668</v>
      </c>
      <c r="G180" s="316"/>
      <c r="H180" s="316" t="s">
        <v>741</v>
      </c>
      <c r="I180" s="316" t="s">
        <v>670</v>
      </c>
      <c r="J180" s="316">
        <v>255</v>
      </c>
      <c r="K180" s="364"/>
    </row>
    <row r="181" s="1" customFormat="1" ht="15" customHeight="1">
      <c r="B181" s="341"/>
      <c r="C181" s="316" t="s">
        <v>116</v>
      </c>
      <c r="D181" s="316"/>
      <c r="E181" s="316"/>
      <c r="F181" s="339" t="s">
        <v>668</v>
      </c>
      <c r="G181" s="316"/>
      <c r="H181" s="316" t="s">
        <v>632</v>
      </c>
      <c r="I181" s="316" t="s">
        <v>670</v>
      </c>
      <c r="J181" s="316">
        <v>10</v>
      </c>
      <c r="K181" s="364"/>
    </row>
    <row r="182" s="1" customFormat="1" ht="15" customHeight="1">
      <c r="B182" s="341"/>
      <c r="C182" s="316" t="s">
        <v>117</v>
      </c>
      <c r="D182" s="316"/>
      <c r="E182" s="316"/>
      <c r="F182" s="339" t="s">
        <v>668</v>
      </c>
      <c r="G182" s="316"/>
      <c r="H182" s="316" t="s">
        <v>742</v>
      </c>
      <c r="I182" s="316" t="s">
        <v>703</v>
      </c>
      <c r="J182" s="316"/>
      <c r="K182" s="364"/>
    </row>
    <row r="183" s="1" customFormat="1" ht="15" customHeight="1">
      <c r="B183" s="341"/>
      <c r="C183" s="316" t="s">
        <v>743</v>
      </c>
      <c r="D183" s="316"/>
      <c r="E183" s="316"/>
      <c r="F183" s="339" t="s">
        <v>668</v>
      </c>
      <c r="G183" s="316"/>
      <c r="H183" s="316" t="s">
        <v>744</v>
      </c>
      <c r="I183" s="316" t="s">
        <v>703</v>
      </c>
      <c r="J183" s="316"/>
      <c r="K183" s="364"/>
    </row>
    <row r="184" s="1" customFormat="1" ht="15" customHeight="1">
      <c r="B184" s="341"/>
      <c r="C184" s="316" t="s">
        <v>732</v>
      </c>
      <c r="D184" s="316"/>
      <c r="E184" s="316"/>
      <c r="F184" s="339" t="s">
        <v>668</v>
      </c>
      <c r="G184" s="316"/>
      <c r="H184" s="316" t="s">
        <v>745</v>
      </c>
      <c r="I184" s="316" t="s">
        <v>703</v>
      </c>
      <c r="J184" s="316"/>
      <c r="K184" s="364"/>
    </row>
    <row r="185" s="1" customFormat="1" ht="15" customHeight="1">
      <c r="B185" s="341"/>
      <c r="C185" s="316" t="s">
        <v>119</v>
      </c>
      <c r="D185" s="316"/>
      <c r="E185" s="316"/>
      <c r="F185" s="339" t="s">
        <v>674</v>
      </c>
      <c r="G185" s="316"/>
      <c r="H185" s="316" t="s">
        <v>746</v>
      </c>
      <c r="I185" s="316" t="s">
        <v>670</v>
      </c>
      <c r="J185" s="316">
        <v>50</v>
      </c>
      <c r="K185" s="364"/>
    </row>
    <row r="186" s="1" customFormat="1" ht="15" customHeight="1">
      <c r="B186" s="341"/>
      <c r="C186" s="316" t="s">
        <v>747</v>
      </c>
      <c r="D186" s="316"/>
      <c r="E186" s="316"/>
      <c r="F186" s="339" t="s">
        <v>674</v>
      </c>
      <c r="G186" s="316"/>
      <c r="H186" s="316" t="s">
        <v>748</v>
      </c>
      <c r="I186" s="316" t="s">
        <v>749</v>
      </c>
      <c r="J186" s="316"/>
      <c r="K186" s="364"/>
    </row>
    <row r="187" s="1" customFormat="1" ht="15" customHeight="1">
      <c r="B187" s="341"/>
      <c r="C187" s="316" t="s">
        <v>750</v>
      </c>
      <c r="D187" s="316"/>
      <c r="E187" s="316"/>
      <c r="F187" s="339" t="s">
        <v>674</v>
      </c>
      <c r="G187" s="316"/>
      <c r="H187" s="316" t="s">
        <v>751</v>
      </c>
      <c r="I187" s="316" t="s">
        <v>749</v>
      </c>
      <c r="J187" s="316"/>
      <c r="K187" s="364"/>
    </row>
    <row r="188" s="1" customFormat="1" ht="15" customHeight="1">
      <c r="B188" s="341"/>
      <c r="C188" s="316" t="s">
        <v>752</v>
      </c>
      <c r="D188" s="316"/>
      <c r="E188" s="316"/>
      <c r="F188" s="339" t="s">
        <v>674</v>
      </c>
      <c r="G188" s="316"/>
      <c r="H188" s="316" t="s">
        <v>753</v>
      </c>
      <c r="I188" s="316" t="s">
        <v>749</v>
      </c>
      <c r="J188" s="316"/>
      <c r="K188" s="364"/>
    </row>
    <row r="189" s="1" customFormat="1" ht="15" customHeight="1">
      <c r="B189" s="341"/>
      <c r="C189" s="377" t="s">
        <v>754</v>
      </c>
      <c r="D189" s="316"/>
      <c r="E189" s="316"/>
      <c r="F189" s="339" t="s">
        <v>674</v>
      </c>
      <c r="G189" s="316"/>
      <c r="H189" s="316" t="s">
        <v>755</v>
      </c>
      <c r="I189" s="316" t="s">
        <v>756</v>
      </c>
      <c r="J189" s="378" t="s">
        <v>757</v>
      </c>
      <c r="K189" s="364"/>
    </row>
    <row r="190" s="1" customFormat="1" ht="15" customHeight="1">
      <c r="B190" s="341"/>
      <c r="C190" s="377" t="s">
        <v>42</v>
      </c>
      <c r="D190" s="316"/>
      <c r="E190" s="316"/>
      <c r="F190" s="339" t="s">
        <v>668</v>
      </c>
      <c r="G190" s="316"/>
      <c r="H190" s="313" t="s">
        <v>758</v>
      </c>
      <c r="I190" s="316" t="s">
        <v>759</v>
      </c>
      <c r="J190" s="316"/>
      <c r="K190" s="364"/>
    </row>
    <row r="191" s="1" customFormat="1" ht="15" customHeight="1">
      <c r="B191" s="341"/>
      <c r="C191" s="377" t="s">
        <v>760</v>
      </c>
      <c r="D191" s="316"/>
      <c r="E191" s="316"/>
      <c r="F191" s="339" t="s">
        <v>668</v>
      </c>
      <c r="G191" s="316"/>
      <c r="H191" s="316" t="s">
        <v>761</v>
      </c>
      <c r="I191" s="316" t="s">
        <v>703</v>
      </c>
      <c r="J191" s="316"/>
      <c r="K191" s="364"/>
    </row>
    <row r="192" s="1" customFormat="1" ht="15" customHeight="1">
      <c r="B192" s="341"/>
      <c r="C192" s="377" t="s">
        <v>762</v>
      </c>
      <c r="D192" s="316"/>
      <c r="E192" s="316"/>
      <c r="F192" s="339" t="s">
        <v>668</v>
      </c>
      <c r="G192" s="316"/>
      <c r="H192" s="316" t="s">
        <v>763</v>
      </c>
      <c r="I192" s="316" t="s">
        <v>703</v>
      </c>
      <c r="J192" s="316"/>
      <c r="K192" s="364"/>
    </row>
    <row r="193" s="1" customFormat="1" ht="15" customHeight="1">
      <c r="B193" s="341"/>
      <c r="C193" s="377" t="s">
        <v>764</v>
      </c>
      <c r="D193" s="316"/>
      <c r="E193" s="316"/>
      <c r="F193" s="339" t="s">
        <v>674</v>
      </c>
      <c r="G193" s="316"/>
      <c r="H193" s="316" t="s">
        <v>765</v>
      </c>
      <c r="I193" s="316" t="s">
        <v>703</v>
      </c>
      <c r="J193" s="316"/>
      <c r="K193" s="364"/>
    </row>
    <row r="194" s="1" customFormat="1" ht="15" customHeight="1">
      <c r="B194" s="370"/>
      <c r="C194" s="379"/>
      <c r="D194" s="350"/>
      <c r="E194" s="350"/>
      <c r="F194" s="350"/>
      <c r="G194" s="350"/>
      <c r="H194" s="350"/>
      <c r="I194" s="350"/>
      <c r="J194" s="350"/>
      <c r="K194" s="371"/>
    </row>
    <row r="195" s="1" customFormat="1" ht="18.75" customHeight="1">
      <c r="B195" s="352"/>
      <c r="C195" s="362"/>
      <c r="D195" s="362"/>
      <c r="E195" s="362"/>
      <c r="F195" s="372"/>
      <c r="G195" s="362"/>
      <c r="H195" s="362"/>
      <c r="I195" s="362"/>
      <c r="J195" s="362"/>
      <c r="K195" s="352"/>
    </row>
    <row r="196" s="1" customFormat="1" ht="18.75" customHeight="1">
      <c r="B196" s="352"/>
      <c r="C196" s="362"/>
      <c r="D196" s="362"/>
      <c r="E196" s="362"/>
      <c r="F196" s="372"/>
      <c r="G196" s="362"/>
      <c r="H196" s="362"/>
      <c r="I196" s="362"/>
      <c r="J196" s="362"/>
      <c r="K196" s="352"/>
    </row>
    <row r="197" s="1" customFormat="1" ht="18.75" customHeight="1">
      <c r="B197" s="324"/>
      <c r="C197" s="324"/>
      <c r="D197" s="324"/>
      <c r="E197" s="324"/>
      <c r="F197" s="324"/>
      <c r="G197" s="324"/>
      <c r="H197" s="324"/>
      <c r="I197" s="324"/>
      <c r="J197" s="324"/>
      <c r="K197" s="324"/>
    </row>
    <row r="198" s="1" customFormat="1" ht="13.5">
      <c r="B198" s="303"/>
      <c r="C198" s="304"/>
      <c r="D198" s="304"/>
      <c r="E198" s="304"/>
      <c r="F198" s="304"/>
      <c r="G198" s="304"/>
      <c r="H198" s="304"/>
      <c r="I198" s="304"/>
      <c r="J198" s="304"/>
      <c r="K198" s="305"/>
    </row>
    <row r="199" s="1" customFormat="1" ht="21">
      <c r="B199" s="306"/>
      <c r="C199" s="307" t="s">
        <v>766</v>
      </c>
      <c r="D199" s="307"/>
      <c r="E199" s="307"/>
      <c r="F199" s="307"/>
      <c r="G199" s="307"/>
      <c r="H199" s="307"/>
      <c r="I199" s="307"/>
      <c r="J199" s="307"/>
      <c r="K199" s="308"/>
    </row>
    <row r="200" s="1" customFormat="1" ht="25.5" customHeight="1">
      <c r="B200" s="306"/>
      <c r="C200" s="380" t="s">
        <v>767</v>
      </c>
      <c r="D200" s="380"/>
      <c r="E200" s="380"/>
      <c r="F200" s="380" t="s">
        <v>768</v>
      </c>
      <c r="G200" s="381"/>
      <c r="H200" s="380" t="s">
        <v>769</v>
      </c>
      <c r="I200" s="380"/>
      <c r="J200" s="380"/>
      <c r="K200" s="308"/>
    </row>
    <row r="201" s="1" customFormat="1" ht="5.25" customHeight="1">
      <c r="B201" s="341"/>
      <c r="C201" s="336"/>
      <c r="D201" s="336"/>
      <c r="E201" s="336"/>
      <c r="F201" s="336"/>
      <c r="G201" s="362"/>
      <c r="H201" s="336"/>
      <c r="I201" s="336"/>
      <c r="J201" s="336"/>
      <c r="K201" s="364"/>
    </row>
    <row r="202" s="1" customFormat="1" ht="15" customHeight="1">
      <c r="B202" s="341"/>
      <c r="C202" s="316" t="s">
        <v>759</v>
      </c>
      <c r="D202" s="316"/>
      <c r="E202" s="316"/>
      <c r="F202" s="339" t="s">
        <v>43</v>
      </c>
      <c r="G202" s="316"/>
      <c r="H202" s="316" t="s">
        <v>770</v>
      </c>
      <c r="I202" s="316"/>
      <c r="J202" s="316"/>
      <c r="K202" s="364"/>
    </row>
    <row r="203" s="1" customFormat="1" ht="15" customHeight="1">
      <c r="B203" s="341"/>
      <c r="C203" s="316"/>
      <c r="D203" s="316"/>
      <c r="E203" s="316"/>
      <c r="F203" s="339" t="s">
        <v>44</v>
      </c>
      <c r="G203" s="316"/>
      <c r="H203" s="316" t="s">
        <v>771</v>
      </c>
      <c r="I203" s="316"/>
      <c r="J203" s="316"/>
      <c r="K203" s="364"/>
    </row>
    <row r="204" s="1" customFormat="1" ht="15" customHeight="1">
      <c r="B204" s="341"/>
      <c r="C204" s="316"/>
      <c r="D204" s="316"/>
      <c r="E204" s="316"/>
      <c r="F204" s="339" t="s">
        <v>47</v>
      </c>
      <c r="G204" s="316"/>
      <c r="H204" s="316" t="s">
        <v>772</v>
      </c>
      <c r="I204" s="316"/>
      <c r="J204" s="316"/>
      <c r="K204" s="364"/>
    </row>
    <row r="205" s="1" customFormat="1" ht="15" customHeight="1">
      <c r="B205" s="341"/>
      <c r="C205" s="316"/>
      <c r="D205" s="316"/>
      <c r="E205" s="316"/>
      <c r="F205" s="339" t="s">
        <v>45</v>
      </c>
      <c r="G205" s="316"/>
      <c r="H205" s="316" t="s">
        <v>773</v>
      </c>
      <c r="I205" s="316"/>
      <c r="J205" s="316"/>
      <c r="K205" s="364"/>
    </row>
    <row r="206" s="1" customFormat="1" ht="15" customHeight="1">
      <c r="B206" s="341"/>
      <c r="C206" s="316"/>
      <c r="D206" s="316"/>
      <c r="E206" s="316"/>
      <c r="F206" s="339" t="s">
        <v>46</v>
      </c>
      <c r="G206" s="316"/>
      <c r="H206" s="316" t="s">
        <v>774</v>
      </c>
      <c r="I206" s="316"/>
      <c r="J206" s="316"/>
      <c r="K206" s="364"/>
    </row>
    <row r="207" s="1" customFormat="1" ht="15" customHeight="1">
      <c r="B207" s="341"/>
      <c r="C207" s="316"/>
      <c r="D207" s="316"/>
      <c r="E207" s="316"/>
      <c r="F207" s="339"/>
      <c r="G207" s="316"/>
      <c r="H207" s="316"/>
      <c r="I207" s="316"/>
      <c r="J207" s="316"/>
      <c r="K207" s="364"/>
    </row>
    <row r="208" s="1" customFormat="1" ht="15" customHeight="1">
      <c r="B208" s="341"/>
      <c r="C208" s="316" t="s">
        <v>715</v>
      </c>
      <c r="D208" s="316"/>
      <c r="E208" s="316"/>
      <c r="F208" s="339" t="s">
        <v>79</v>
      </c>
      <c r="G208" s="316"/>
      <c r="H208" s="316" t="s">
        <v>775</v>
      </c>
      <c r="I208" s="316"/>
      <c r="J208" s="316"/>
      <c r="K208" s="364"/>
    </row>
    <row r="209" s="1" customFormat="1" ht="15" customHeight="1">
      <c r="B209" s="341"/>
      <c r="C209" s="316"/>
      <c r="D209" s="316"/>
      <c r="E209" s="316"/>
      <c r="F209" s="339" t="s">
        <v>612</v>
      </c>
      <c r="G209" s="316"/>
      <c r="H209" s="316" t="s">
        <v>613</v>
      </c>
      <c r="I209" s="316"/>
      <c r="J209" s="316"/>
      <c r="K209" s="364"/>
    </row>
    <row r="210" s="1" customFormat="1" ht="15" customHeight="1">
      <c r="B210" s="341"/>
      <c r="C210" s="316"/>
      <c r="D210" s="316"/>
      <c r="E210" s="316"/>
      <c r="F210" s="339" t="s">
        <v>610</v>
      </c>
      <c r="G210" s="316"/>
      <c r="H210" s="316" t="s">
        <v>776</v>
      </c>
      <c r="I210" s="316"/>
      <c r="J210" s="316"/>
      <c r="K210" s="364"/>
    </row>
    <row r="211" s="1" customFormat="1" ht="15" customHeight="1">
      <c r="B211" s="382"/>
      <c r="C211" s="316"/>
      <c r="D211" s="316"/>
      <c r="E211" s="316"/>
      <c r="F211" s="339" t="s">
        <v>91</v>
      </c>
      <c r="G211" s="377"/>
      <c r="H211" s="368" t="s">
        <v>90</v>
      </c>
      <c r="I211" s="368"/>
      <c r="J211" s="368"/>
      <c r="K211" s="383"/>
    </row>
    <row r="212" s="1" customFormat="1" ht="15" customHeight="1">
      <c r="B212" s="382"/>
      <c r="C212" s="316"/>
      <c r="D212" s="316"/>
      <c r="E212" s="316"/>
      <c r="F212" s="339" t="s">
        <v>614</v>
      </c>
      <c r="G212" s="377"/>
      <c r="H212" s="368" t="s">
        <v>777</v>
      </c>
      <c r="I212" s="368"/>
      <c r="J212" s="368"/>
      <c r="K212" s="383"/>
    </row>
    <row r="213" s="1" customFormat="1" ht="15" customHeight="1">
      <c r="B213" s="382"/>
      <c r="C213" s="316"/>
      <c r="D213" s="316"/>
      <c r="E213" s="316"/>
      <c r="F213" s="339"/>
      <c r="G213" s="377"/>
      <c r="H213" s="368"/>
      <c r="I213" s="368"/>
      <c r="J213" s="368"/>
      <c r="K213" s="383"/>
    </row>
    <row r="214" s="1" customFormat="1" ht="15" customHeight="1">
      <c r="B214" s="382"/>
      <c r="C214" s="316" t="s">
        <v>739</v>
      </c>
      <c r="D214" s="316"/>
      <c r="E214" s="316"/>
      <c r="F214" s="339">
        <v>1</v>
      </c>
      <c r="G214" s="377"/>
      <c r="H214" s="368" t="s">
        <v>778</v>
      </c>
      <c r="I214" s="368"/>
      <c r="J214" s="368"/>
      <c r="K214" s="383"/>
    </row>
    <row r="215" s="1" customFormat="1" ht="15" customHeight="1">
      <c r="B215" s="382"/>
      <c r="C215" s="316"/>
      <c r="D215" s="316"/>
      <c r="E215" s="316"/>
      <c r="F215" s="339">
        <v>2</v>
      </c>
      <c r="G215" s="377"/>
      <c r="H215" s="368" t="s">
        <v>779</v>
      </c>
      <c r="I215" s="368"/>
      <c r="J215" s="368"/>
      <c r="K215" s="383"/>
    </row>
    <row r="216" s="1" customFormat="1" ht="15" customHeight="1">
      <c r="B216" s="382"/>
      <c r="C216" s="316"/>
      <c r="D216" s="316"/>
      <c r="E216" s="316"/>
      <c r="F216" s="339">
        <v>3</v>
      </c>
      <c r="G216" s="377"/>
      <c r="H216" s="368" t="s">
        <v>780</v>
      </c>
      <c r="I216" s="368"/>
      <c r="J216" s="368"/>
      <c r="K216" s="383"/>
    </row>
    <row r="217" s="1" customFormat="1" ht="15" customHeight="1">
      <c r="B217" s="382"/>
      <c r="C217" s="316"/>
      <c r="D217" s="316"/>
      <c r="E217" s="316"/>
      <c r="F217" s="339">
        <v>4</v>
      </c>
      <c r="G217" s="377"/>
      <c r="H217" s="368" t="s">
        <v>781</v>
      </c>
      <c r="I217" s="368"/>
      <c r="J217" s="368"/>
      <c r="K217" s="383"/>
    </row>
    <row r="218" s="1" customFormat="1" ht="12.75" customHeight="1">
      <c r="B218" s="384"/>
      <c r="C218" s="385"/>
      <c r="D218" s="385"/>
      <c r="E218" s="385"/>
      <c r="F218" s="385"/>
      <c r="G218" s="385"/>
      <c r="H218" s="385"/>
      <c r="I218" s="385"/>
      <c r="J218" s="385"/>
      <c r="K218" s="38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EVA-DELL\Eva</dc:creator>
  <cp:lastModifiedBy>EVA-DELL\Eva</cp:lastModifiedBy>
  <dcterms:created xsi:type="dcterms:W3CDTF">2021-01-21T16:04:39Z</dcterms:created>
  <dcterms:modified xsi:type="dcterms:W3CDTF">2021-01-21T16:04:46Z</dcterms:modified>
</cp:coreProperties>
</file>