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8012021_SC_2 - Autobusov..." sheetId="2" r:id="rId2"/>
    <sheet name="08012021_SC_3 - Autobusov..." sheetId="3" r:id="rId3"/>
  </sheets>
  <definedNames>
    <definedName name="_xlnm.Print_Area" localSheetId="0">'Rekapitulace stavby'!$D$4:$AO$76,'Rekapitulace stavby'!$C$82:$AQ$97</definedName>
    <definedName name="_xlnm._FilterDatabase" localSheetId="1" hidden="1">'08012021_SC_2 - Autobusov...'!$C$127:$K$587</definedName>
    <definedName name="_xlnm.Print_Area" localSheetId="1">'08012021_SC_2 - Autobusov...'!$C$4:$J$75,'08012021_SC_2 - Autobusov...'!$C$81:$J$109,'08012021_SC_2 - Autobusov...'!$C$115:$K$587</definedName>
    <definedName name="_xlnm._FilterDatabase" localSheetId="2" hidden="1">'08012021_SC_3 - Autobusov...'!$C$119:$K$146</definedName>
    <definedName name="_xlnm.Print_Area" localSheetId="2">'08012021_SC_3 - Autobusov...'!$C$4:$J$75,'08012021_SC_3 - Autobusov...'!$C$81:$J$101,'08012021_SC_3 - Autobusov...'!$C$107:$K$146</definedName>
    <definedName name="_xlnm.Print_Titles" localSheetId="0">'Rekapitulace stavby'!$92:$92</definedName>
    <definedName name="_xlnm.Print_Titles" localSheetId="1">'08012021_SC_2 - Autobusov...'!$127:$127</definedName>
    <definedName name="_xlnm.Print_Titles" localSheetId="2">'08012021_SC_3 - Autobusov...'!$119:$119</definedName>
  </definedNames>
  <calcPr fullCalcOnLoad="1"/>
</workbook>
</file>

<file path=xl/sharedStrings.xml><?xml version="1.0" encoding="utf-8"?>
<sst xmlns="http://schemas.openxmlformats.org/spreadsheetml/2006/main" count="4860" uniqueCount="797">
  <si>
    <t>Export Komplet</t>
  </si>
  <si>
    <t/>
  </si>
  <si>
    <t>2.0</t>
  </si>
  <si>
    <t>ZAMOK</t>
  </si>
  <si>
    <t>False</t>
  </si>
  <si>
    <t>{4aa69d05-0495-4d52-971e-49d6998dda22}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</si>
  <si>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</si>
  <si>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</si>
  <si>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</si>
  <si>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</si>
  <si>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</si>
  <si>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</si>
  <si>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</si>
  <si>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</si>
  <si>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01032021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</si>
  <si>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</si>
  <si>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</si>
  <si>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Autobusové zastávky v obci Křižatky- II etapa 2 - index</t>
  </si>
  <si>
    <t>KSO:</t>
  </si>
  <si>
    <t>822</t>
  </si>
  <si>
    <t>CC-CZ:</t>
  </si>
  <si>
    <t>2</t>
  </si>
  <si>
    <t>Místo:</t>
  </si>
  <si>
    <t>Křížatky</t>
  </si>
  <si>
    <t>Datum:</t>
  </si>
  <si>
    <t>1. 3. 2021</t>
  </si>
  <si>
    <t>CZ-CPV:</t>
  </si>
  <si>
    <t>45000000-7</t>
  </si>
  <si>
    <t>CZ-CPA:</t>
  </si>
  <si>
    <t>42</t>
  </si>
  <si>
    <t>Zadavatel:</t>
  </si>
  <si>
    <t>IČ:</t>
  </si>
  <si>
    <t>Město Králův Dvůr</t>
  </si>
  <si>
    <t>DIČ:</t>
  </si>
  <si>
    <t>Uchazeč:</t>
  </si>
  <si>
    <t>Vyplň údaj</t>
  </si>
  <si>
    <t>Projektant:</t>
  </si>
  <si>
    <t>SunCad, s.r.o. Praha</t>
  </si>
  <si>
    <t>True</t>
  </si>
  <si>
    <t>Zpracovatel:</t>
  </si>
  <si>
    <t>SunCad, s.r.o</t>
  </si>
  <si>
    <t>Poznámka:</t>
  </si>
  <si>
    <t xml:space="preserve">Zpracováno dle metodiky ÚRS s maximálním zatříděním položek (popisu činností) dle Třídníku stavebních konstrukcí a prací. Použita databáze směrných cen  Položky, které databáze neobsahuje, oceněny dle brutto ceníků příslušných dodavatelů. Veškeré názvy jednotlivých zařízení jsou uvedeny pouze pro určení technické úrovně a provozních parametrů. Ve všech případech lze použít i jiná než navržená zařízení, která mají podobnou nebo minimálně stejnou kvalitu, účinnost a výkon, parametry použití, ev. hlučnost (která bezpodmínečně splňuje platné hygienické normy).  Celková množství u jednotlivých položek (kusy, metry) byla odměřena a sečtena ručně a digitálně z výkresů.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</si>
  <si>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</si>
  <si>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</si>
  <si>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</si>
  <si>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</si>
  <si>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</si>
  <si>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</si>
  <si>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</si>
  <si>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</si>
  <si>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</si>
  <si>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</si>
  <si>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</si>
  <si>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</si>
  <si>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</si>
  <si>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</si>
  <si>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</si>
  <si>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</si>
  <si>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</si>
  <si>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</si>
  <si>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</si>
  <si>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</si>
  <si>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</si>
  <si>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</si>
  <si>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</si>
  <si>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</si>
  <si>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</si>
  <si>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</si>
  <si>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</si>
  <si>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</si>
  <si>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</si>
  <si>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</si>
  <si>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</si>
  <si>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</si>
  <si>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</si>
  <si>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</si>
  <si>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</si>
  <si>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</si>
  <si>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</si>
  <si>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</si>
  <si>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</si>
  <si>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</si>
  <si>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</si>
  <si>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</si>
  <si>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</si>
  <si>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</si>
  <si>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</si>
  <si>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08012021_SC_2</t>
  </si>
  <si>
    <t>Autobusové zastávky v obci Křižatky- II etapa 2 - stavební část</t>
  </si>
  <si>
    <t>STA</t>
  </si>
  <si>
    <t>1</t>
  </si>
  <si>
    <t>{b0306215-99c4-49c9-8487-433a07fc481b}</t>
  </si>
  <si>
    <t>08012021_SC_3</t>
  </si>
  <si>
    <t>Autobusové zakázky v obciKřižatky-II etapa 2 VRN a Ostatní</t>
  </si>
  <si>
    <t>{1e60797b-b68a-428f-865c-c0788e25117d}</t>
  </si>
  <si>
    <t>KRYCÍ LIST SOUPISU PRACÍ</t>
  </si>
  <si>
    <t>Objekt:</t>
  </si>
  <si>
    <t>08012021_SC_2 - Autobusové zastávky v obci Křižatky- II etapa 2 - 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</si>
  <si>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</si>
  <si>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</si>
  <si>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</si>
  <si>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</si>
  <si>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</si>
  <si>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</si>
  <si>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</si>
  <si>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</si>
  <si>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</si>
  <si>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</si>
  <si>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</si>
  <si>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</si>
  <si>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</si>
  <si>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</si>
  <si>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</si>
  <si>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</si>
  <si>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>M - Práce a dodávky M</t>
  </si>
  <si>
    <t xml:space="preserve">    23-M - Montáže potrubí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</si>
  <si>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</si>
  <si>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</si>
  <si>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</si>
  <si>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</si>
  <si>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</si>
  <si>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</si>
  <si>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</si>
  <si>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</si>
  <si>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</si>
  <si>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</si>
  <si>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</si>
  <si>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</si>
  <si>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</si>
  <si>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</si>
  <si>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</si>
  <si>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</si>
  <si>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 xml:space="preserve"> Zemní práce</t>
  </si>
  <si>
    <t>K</t>
  </si>
  <si>
    <t>113106123</t>
  </si>
  <si>
    <t>Rozebrání dlažeb ze zámkových dlaždic komunikací pro pěší ručně</t>
  </si>
  <si>
    <t>m2</t>
  </si>
  <si>
    <t>CS ÚRS 2021 01</t>
  </si>
  <si>
    <t>4</t>
  </si>
  <si>
    <t>741198599</t>
  </si>
  <si>
    <t>PP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</si>
  <si>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</si>
  <si>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VV</t>
  </si>
  <si>
    <t>"dl"</t>
  </si>
  <si>
    <t>Součet</t>
  </si>
  <si>
    <t>113106242</t>
  </si>
  <si>
    <t>Rozebrání vozovek ze silničních dílců se spárami zalitými cementovou maltou strojně pl přes 200 m2</t>
  </si>
  <si>
    <t>770217566</t>
  </si>
  <si>
    <t>Rozebrání dlažeb a dílců vozovek a ploch s přemístěním hmot na skládku na vzdálenost do 3 m nebo s naložením na dopravní prostředek, s jakoukoliv výplní spár strojně plochy jednotlivě přes 200 m2 ze silničních dílců jakýchkoliv rozměrů, s ložem z kameniva nebo živice se spárami zalitými cementovou maltou</t>
  </si>
  <si>
    <t>"sil p"</t>
  </si>
  <si>
    <t>45</t>
  </si>
  <si>
    <t>3</t>
  </si>
  <si>
    <t>113107131</t>
  </si>
  <si>
    <t>Odstranění podkladu z betonu prostého tl 150 mm ručně</t>
  </si>
  <si>
    <t>-1832419622</t>
  </si>
  <si>
    <t>Odstranění podkladů nebo krytů ručně s přemístěním hmot na skládku na vzdálenost do 3 m nebo s naložením na dopravní prostředek z betonu prostého, o tl. vrstvy přes 100 do 150 mm</t>
  </si>
  <si>
    <t>"bet pl"</t>
  </si>
  <si>
    <t>25</t>
  </si>
  <si>
    <t>113107212</t>
  </si>
  <si>
    <t>Odstranění podkladu z kameniva těženého tl 200 mm strojně pl přes 200 m2</t>
  </si>
  <si>
    <t>1512604819</t>
  </si>
  <si>
    <t>Odstranění podkladů nebo krytů strojně plochy jednotlivě přes 200 m2 s přemístěním hmot na skládku na vzdálenost do 20 m nebo s naložením na dopravní prostředek z kameniva těženého, o tl. vrstvy přes 100 do 200 mm</t>
  </si>
  <si>
    <t>5</t>
  </si>
  <si>
    <t>113107223</t>
  </si>
  <si>
    <t>Odstranění podkladu z kameniva drceného tl 300 mm strojně pl přes 200 m2</t>
  </si>
  <si>
    <t>653831602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</si>
  <si>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</si>
  <si>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6</t>
  </si>
  <si>
    <t>113107311</t>
  </si>
  <si>
    <t>Odstranění podkladu z kameniva těženého tl 100 mm strojně pl do 50 m2</t>
  </si>
  <si>
    <t>2141810050</t>
  </si>
  <si>
    <t>Odstranění podkladů nebo krytů strojně plochy jednotlivě do 50 m2 s přemístěním hmot na skládku na vzdálenost do 3 m nebo s naložením na dopravní prostředek z kameniva těženého, o tl. vrstvy do 100 mm</t>
  </si>
  <si>
    <t>"Chod"</t>
  </si>
  <si>
    <t>"panel"</t>
  </si>
  <si>
    <t>"DL"</t>
  </si>
  <si>
    <t>7</t>
  </si>
  <si>
    <t>113107322</t>
  </si>
  <si>
    <t>Odstranění podkladu z kameniva drceného tl 200 mm strojně pl do 50 m2</t>
  </si>
  <si>
    <t>-1780654312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</si>
  <si>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</si>
  <si>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"sil pan"</t>
  </si>
  <si>
    <t>8</t>
  </si>
  <si>
    <t>113154225</t>
  </si>
  <si>
    <t>Frézování živičného krytu tl 200 mm pruh š 1 m pl do 1000 m2 bez překážek v trase</t>
  </si>
  <si>
    <t>-563202460</t>
  </si>
  <si>
    <t>Frézování živičného podkladu nebo krytu  s naložením na dopravní prostředek plochy přes 500 do 1 000 m2 bez překážek v trase pruhu šířky do 1 m, tloušťky vrstvy 200 mm</t>
  </si>
  <si>
    <t>9</t>
  </si>
  <si>
    <t>121151103</t>
  </si>
  <si>
    <t>Sejmutí ornice plochy do 100 m2 tl vrstvy do 200 mm strojně</t>
  </si>
  <si>
    <t>857634584</t>
  </si>
  <si>
    <t>Sejmutí ornice strojně při souvislé ploše do 100 m2, tl. vrstvy do 200 mm</t>
  </si>
  <si>
    <t>225</t>
  </si>
  <si>
    <t>10</t>
  </si>
  <si>
    <t>131111333</t>
  </si>
  <si>
    <t>Vrtání jamek pro plotové sloupky D do 300 mm - ručně s motorovým vrtákem</t>
  </si>
  <si>
    <t>m</t>
  </si>
  <si>
    <t>1343668733</t>
  </si>
  <si>
    <t>"dop zn"</t>
  </si>
  <si>
    <t>6*0,8</t>
  </si>
  <si>
    <t>11</t>
  </si>
  <si>
    <t>132212111</t>
  </si>
  <si>
    <t>Hloubení rýh š do 800 mm v soudržných horninách třídy těžitelnosti I, skupiny 3 ručně</t>
  </si>
  <si>
    <t>m3</t>
  </si>
  <si>
    <t>-401353307</t>
  </si>
  <si>
    <t>Hloubení rýh šířky do 800 mm ručně zapažených i nezapažených, s urovnáním dna do předepsaného profilu a spádu v hornině třídy těžitelnosti I skupiny 3 soudržných</t>
  </si>
  <si>
    <t>"odv"</t>
  </si>
  <si>
    <t>52*0,1</t>
  </si>
  <si>
    <t>12</t>
  </si>
  <si>
    <t>132251103</t>
  </si>
  <si>
    <t>Hloubení rýh nezapažených  š do 800 mm v hornině třídy těžitelnosti I, skupiny 3 objem do 100 m3 strojně</t>
  </si>
  <si>
    <t>-1836565168</t>
  </si>
  <si>
    <t>Hloubení nezapažených rýh šířky do 800 mm strojně s urovnáním dna do předepsaného profilu a spádu v hornině třídy těžitelnosti I skupiny 3 přes 50 do 100 m3</t>
  </si>
  <si>
    <t>52*0,9</t>
  </si>
  <si>
    <t>13</t>
  </si>
  <si>
    <t>162306111</t>
  </si>
  <si>
    <t>Vodorovné přemístění do 500 m bez naložení výkopku ze zemin schopných zúrodnění</t>
  </si>
  <si>
    <t>-839718729</t>
  </si>
  <si>
    <t>Vodorovné přemístění výkopku bez naložení, avšak se složením  zemin schopných zúrodnění, na vzdálenost přes 100 do 500 m</t>
  </si>
  <si>
    <t>225*0,2</t>
  </si>
  <si>
    <t>198*0,15</t>
  </si>
  <si>
    <t>14</t>
  </si>
  <si>
    <t>162701105</t>
  </si>
  <si>
    <t>Vodorovné přemístění do 10000 m výkopku/sypaniny z horniny tř. 1 až 4</t>
  </si>
  <si>
    <t>CS ÚRS 2017 02</t>
  </si>
  <si>
    <t>-1445600987</t>
  </si>
  <si>
    <t>Vodorovné přemístění výkopku nebo sypaniny po suchu na obvyklém dopravním prostředku, bez naložení výkopku, avšak se složením bez rozhrnutí z horniny tř. 1 až 4 na vzdálenost přes 9 000 do 10 000 m</t>
  </si>
  <si>
    <t>"Odvoz přeb zeminy"</t>
  </si>
  <si>
    <t>19</t>
  </si>
  <si>
    <t>162706111</t>
  </si>
  <si>
    <t>Vodorovné přemístění do 6000 m bez naložení výkopku ze zemin schopných zúrodnění</t>
  </si>
  <si>
    <t>CS ÚRS 2020 02</t>
  </si>
  <si>
    <t>2007467553</t>
  </si>
  <si>
    <t>Vodorovné přemístění výkopku bez naložení, avšak se složením  zemin schopných zúrodnění, na vzdálenost přes 5000 do 6000 m</t>
  </si>
  <si>
    <t>"Přeb ornice"</t>
  </si>
  <si>
    <t>45-29,7</t>
  </si>
  <si>
    <t>16</t>
  </si>
  <si>
    <t>162706119</t>
  </si>
  <si>
    <t>Příplatek pro vodorovné přemístění bez naložení výkopku ze zemin schopných zúrodnění ZKD 1000 m</t>
  </si>
  <si>
    <t>1757841724</t>
  </si>
  <si>
    <t>Vodorovné přemístění výkopku bez naložení, avšak se složením  zemin schopných zúrodnění, na vzdálenost Příplatek k ceně za každých dalších i započatých 1000 m</t>
  </si>
  <si>
    <t>15,3*4</t>
  </si>
  <si>
    <t>17</t>
  </si>
  <si>
    <t>167103101</t>
  </si>
  <si>
    <t>Nakládání výkopku ze zemin schopných zúrodnění</t>
  </si>
  <si>
    <t>-2071942665</t>
  </si>
  <si>
    <t>Nakládání neulehlého výkopku z hromad  zeminy schopné zúrodnění</t>
  </si>
  <si>
    <t>15,3</t>
  </si>
  <si>
    <t>29,7</t>
  </si>
  <si>
    <t>18</t>
  </si>
  <si>
    <t>167151101</t>
  </si>
  <si>
    <t>Nakládání výkopku z hornin třídy těžitelnosti I, skupiny 1 až 3 do 100 m3</t>
  </si>
  <si>
    <t>-437207177</t>
  </si>
  <si>
    <t>Nakládání, skládání a překládání neulehlého výkopku nebo sypaniny strojně nakládání, množství do 100 m3, z horniny třídy těžitelnosti I, skupiny 1 až 3</t>
  </si>
  <si>
    <t>"vh mat"</t>
  </si>
  <si>
    <t>52</t>
  </si>
  <si>
    <t>171201221</t>
  </si>
  <si>
    <t>Poplatek za uložení na skládce (skládkovné) zeminy a kamení kód odpadu 17 05 04</t>
  </si>
  <si>
    <t>t</t>
  </si>
  <si>
    <t>1830836116</t>
  </si>
  <si>
    <t>Poplatek za uložení stavebního odpadu na skládce (skládkovné) zeminy a kamení zatříděného do Katalogu odpadů pod kódem 17 05 04</t>
  </si>
  <si>
    <t>"nevhodná zemina z prop"</t>
  </si>
  <si>
    <t>(52-33)*1,8</t>
  </si>
  <si>
    <t>20</t>
  </si>
  <si>
    <t>174112101</t>
  </si>
  <si>
    <t>Zásyp jam, šachet a rýh do 30 m3 sypaninou se zhutněním při překopech inženýrských sítí ručně</t>
  </si>
  <si>
    <t>1155314762</t>
  </si>
  <si>
    <t>Zásyp sypaninou z jakékoliv horniny při překopech inženýrských sítí ručně objemu do 30 m3 s uložením výkopku ve vrstvách se zhutněním jam, šachet, rýh nebo kolem objektů v těchto vykopávkách</t>
  </si>
  <si>
    <t>33*0,25</t>
  </si>
  <si>
    <t>174152101</t>
  </si>
  <si>
    <t>Zásyp jam, šachet a rýh do 30 m3 sypaninou se zhutněním při překopech inženýrských sítí</t>
  </si>
  <si>
    <t>1830055563</t>
  </si>
  <si>
    <t>Zásyp sypaninou z jakékoliv horniny při překopech inženýrských sítí strojně objemu do 30 m3 s uložením výkopku ve vrstvách se zhutněním jam, šachet, rýh nebo kolem objektů v těchto vykopávkách</t>
  </si>
  <si>
    <t>33*0,75</t>
  </si>
  <si>
    <t>22</t>
  </si>
  <si>
    <t>175111101</t>
  </si>
  <si>
    <t>Obsypání potrubí ručně sypaninou bez prohození, uloženou do 3 m</t>
  </si>
  <si>
    <t>-1721150651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</si>
  <si>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</si>
  <si>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"dren"</t>
  </si>
  <si>
    <t>"potr řpíp UV"</t>
  </si>
  <si>
    <t>20*0,35</t>
  </si>
  <si>
    <t>"obsyp potr zatrubněn"</t>
  </si>
  <si>
    <t>41*0,35</t>
  </si>
  <si>
    <t>23</t>
  </si>
  <si>
    <t>M</t>
  </si>
  <si>
    <t>58341364</t>
  </si>
  <si>
    <t>kamenivo drcené drobné frakce 2/4</t>
  </si>
  <si>
    <t>1214700654</t>
  </si>
  <si>
    <t>18,7*2 'Přepočtené koeficientem množství</t>
  </si>
  <si>
    <t>24</t>
  </si>
  <si>
    <t>58337302</t>
  </si>
  <si>
    <t>štěrkopísek frakce 0/16</t>
  </si>
  <si>
    <t>-192613580</t>
  </si>
  <si>
    <t>21*2,05</t>
  </si>
  <si>
    <t>43,05*1,015 'Přepočtené koeficientem množství</t>
  </si>
  <si>
    <t>181102302</t>
  </si>
  <si>
    <t>Úprava pláně v zářezech se zhutněním</t>
  </si>
  <si>
    <t>111635500</t>
  </si>
  <si>
    <t>Úprava pláně na stavbách dálnic v zářezech mimo skalních se zhutněním</t>
  </si>
  <si>
    <t>"voz"</t>
  </si>
  <si>
    <t>532</t>
  </si>
  <si>
    <t>26</t>
  </si>
  <si>
    <t>181151331</t>
  </si>
  <si>
    <t>Plošná úprava terénu přes 500 m2 zemina tř 1 až 4 nerovnosti do 200 mm v rovinně a svahu do 1:5</t>
  </si>
  <si>
    <t>CS ÚRS 2017 01</t>
  </si>
  <si>
    <t>-678231125</t>
  </si>
  <si>
    <t>Plošná úprava terénu v zemině tř. 1 až 4 s urovnáním povrchu bez doplnění ornice souvislé plochy přes 500 m2 při nerovnostech terénu přes 150 do 200 mm v rovině nebo na svahu do 1:5</t>
  </si>
  <si>
    <t>"ornice"</t>
  </si>
  <si>
    <t>198</t>
  </si>
  <si>
    <t>27</t>
  </si>
  <si>
    <t>181351003</t>
  </si>
  <si>
    <t>Rozprostření ornice tl vrstvy do 200 mm pl do 100 m2 v rovině nebo ve svahu do 1:5 strojně</t>
  </si>
  <si>
    <t>164603426</t>
  </si>
  <si>
    <t>Rozprostření a urovnání ornice v rovině nebo ve svahu sklonu do 1:5 strojně při souvislé ploše do 100 m2, tl. vrstvy do 200 mm</t>
  </si>
  <si>
    <t>28</t>
  </si>
  <si>
    <t>181411131</t>
  </si>
  <si>
    <t>Založení parkového trávníku výsevem plochy do 1000 m2 v rovině a ve svahu do 1:5</t>
  </si>
  <si>
    <t>-2082380268</t>
  </si>
  <si>
    <t>Založení trávníku na půdě předem připravené plochy do 1000 m2 výsevem včetně utažení parkového v rovině nebo na svahu do 1:5</t>
  </si>
  <si>
    <t>29</t>
  </si>
  <si>
    <t>005724100</t>
  </si>
  <si>
    <t>osivo směs travní parková</t>
  </si>
  <si>
    <t>kg</t>
  </si>
  <si>
    <t>856595773</t>
  </si>
  <si>
    <t>198*0,025</t>
  </si>
  <si>
    <t>30</t>
  </si>
  <si>
    <t>185803211</t>
  </si>
  <si>
    <t>Uválcování trávníku v rovině a svahu do 1:5</t>
  </si>
  <si>
    <t>-1093905650</t>
  </si>
  <si>
    <t>Uválcování trávníku v rovině nebo na svahu do 1:5</t>
  </si>
  <si>
    <t>31</t>
  </si>
  <si>
    <t>185811211</t>
  </si>
  <si>
    <t>Vyhrabání trávníku souvislé plochy do 1000 m2 v rovině a svahu do 1:5</t>
  </si>
  <si>
    <t>1603610065</t>
  </si>
  <si>
    <t>Vyhrabání trávníku souvislé plochy do 1000 m2 v rovině nebo na svahu do 1:5</t>
  </si>
  <si>
    <t>32</t>
  </si>
  <si>
    <t>185851121</t>
  </si>
  <si>
    <t>Dovoz vody pro zálivku rostlin za vzdálenost do 1000 m</t>
  </si>
  <si>
    <t>-1779102448</t>
  </si>
  <si>
    <t>Dovoz vody pro zálivku rostlin na vzdálenost do 1000 m</t>
  </si>
  <si>
    <t>198*0,05</t>
  </si>
  <si>
    <t>Zakládání</t>
  </si>
  <si>
    <t>33</t>
  </si>
  <si>
    <t>211971110</t>
  </si>
  <si>
    <t>Zřízení opláštění žeber nebo trativodů geotextilií v rýze nebo zářezu sklonu do 1:2</t>
  </si>
  <si>
    <t>670640463</t>
  </si>
  <si>
    <t>"separace"</t>
  </si>
  <si>
    <t>157</t>
  </si>
  <si>
    <t>34</t>
  </si>
  <si>
    <t>69311160</t>
  </si>
  <si>
    <t>geotextilie netkaná separační, ochranná, filtrační, drenážní PP 1500g/m2</t>
  </si>
  <si>
    <t>-2015400346</t>
  </si>
  <si>
    <t>157*1,15</t>
  </si>
  <si>
    <t>180,55*1,1845 'Přepočtené koeficientem množství</t>
  </si>
  <si>
    <t>35</t>
  </si>
  <si>
    <t>212752421</t>
  </si>
  <si>
    <t>Trativod z drenážních trubek korugovaných PE-HD SN 8 perforace 120° včetně lože otevřený výkop DN 100 pro liniové stavby</t>
  </si>
  <si>
    <t>2065676772</t>
  </si>
  <si>
    <t>Trativody z drenážních trubek pro liniové stavby a komunikace se zřízením štěrkového lože pod trubky a s jejich obsypem v otevřeném výkopu trubka korugovaná sendvičová PE-HD SN 8 perforace 120° DN 100</t>
  </si>
  <si>
    <t>110</t>
  </si>
  <si>
    <t>Vodorovné konstrukce</t>
  </si>
  <si>
    <t>36</t>
  </si>
  <si>
    <t>41112101a</t>
  </si>
  <si>
    <t>Montáž desky krací pro poklop Žb</t>
  </si>
  <si>
    <t>kus</t>
  </si>
  <si>
    <t>1844454489</t>
  </si>
  <si>
    <t>37</t>
  </si>
  <si>
    <t>59371111a</t>
  </si>
  <si>
    <t>ŽB deska horské vpusti s otv.120*120</t>
  </si>
  <si>
    <t>1920874931</t>
  </si>
  <si>
    <t>38</t>
  </si>
  <si>
    <t>451573111</t>
  </si>
  <si>
    <t>Lože pod potrubí otevřený výkop ze štěrkopísku</t>
  </si>
  <si>
    <t>1364408543</t>
  </si>
  <si>
    <t>Lože pod potrubí, stoky a drobné objekty v otevřeném výkopu z písku a štěrkopísku do 63 mm</t>
  </si>
  <si>
    <t>"Trat"</t>
  </si>
  <si>
    <t>"zatr přík 300"</t>
  </si>
  <si>
    <t>41*0,15*0,5</t>
  </si>
  <si>
    <t>39</t>
  </si>
  <si>
    <t>452112121</t>
  </si>
  <si>
    <t>Osazení betonových prstenců nebo rámů v do 200 mm</t>
  </si>
  <si>
    <t>1675026783</t>
  </si>
  <si>
    <t>Osazení betonových dílců prstenců nebo rámů pod poklopy a mříže, výšky přes 100 do 200 mm</t>
  </si>
  <si>
    <t>"UV"</t>
  </si>
  <si>
    <t>40</t>
  </si>
  <si>
    <t>59224188</t>
  </si>
  <si>
    <t>prstenec šachtový vyrovnávací betonový 625x120x120mm</t>
  </si>
  <si>
    <t>-1125965424</t>
  </si>
  <si>
    <t>41</t>
  </si>
  <si>
    <t>452311131</t>
  </si>
  <si>
    <t>Podkladní desky z betonu prostého tř. C 12/15 otevřený výkop</t>
  </si>
  <si>
    <t>-440861540</t>
  </si>
  <si>
    <t>Podkladní a zajišťovací konstrukce z betonu prostého v otevřeném výkopu desky pod potrubí, stoky a drobné objekty z betonu tř. C 12/15</t>
  </si>
  <si>
    <t>1*1,5*1,5*0,15</t>
  </si>
  <si>
    <t>4*1*1*0,1</t>
  </si>
  <si>
    <t>Komunikace pozemní</t>
  </si>
  <si>
    <t>564801112</t>
  </si>
  <si>
    <t>Podklad ze štěrkodrtě ŠD tl 40 mm</t>
  </si>
  <si>
    <t>2142831892</t>
  </si>
  <si>
    <t>Podklad ze štěrkodrti ŠD  s rozprostřením a zhutněním, po zhutnění tl. 40 mm</t>
  </si>
  <si>
    <t>179</t>
  </si>
  <si>
    <t>43</t>
  </si>
  <si>
    <t>564851111</t>
  </si>
  <si>
    <t>Podklad ze štěrkodrtě ŠD tl 150 mm</t>
  </si>
  <si>
    <t>1402595223</t>
  </si>
  <si>
    <t>Podklad ze štěrkodrti ŠD  s rozprostřením a zhutněním, po zhutnění tl. 150 mm</t>
  </si>
  <si>
    <t>188</t>
  </si>
  <si>
    <t>44</t>
  </si>
  <si>
    <t>564861113</t>
  </si>
  <si>
    <t>Podklad ze štěrkodrtě ŠD tl 220 mm</t>
  </si>
  <si>
    <t>313801491</t>
  </si>
  <si>
    <t>Podklad ze štěrkodrti ŠD  s rozprostřením a zhutněním, po zhutnění tl. 220 mm</t>
  </si>
  <si>
    <t>344</t>
  </si>
  <si>
    <t>564942112</t>
  </si>
  <si>
    <t>Podklad z mechanicky zpevněného kameniva MZK tl 130 mm</t>
  </si>
  <si>
    <t>1692080941</t>
  </si>
  <si>
    <t>Podklad z mechanicky zpevněného kameniva MZK (minerální beton)  s rozprostřením a s hutněním, po zhutnění tl. 130 mm</t>
  </si>
  <si>
    <t>337</t>
  </si>
  <si>
    <t>46</t>
  </si>
  <si>
    <t>565135101</t>
  </si>
  <si>
    <t>Asfaltový beton vrstva podkladní ACP 16 (obalované kamenivo OKS) tl 50 mm š do 1,5 m</t>
  </si>
  <si>
    <t>-2087711490</t>
  </si>
  <si>
    <t>Asfaltový beton vrstva podkladní ACP 16 (obalované kamenivo střednězrnné - OKS)  s rozprostřením a zhutněním v pruhu šířky do 1,5 m, po zhutnění tl. 50 mm</t>
  </si>
  <si>
    <t>332</t>
  </si>
  <si>
    <t>47</t>
  </si>
  <si>
    <t>573111112</t>
  </si>
  <si>
    <t>Postřik živičný infiltrační s posypem z asfaltu množství 1 kg/m2</t>
  </si>
  <si>
    <t>-274231418</t>
  </si>
  <si>
    <t>Postřik infiltrační PI z asfaltu silničního s posypem kamenivem, v množství 1,00 kg/m2</t>
  </si>
  <si>
    <t>334</t>
  </si>
  <si>
    <t>48</t>
  </si>
  <si>
    <t>573231108</t>
  </si>
  <si>
    <t>Postřik živičný spojovací ze silniční emulze v množství 0,50 kg/m2</t>
  </si>
  <si>
    <t>1863512321</t>
  </si>
  <si>
    <t>Postřik spojovací PS bez posypu kamenivem ze silniční emulze, v množství 0,50 kg/m2</t>
  </si>
  <si>
    <t>413</t>
  </si>
  <si>
    <t>409</t>
  </si>
  <si>
    <t>49</t>
  </si>
  <si>
    <t>577134211</t>
  </si>
  <si>
    <t>Asfaltový beton vrstva obrusná ACO 11 (ABS) tř. II tl 40 mm š do 3 m z nemodifikovaného asfaltu</t>
  </si>
  <si>
    <t>1171174306</t>
  </si>
  <si>
    <t>Asfaltový beton vrstva obrusná ACO 11 (ABS)  s rozprostřením a se zhutněním z nemodifikovaného asfaltu v pruhu šířky do 3 m tř. II, po zhutnění tl. 40 mm</t>
  </si>
  <si>
    <t>407</t>
  </si>
  <si>
    <t>50</t>
  </si>
  <si>
    <t>577155112</t>
  </si>
  <si>
    <t>Asfaltový beton vrstva ložní ACL 16 (ABH) tl 60 mm š do 3 m z nemodifikovaného asfaltu</t>
  </si>
  <si>
    <t>1778380223</t>
  </si>
  <si>
    <t>Asfaltový beton vrstva ložní ACL 16 (ABH)  s rozprostřením a zhutněním z nemodifikovaného asfaltu v pruhu šířky do 3 m, po zhutnění tl. 60 mm</t>
  </si>
  <si>
    <t>411</t>
  </si>
  <si>
    <t>51</t>
  </si>
  <si>
    <t>596211120</t>
  </si>
  <si>
    <t>Kladení zámkové dlažby komunikací pro pěší tl 60 mm skupiny B pl do 50 m2</t>
  </si>
  <si>
    <t>1274001825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</si>
  <si>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B, pro plochy do 50 m2</t>
  </si>
  <si>
    <t>"slep"</t>
  </si>
  <si>
    <t>"kontr nast"</t>
  </si>
  <si>
    <t>59245222</t>
  </si>
  <si>
    <t>dlažba zámková tvaru I základní pro nevidomé 196x161x60mm barevná</t>
  </si>
  <si>
    <t>-1092116928</t>
  </si>
  <si>
    <t>8*1,02</t>
  </si>
  <si>
    <t>53</t>
  </si>
  <si>
    <t>59245276</t>
  </si>
  <si>
    <t>dlažba zámková tvaru vlny půlka/kraj 120/232x112x60mm barevná</t>
  </si>
  <si>
    <t>1060877159</t>
  </si>
  <si>
    <t>11*1,02</t>
  </si>
  <si>
    <t>54</t>
  </si>
  <si>
    <t>596211122</t>
  </si>
  <si>
    <t>Kladení zámkové dlažby komunikací pro pěší tl 60 mm skupiny B pl do 300 m2</t>
  </si>
  <si>
    <t>1275491402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</si>
  <si>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B, pro plochy přes 100 do 300 m2</t>
  </si>
  <si>
    <t>159</t>
  </si>
  <si>
    <t>"n"</t>
  </si>
  <si>
    <t>55</t>
  </si>
  <si>
    <t>59245015</t>
  </si>
  <si>
    <t>dlažba zámková tvaru I 200x165x60mm přírodní</t>
  </si>
  <si>
    <t>747849756</t>
  </si>
  <si>
    <t>159*1,02</t>
  </si>
  <si>
    <t>162,18*1,02 'Přepočtené koeficientem množství</t>
  </si>
  <si>
    <t>56</t>
  </si>
  <si>
    <t>919112114</t>
  </si>
  <si>
    <t>Řezání dilatačních spár š 4 mm hl do 100 mm příčných nebo podélných v živičném krytu</t>
  </si>
  <si>
    <t>-1070412802</t>
  </si>
  <si>
    <t>114</t>
  </si>
  <si>
    <t>Trubní vedení</t>
  </si>
  <si>
    <t>57</t>
  </si>
  <si>
    <t>812372121</t>
  </si>
  <si>
    <t>Montáž potrubí z trub TBH těsněných pryžovými kroužky otevřený výkop sklon do 20 % DN 300</t>
  </si>
  <si>
    <t>12092680</t>
  </si>
  <si>
    <t>Montáž potrubí z trub betonových hrdlových  v otevřeném výkopu ve sklonu do 20 % z trub těsněných pryžovými kroužky DN 300</t>
  </si>
  <si>
    <t>58</t>
  </si>
  <si>
    <t>59223020</t>
  </si>
  <si>
    <t>trouba betonová hrdlová DN 300</t>
  </si>
  <si>
    <t>-1254872855</t>
  </si>
  <si>
    <t>41*1,01 'Přepočtené koeficientem množství</t>
  </si>
  <si>
    <t>59</t>
  </si>
  <si>
    <t>871350310</t>
  </si>
  <si>
    <t>Montáž kanalizačního potrubí hladkého plnostěnného SN 10 z polypropylenu DN 200</t>
  </si>
  <si>
    <t>1557980047</t>
  </si>
  <si>
    <t>Montáž kanalizačního potrubí z plastů z polypropylenu PP hladkého plnostěnného SN 10 DN 200</t>
  </si>
  <si>
    <t>60</t>
  </si>
  <si>
    <t>28617004</t>
  </si>
  <si>
    <t>trubka kanalizační PP plnostěnná třívrstvá DN 200x1000mm SN10</t>
  </si>
  <si>
    <t>-1150678242</t>
  </si>
  <si>
    <t>20*1,015 'Přepočtené koeficientem množství</t>
  </si>
  <si>
    <t>61</t>
  </si>
  <si>
    <t>895931111</t>
  </si>
  <si>
    <t>Vpusti kanalizačních horské z betonu prostého C12/15 velikosti 1200/600 mm</t>
  </si>
  <si>
    <t>902938457</t>
  </si>
  <si>
    <t>Vpusti kanalizační horské  z betonu prostého tř. C 12/15 velikosti 1200/600 mm</t>
  </si>
  <si>
    <t>62</t>
  </si>
  <si>
    <t>895941111</t>
  </si>
  <si>
    <t>Zřízení vpusti kanalizační uliční z betonových dílců typ UV-50 normální</t>
  </si>
  <si>
    <t>916591596</t>
  </si>
  <si>
    <t>Zřízení vpusti kanalizační  uliční z betonových dílců typ UV-50 normální</t>
  </si>
  <si>
    <t>63</t>
  </si>
  <si>
    <t>56241404</t>
  </si>
  <si>
    <t>vpusť s kalovým košem bez roštu zátěž A15-D 400kN pro žlaby PE š 100mm</t>
  </si>
  <si>
    <t>85134207</t>
  </si>
  <si>
    <t>64</t>
  </si>
  <si>
    <t>899204112</t>
  </si>
  <si>
    <t>Osazení mříží litinových včetně rámů a košů na bahno pro třídu zatížení D400, E600</t>
  </si>
  <si>
    <t>52600885</t>
  </si>
  <si>
    <t>"HP"</t>
  </si>
  <si>
    <t>65</t>
  </si>
  <si>
    <t>28661938</t>
  </si>
  <si>
    <t>mříž litinová 600/40T, 420X620 D400</t>
  </si>
  <si>
    <t>-631929793</t>
  </si>
  <si>
    <t>66</t>
  </si>
  <si>
    <t>28661787</t>
  </si>
  <si>
    <t>mříž šachtová dešťová litinová dešťová  DN 425 pro třídu zatížení D400 čtverec</t>
  </si>
  <si>
    <t>1779258481</t>
  </si>
  <si>
    <t>67</t>
  </si>
  <si>
    <t>59223871</t>
  </si>
  <si>
    <t>koš vysoký pro uliční vpusti žárově Pz plech pro rám 500/500mm</t>
  </si>
  <si>
    <t>-486649355</t>
  </si>
  <si>
    <t>68</t>
  </si>
  <si>
    <t>899623141</t>
  </si>
  <si>
    <t>Obetonování potrubí nebo zdiva stok betonem prostým tř. C 12/15 otevřený výkop</t>
  </si>
  <si>
    <t>344993069</t>
  </si>
  <si>
    <t>Obetonování potrubí nebo zdiva stok betonem prostým v otevřeném výkopu, beton tř. C 12/15</t>
  </si>
  <si>
    <t>"obet potr och proti pos"</t>
  </si>
  <si>
    <t>41*0,3</t>
  </si>
  <si>
    <t>Ostatní konstrukce a práce-bourání</t>
  </si>
  <si>
    <t>69</t>
  </si>
  <si>
    <t>914111121</t>
  </si>
  <si>
    <t>Montáž svislé dopravní značky do velikosti 2 m2 objímkami na sloupek nebo konzolu</t>
  </si>
  <si>
    <t>444147584</t>
  </si>
  <si>
    <t>70</t>
  </si>
  <si>
    <t>914511112</t>
  </si>
  <si>
    <t>Montáž sloupku dopravních značek délky do 3,5 m s betonovým základem a patkou</t>
  </si>
  <si>
    <t>-1209679567</t>
  </si>
  <si>
    <t>71</t>
  </si>
  <si>
    <t>404442610</t>
  </si>
  <si>
    <t>značka svislá reflexní AL- NK, rozměr a typ dle PD</t>
  </si>
  <si>
    <t>-1036972074</t>
  </si>
  <si>
    <t>72</t>
  </si>
  <si>
    <t>404452350</t>
  </si>
  <si>
    <t>sloupek Al 60 - 350</t>
  </si>
  <si>
    <t>1178261489</t>
  </si>
  <si>
    <t>73</t>
  </si>
  <si>
    <t>915231111</t>
  </si>
  <si>
    <t>Vodorovné dopravní značení přechody pro chodce, šipky, symboly bílý plast</t>
  </si>
  <si>
    <t>1617231820</t>
  </si>
  <si>
    <t>Vodorovné dopravní značení stříkaným plastem  přechody pro chodce, šipky, symboly nápisy bílé základní</t>
  </si>
  <si>
    <t>"znační vodorovné nové"</t>
  </si>
  <si>
    <t>"Obnova vodor značení"</t>
  </si>
  <si>
    <t>74</t>
  </si>
  <si>
    <t>915621111</t>
  </si>
  <si>
    <t>Předznačení vodorovného plošného značení</t>
  </si>
  <si>
    <t>-1019492264</t>
  </si>
  <si>
    <t>Předznačení pro vodorovné značení  stříkané barvou nebo prováděné z nátěrových hmot plošné šipky, symboly, nápisy</t>
  </si>
  <si>
    <t>"předznačení nové"</t>
  </si>
  <si>
    <t>75</t>
  </si>
  <si>
    <t>916131113</t>
  </si>
  <si>
    <t>Osazení silničního obrubníku betonového ležatého s boční opěrou do lože z betonu prostého</t>
  </si>
  <si>
    <t>808428343</t>
  </si>
  <si>
    <t>Osazení silničního obrubníku betonového se zřízením lože, s vyplněním a zatřením spár cementovou maltou ležatého s boční opěrou z betonu prostého, do lože z betonu prostého</t>
  </si>
  <si>
    <t>"zastavk"</t>
  </si>
  <si>
    <t>76</t>
  </si>
  <si>
    <t>916131213</t>
  </si>
  <si>
    <t>Osazení silničního obrubníku betonového stojatého s boční opěrou do lože z betonu prostého</t>
  </si>
  <si>
    <t>CS ÚRS 2020 01</t>
  </si>
  <si>
    <t>1976380411</t>
  </si>
  <si>
    <t>Osazení silničního obrubníku betonového se zřízením lože, s vyplněním a zatřením spár cementovou maltou stojatého s boční opěrou z betonu prostého, do lože z betonu prostého</t>
  </si>
  <si>
    <t>"obr "</t>
  </si>
  <si>
    <t>103</t>
  </si>
  <si>
    <t>89</t>
  </si>
  <si>
    <t>77</t>
  </si>
  <si>
    <t>59217011</t>
  </si>
  <si>
    <t>obrubník betonový zahradní 500x50x200mm</t>
  </si>
  <si>
    <t>-218597076</t>
  </si>
  <si>
    <t>89*1,02</t>
  </si>
  <si>
    <t>90,78*1,02 'Přepočtené koeficientem množství</t>
  </si>
  <si>
    <t>78</t>
  </si>
  <si>
    <t>59217020</t>
  </si>
  <si>
    <t>obrubník betonový chodníkový 400*290mm</t>
  </si>
  <si>
    <t>-2083737480</t>
  </si>
  <si>
    <t>obrubník betonový chodníkový 250x100x250mm</t>
  </si>
  <si>
    <t>26*1,02</t>
  </si>
  <si>
    <t>26,52*1,02 'Přepočtené koeficientem množství</t>
  </si>
  <si>
    <t>79</t>
  </si>
  <si>
    <t>BBC.0006294.URS</t>
  </si>
  <si>
    <t>obrubník betonový silniční ABO 15-30 100x15x30cm</t>
  </si>
  <si>
    <t>1198036863</t>
  </si>
  <si>
    <t>103*1,02</t>
  </si>
  <si>
    <t>80</t>
  </si>
  <si>
    <t>916991121</t>
  </si>
  <si>
    <t>Lože pod obrubníky, krajníky nebo obruby z dlažebních kostek z betonu prostého</t>
  </si>
  <si>
    <t>369704199</t>
  </si>
  <si>
    <t>Lože pod obrubníky, krajníky nebo obruby z dlažebních kostek  z betonu prostého</t>
  </si>
  <si>
    <t>"pod obr"</t>
  </si>
  <si>
    <t>103*0,1*0,25</t>
  </si>
  <si>
    <t>89*0,1*0,2</t>
  </si>
  <si>
    <t>26*0,2*0,3</t>
  </si>
  <si>
    <t>81</t>
  </si>
  <si>
    <t>919121112</t>
  </si>
  <si>
    <t>Těsnění spár zálivkou za studena pro komůrky š 10 mm hl 25 mm s těsnicím profilem</t>
  </si>
  <si>
    <t>-1489141315</t>
  </si>
  <si>
    <t>Utěsnění dilatačních spár zálivkou za studena  v cementobetonovém nebo živičném krytu včetně adhezního nátěru s těsnicím profilem pod zálivkou, pro komůrky šířky 10 mm, hloubky 25 mm</t>
  </si>
  <si>
    <t>82</t>
  </si>
  <si>
    <t>919411111</t>
  </si>
  <si>
    <t>Čelo propustku z betonu prostého pro propustek z trub DN 300 až 500</t>
  </si>
  <si>
    <t>-1374450863</t>
  </si>
  <si>
    <t>Čelo propustku  včetně římsy z betonu prostého bez zvláštních nároků na prostředí, pro propustek z trub DN 300 až 500 mm</t>
  </si>
  <si>
    <t>"zatrub přík krajní čelo"</t>
  </si>
  <si>
    <t>83</t>
  </si>
  <si>
    <t>938902205</t>
  </si>
  <si>
    <t>Čištění příkopů ručně š dna přes 400 mm objem nánosu do 0,30 m3/m</t>
  </si>
  <si>
    <t>978224967</t>
  </si>
  <si>
    <t>Čištění příkopů komunikací s odstraněním travnatého porostu nebo nánosu s naložením na dopravní prostředek nebo s přemístěním na hromady na vzdálenost do 20 m ručně při šířce dna přes 400 mm a objemu nánosu přes 0,15 do 0,30 m3/m</t>
  </si>
  <si>
    <t>"před zatr"</t>
  </si>
  <si>
    <t>84</t>
  </si>
  <si>
    <t>938902452</t>
  </si>
  <si>
    <t>Čištění propustků ručně D do 1000 mm při tl nánosu do 25% DN</t>
  </si>
  <si>
    <t>-1690135830</t>
  </si>
  <si>
    <t>Čištění propustků s odstraněním travnatého porostu nebo nánosu, s naložením na dopravní prostředek nebo s přemístěním na hromady na vzdálenost do 20 m ručně tloušťky nánosu do 25% průměru propustku přes 500 do 1000 mm</t>
  </si>
  <si>
    <t>85</t>
  </si>
  <si>
    <t>938909331</t>
  </si>
  <si>
    <t>Čištění vozovek metením ručně podkladu nebo krytu betonového nebo živičného</t>
  </si>
  <si>
    <t>-357798634</t>
  </si>
  <si>
    <t>Čištění vozovek metením bláta, prachu nebo hlinitého nánosu s odklizením na hromady na vzdálenost do 20 m nebo naložením na dopravní prostředek ručně povrchu podkladu nebo krytu betonového nebo živičného</t>
  </si>
  <si>
    <t>"očist vč okolíní č"</t>
  </si>
  <si>
    <t>"čištění pro značení"</t>
  </si>
  <si>
    <t>86</t>
  </si>
  <si>
    <t>966006132</t>
  </si>
  <si>
    <t>Odstranění značek dopravních nebo orientačních se sloupky s betonovými patkami</t>
  </si>
  <si>
    <t>-672281178</t>
  </si>
  <si>
    <t>Odstranění dopravních nebo orientačních značek se sloupkem  s uložením hmot na vzdálenost do 20 m nebo s naložením na dopravní prostředek, se zásypem jam a jeho zhutněním s betonovou patkou</t>
  </si>
  <si>
    <t>"Dop zn"</t>
  </si>
  <si>
    <t>87</t>
  </si>
  <si>
    <t>966007123</t>
  </si>
  <si>
    <t>Odstranění vodorovného značení frézováním plastu z plochy</t>
  </si>
  <si>
    <t>-1829493178</t>
  </si>
  <si>
    <t>Odstranění vodorovného dopravního značení frézováním  značeného plastem plošného</t>
  </si>
  <si>
    <t>"obnova rušení"</t>
  </si>
  <si>
    <t>88</t>
  </si>
  <si>
    <t>96607081a</t>
  </si>
  <si>
    <t>Odstranění zastávkového přístřešku</t>
  </si>
  <si>
    <t>sou</t>
  </si>
  <si>
    <t>1116071003</t>
  </si>
  <si>
    <t>966075141</t>
  </si>
  <si>
    <t>Odstranění kovového zábradlí vcelku</t>
  </si>
  <si>
    <t>-993897590</t>
  </si>
  <si>
    <t>Odstranění různých konstrukcí na mostech kovového zábradlí vcelku</t>
  </si>
  <si>
    <t>997</t>
  </si>
  <si>
    <t>Přesun sutě</t>
  </si>
  <si>
    <t>90</t>
  </si>
  <si>
    <t>997221551</t>
  </si>
  <si>
    <t>Vodorovná doprava suti ze sypkých materiálů do 1 km</t>
  </si>
  <si>
    <t>2078181536</t>
  </si>
  <si>
    <t>Vodorovná doprava suti  bez naložení, ale se složením a s hrubým urovnáním ze sypkých materiálů, na vzdálenost do 1 km</t>
  </si>
  <si>
    <t>66+96,8+13,5+13,05</t>
  </si>
  <si>
    <t>+1,58+2,698+7,6</t>
  </si>
  <si>
    <t>101,2</t>
  </si>
  <si>
    <t>8,125</t>
  </si>
  <si>
    <t>91</t>
  </si>
  <si>
    <t>997221559</t>
  </si>
  <si>
    <t>Příplatek ZKD 1 km u vodorovné dopravy suti ze sypkých materiálů</t>
  </si>
  <si>
    <t>-290440332</t>
  </si>
  <si>
    <t>Vodorovná doprava suti  bez naložení, ale se složením a s hrubým urovnáním Příplatek k ceně za každý další i započatý 1 km přes 1 km</t>
  </si>
  <si>
    <t>310,553*9</t>
  </si>
  <si>
    <t>92</t>
  </si>
  <si>
    <t>997221571</t>
  </si>
  <si>
    <t>Vodorovná doprava vybouraných hmot do 1 km</t>
  </si>
  <si>
    <t>1944459306</t>
  </si>
  <si>
    <t>Vodorovná doprava vybouraných hmot  bez naložení, ale se složením a s hrubým urovnáním na vzdálenost do 1 km</t>
  </si>
  <si>
    <t>3,9+19,25</t>
  </si>
  <si>
    <t>1+0,146+0,656</t>
  </si>
  <si>
    <t>93</t>
  </si>
  <si>
    <t>997221579</t>
  </si>
  <si>
    <t>Příplatek ZKD 1 km u vodorovné dopravy vybouraných hmot</t>
  </si>
  <si>
    <t>2058579469</t>
  </si>
  <si>
    <t>Vodorovná doprava vybouraných hmot  bez naložení, ale se složením a s hrubým urovnáním na vzdálenost Příplatek k ceně za každý další i započatý 1 km přes 1 km</t>
  </si>
  <si>
    <t>24,952*9</t>
  </si>
  <si>
    <t>94</t>
  </si>
  <si>
    <t>997221611</t>
  </si>
  <si>
    <t>Nakládání suti na dopravní prostředky pro vodorovnou dopravu</t>
  </si>
  <si>
    <t>716268562</t>
  </si>
  <si>
    <t>Nakládání na dopravní prostředky  pro vodorovnou dopravu suti</t>
  </si>
  <si>
    <t>310,553</t>
  </si>
  <si>
    <t>95</t>
  </si>
  <si>
    <t>997221612</t>
  </si>
  <si>
    <t>Nakládání vybouraných hmot na dopravní prostředky pro vodorovnou dopravu</t>
  </si>
  <si>
    <t>-1399536864</t>
  </si>
  <si>
    <t>Nakládání na dopravní prostředky  pro vodorovnou dopravu vybouraných hmot</t>
  </si>
  <si>
    <t>24,952</t>
  </si>
  <si>
    <t>96</t>
  </si>
  <si>
    <t>997221615</t>
  </si>
  <si>
    <t>Poplatek za uložení na skládce (skládkovné) stavebního odpadu betonového kód odpadu 17 01 01</t>
  </si>
  <si>
    <t>1978436850</t>
  </si>
  <si>
    <t>Poplatek za uložení stavebního odpadu na skládce (skládkovné) z prostého betonu zatříděného do Katalogu odpadů pod kódem 17 01 01</t>
  </si>
  <si>
    <t>19,25</t>
  </si>
  <si>
    <t>3,9</t>
  </si>
  <si>
    <t>0,656+1+0,144</t>
  </si>
  <si>
    <t>97</t>
  </si>
  <si>
    <t>997221645</t>
  </si>
  <si>
    <t>Poplatek za uložení na skládce (skládkovné) odpadu asfaltového bez dehtu kód odpadu 17 03 02</t>
  </si>
  <si>
    <t>168633462</t>
  </si>
  <si>
    <t>Poplatek za uložení stavebního odpadu na skládce (skládkovné) asfaltového bez obsahu dehtu zatříděného do Katalogu odpadů pod kódem 17 03 02</t>
  </si>
  <si>
    <t>98</t>
  </si>
  <si>
    <t>997221655</t>
  </si>
  <si>
    <t>-1003697841</t>
  </si>
  <si>
    <t>310,553-101,2</t>
  </si>
  <si>
    <t>998</t>
  </si>
  <si>
    <t>Přesun hmot</t>
  </si>
  <si>
    <t>99</t>
  </si>
  <si>
    <t>998225111</t>
  </si>
  <si>
    <t>Přesun hmot pro pozemní komunikace s krytem z kamene, monolitickým betonovým nebo živičným</t>
  </si>
  <si>
    <t>-1973486139</t>
  </si>
  <si>
    <t>Přesun hmot pro komunikace s krytem z kameniva, monolitickým betonovým nebo živičným  dopravní vzdálenost do 200 m jakékoliv délky objektu</t>
  </si>
  <si>
    <t>PSV</t>
  </si>
  <si>
    <t>Práce a dodávky PSV</t>
  </si>
  <si>
    <t>767</t>
  </si>
  <si>
    <t>Konstrukce zámečnické</t>
  </si>
  <si>
    <t>100</t>
  </si>
  <si>
    <t>767161111</t>
  </si>
  <si>
    <t>Montáž zábradlí rovného z trubek do zdi hmotnosti do 20 kg</t>
  </si>
  <si>
    <t>-410624240</t>
  </si>
  <si>
    <t>Montáž zábradlí rovného  z trubek nebo tenkostěnných profilů do zdiva, hmotnosti 1 m zábradlí do 20 kg</t>
  </si>
  <si>
    <t>101</t>
  </si>
  <si>
    <t>5534201a</t>
  </si>
  <si>
    <t>Zábradlí ocel. dvoumadlové pozinkované do betonu</t>
  </si>
  <si>
    <t>666773973</t>
  </si>
  <si>
    <t>102</t>
  </si>
  <si>
    <t>998767101</t>
  </si>
  <si>
    <t>Přesun hmot tonážní pro zámečnické konstrukce v objektech v do 6 m</t>
  </si>
  <si>
    <t>871109454</t>
  </si>
  <si>
    <t>Přesun hmot pro zámečnické konstrukce  stanovený z hmotnosti přesunovaného materiálu vodorovná dopravní vzdálenost do 50 m v objektech výšky do 6 m</t>
  </si>
  <si>
    <t>Práce a dodávky M</t>
  </si>
  <si>
    <t>23-M</t>
  </si>
  <si>
    <t>Montáže potrubí</t>
  </si>
  <si>
    <t>23001026a</t>
  </si>
  <si>
    <t>Přeložka STL kopl. s lividací</t>
  </si>
  <si>
    <t>-244536780</t>
  </si>
  <si>
    <t>Přeložka STL</t>
  </si>
  <si>
    <t>08012021_SC_3 - Autobusové zakázky v obciKřižatky-II etapa 2 VRN a Ostatní</t>
  </si>
  <si>
    <t>VRN - 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</si>
  <si>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</si>
  <si>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</si>
  <si>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</si>
  <si>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</si>
  <si>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>VRN</t>
  </si>
  <si>
    <t xml:space="preserve"> Vedlejší rozpočtové náklady</t>
  </si>
  <si>
    <t>VRN1</t>
  </si>
  <si>
    <t>Průzkumné, geodetické a projektové práce</t>
  </si>
  <si>
    <t>010001000</t>
  </si>
  <si>
    <t>1024</t>
  </si>
  <si>
    <t>1264418402</t>
  </si>
  <si>
    <t>012103000</t>
  </si>
  <si>
    <t>Geodetické práce před výstavbou</t>
  </si>
  <si>
    <t>Kus</t>
  </si>
  <si>
    <t>-53705859</t>
  </si>
  <si>
    <t>012303000</t>
  </si>
  <si>
    <t>Geodetické práce po výstavbě</t>
  </si>
  <si>
    <t>-1411000368</t>
  </si>
  <si>
    <t>013254000</t>
  </si>
  <si>
    <t>Dokumentace skutečného provedení stavby</t>
  </si>
  <si>
    <t>-1713321350</t>
  </si>
  <si>
    <t>VRN3</t>
  </si>
  <si>
    <t>Zařízení staveniště</t>
  </si>
  <si>
    <t>030001000</t>
  </si>
  <si>
    <t>660118993</t>
  </si>
  <si>
    <t>VRN4</t>
  </si>
  <si>
    <t>Inženýrská činnost</t>
  </si>
  <si>
    <t>040001000</t>
  </si>
  <si>
    <t>1395969747</t>
  </si>
  <si>
    <t>045002000</t>
  </si>
  <si>
    <t>Kompletační a koordinační činnost</t>
  </si>
  <si>
    <t>-360441148</t>
  </si>
  <si>
    <t>VRN6</t>
  </si>
  <si>
    <t>Územní vlivy</t>
  </si>
  <si>
    <t>060001000</t>
  </si>
  <si>
    <t>135045874</t>
  </si>
  <si>
    <t>065002000</t>
  </si>
  <si>
    <t>Mimostaveništní doprava materiálů</t>
  </si>
  <si>
    <t>-1978143650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</si>
</sst>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8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21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24</v>
      </c>
      <c r="AL8" s="22"/>
      <c r="AM8" s="22"/>
      <c r="AN8" s="33" t="s">
        <v>25</v>
      </c>
      <c r="AO8" s="22"/>
      <c r="AP8" s="22"/>
      <c r="AQ8" s="22"/>
      <c r="AR8" s="20"/>
      <c r="BE8" s="31"/>
      <c r="BS8" s="17" t="s">
        <v>6</v>
      </c>
    </row>
    <row r="9" spans="2:71" s="1" customFormat="1" ht="29.25" customHeight="1">
      <c r="B9" s="21"/>
      <c r="C9" s="22"/>
      <c r="D9" s="26" t="s">
        <v>26</v>
      </c>
      <c r="E9" s="22"/>
      <c r="F9" s="22"/>
      <c r="G9" s="22"/>
      <c r="H9" s="22"/>
      <c r="I9" s="22"/>
      <c r="J9" s="22"/>
      <c r="K9" s="34" t="s">
        <v>27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6" t="s">
        <v>28</v>
      </c>
      <c r="AL9" s="22"/>
      <c r="AM9" s="22"/>
      <c r="AN9" s="34" t="s">
        <v>29</v>
      </c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30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31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32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33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34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31</v>
      </c>
      <c r="AL13" s="22"/>
      <c r="AM13" s="22"/>
      <c r="AN13" s="35" t="s">
        <v>35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5" t="s">
        <v>35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2" t="s">
        <v>33</v>
      </c>
      <c r="AL14" s="22"/>
      <c r="AM14" s="22"/>
      <c r="AN14" s="35" t="s">
        <v>35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36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31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37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33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38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39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31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40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33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38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41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84" customHeight="1">
      <c r="B23" s="21"/>
      <c r="C23" s="22"/>
      <c r="D23" s="22"/>
      <c r="E23" s="37" t="s">
        <v>42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2"/>
      <c r="AQ25" s="22"/>
      <c r="AR25" s="20"/>
      <c r="BE25" s="31"/>
    </row>
    <row r="26" spans="1:57" s="2" customFormat="1" ht="25.9" customHeight="1">
      <c r="A26" s="39"/>
      <c r="B26" s="40"/>
      <c r="C26" s="41"/>
      <c r="D26" s="42" t="s">
        <v>43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1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1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44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45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46</v>
      </c>
      <c r="AL28" s="46"/>
      <c r="AM28" s="46"/>
      <c r="AN28" s="46"/>
      <c r="AO28" s="46"/>
      <c r="AP28" s="41"/>
      <c r="AQ28" s="41"/>
      <c r="AR28" s="45"/>
      <c r="BE28" s="31"/>
    </row>
    <row r="29" spans="1:57" s="3" customFormat="1" ht="14.4" customHeight="1">
      <c r="A29" s="3"/>
      <c r="B29" s="47"/>
      <c r="C29" s="48"/>
      <c r="D29" s="32" t="s">
        <v>47</v>
      </c>
      <c r="E29" s="48"/>
      <c r="F29" s="32" t="s">
        <v>48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2" t="s">
        <v>49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2" t="s">
        <v>50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2" t="s">
        <v>51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2" t="s">
        <v>52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1"/>
    </row>
    <row r="35" spans="1:57" s="2" customFormat="1" ht="25.9" customHeight="1">
      <c r="A35" s="39"/>
      <c r="B35" s="40"/>
      <c r="C35" s="53"/>
      <c r="D35" s="54" t="s">
        <v>53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54</v>
      </c>
      <c r="U35" s="55"/>
      <c r="V35" s="55"/>
      <c r="W35" s="55"/>
      <c r="X35" s="57" t="s">
        <v>55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60"/>
      <c r="C49" s="61"/>
      <c r="D49" s="62" t="s">
        <v>56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57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9"/>
      <c r="B60" s="40"/>
      <c r="C60" s="41"/>
      <c r="D60" s="65" t="s">
        <v>58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59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58</v>
      </c>
      <c r="AI60" s="43"/>
      <c r="AJ60" s="43"/>
      <c r="AK60" s="43"/>
      <c r="AL60" s="43"/>
      <c r="AM60" s="65" t="s">
        <v>59</v>
      </c>
      <c r="AN60" s="43"/>
      <c r="AO60" s="43"/>
      <c r="AP60" s="41"/>
      <c r="AQ60" s="41"/>
      <c r="AR60" s="45"/>
      <c r="BE60" s="39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9"/>
      <c r="B64" s="40"/>
      <c r="C64" s="41"/>
      <c r="D64" s="62" t="s">
        <v>60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61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9"/>
      <c r="B75" s="40"/>
      <c r="C75" s="41"/>
      <c r="D75" s="65" t="s">
        <v>58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59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58</v>
      </c>
      <c r="AI75" s="43"/>
      <c r="AJ75" s="43"/>
      <c r="AK75" s="43"/>
      <c r="AL75" s="43"/>
      <c r="AM75" s="65" t="s">
        <v>59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3" t="s">
        <v>62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2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01032021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Autobusové zastávky v obci Křižatky- II etapa 2 - index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2" t="s">
        <v>22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Křížatky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2" t="s">
        <v>24</v>
      </c>
      <c r="AJ87" s="41"/>
      <c r="AK87" s="41"/>
      <c r="AL87" s="41"/>
      <c r="AM87" s="80" t="str">
        <f>IF(AN8="","",AN8)</f>
        <v>1. 3. 2021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2" t="s">
        <v>30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Město Králův Dvůr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2" t="s">
        <v>36</v>
      </c>
      <c r="AJ89" s="41"/>
      <c r="AK89" s="41"/>
      <c r="AL89" s="41"/>
      <c r="AM89" s="81" t="str">
        <f>IF(E17="","",E17)</f>
        <v>SunCad, s.r.o. Praha</v>
      </c>
      <c r="AN89" s="72"/>
      <c r="AO89" s="72"/>
      <c r="AP89" s="72"/>
      <c r="AQ89" s="41"/>
      <c r="AR89" s="45"/>
      <c r="AS89" s="82" t="s">
        <v>63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2" t="s">
        <v>34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2" t="s">
        <v>39</v>
      </c>
      <c r="AJ90" s="41"/>
      <c r="AK90" s="41"/>
      <c r="AL90" s="41"/>
      <c r="AM90" s="81" t="str">
        <f>IF(E20="","",E20)</f>
        <v>SunCad, s.r.o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64</v>
      </c>
      <c r="D92" s="95"/>
      <c r="E92" s="95"/>
      <c r="F92" s="95"/>
      <c r="G92" s="95"/>
      <c r="H92" s="96"/>
      <c r="I92" s="97" t="s">
        <v>65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66</v>
      </c>
      <c r="AH92" s="95"/>
      <c r="AI92" s="95"/>
      <c r="AJ92" s="95"/>
      <c r="AK92" s="95"/>
      <c r="AL92" s="95"/>
      <c r="AM92" s="95"/>
      <c r="AN92" s="97" t="s">
        <v>67</v>
      </c>
      <c r="AO92" s="95"/>
      <c r="AP92" s="99"/>
      <c r="AQ92" s="100" t="s">
        <v>68</v>
      </c>
      <c r="AR92" s="45"/>
      <c r="AS92" s="101" t="s">
        <v>69</v>
      </c>
      <c r="AT92" s="102" t="s">
        <v>70</v>
      </c>
      <c r="AU92" s="102" t="s">
        <v>71</v>
      </c>
      <c r="AV92" s="102" t="s">
        <v>72</v>
      </c>
      <c r="AW92" s="102" t="s">
        <v>73</v>
      </c>
      <c r="AX92" s="102" t="s">
        <v>74</v>
      </c>
      <c r="AY92" s="102" t="s">
        <v>75</v>
      </c>
      <c r="AZ92" s="102" t="s">
        <v>76</v>
      </c>
      <c r="BA92" s="102" t="s">
        <v>77</v>
      </c>
      <c r="BB92" s="102" t="s">
        <v>78</v>
      </c>
      <c r="BC92" s="102" t="s">
        <v>79</v>
      </c>
      <c r="BD92" s="103" t="s">
        <v>80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81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ROUND(SUM(AG95:AG96),2)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ROUND(SUM(AS95:AS96),2)</f>
        <v>0</v>
      </c>
      <c r="AT94" s="115">
        <f>ROUND(SUM(AV94:AW94),2)</f>
        <v>0</v>
      </c>
      <c r="AU94" s="116">
        <f>ROUND(SUM(AU95:AU96),5)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ROUND(SUM(AZ95:AZ96),2)</f>
        <v>0</v>
      </c>
      <c r="BA94" s="115">
        <f>ROUND(SUM(BA95:BA96),2)</f>
        <v>0</v>
      </c>
      <c r="BB94" s="115">
        <f>ROUND(SUM(BB95:BB96),2)</f>
        <v>0</v>
      </c>
      <c r="BC94" s="115">
        <f>ROUND(SUM(BC95:BC96),2)</f>
        <v>0</v>
      </c>
      <c r="BD94" s="117">
        <f>ROUND(SUM(BD95:BD96),2)</f>
        <v>0</v>
      </c>
      <c r="BE94" s="6"/>
      <c r="BS94" s="118" t="s">
        <v>82</v>
      </c>
      <c r="BT94" s="118" t="s">
        <v>83</v>
      </c>
      <c r="BU94" s="119" t="s">
        <v>84</v>
      </c>
      <c r="BV94" s="118" t="s">
        <v>85</v>
      </c>
      <c r="BW94" s="118" t="s">
        <v>5</v>
      </c>
      <c r="BX94" s="118" t="s">
        <v>86</v>
      </c>
      <c r="CL94" s="118" t="s">
        <v>19</v>
      </c>
    </row>
    <row r="95" spans="1:91" s="7" customFormat="1" ht="24.75" customHeight="1">
      <c r="A95" s="120" t="s">
        <v>87</v>
      </c>
      <c r="B95" s="121"/>
      <c r="C95" s="122"/>
      <c r="D95" s="123" t="s">
        <v>88</v>
      </c>
      <c r="E95" s="123"/>
      <c r="F95" s="123"/>
      <c r="G95" s="123"/>
      <c r="H95" s="123"/>
      <c r="I95" s="124"/>
      <c r="J95" s="123" t="s">
        <v>89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'08012021_SC_2 - Autobusov...'!J30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90</v>
      </c>
      <c r="AR95" s="127"/>
      <c r="AS95" s="128">
        <v>0</v>
      </c>
      <c r="AT95" s="129">
        <f>ROUND(SUM(AV95:AW95),2)</f>
        <v>0</v>
      </c>
      <c r="AU95" s="130">
        <f>'08012021_SC_2 - Autobusov...'!P128</f>
        <v>0</v>
      </c>
      <c r="AV95" s="129">
        <f>'08012021_SC_2 - Autobusov...'!J33</f>
        <v>0</v>
      </c>
      <c r="AW95" s="129">
        <f>'08012021_SC_2 - Autobusov...'!J34</f>
        <v>0</v>
      </c>
      <c r="AX95" s="129">
        <f>'08012021_SC_2 - Autobusov...'!J35</f>
        <v>0</v>
      </c>
      <c r="AY95" s="129">
        <f>'08012021_SC_2 - Autobusov...'!J36</f>
        <v>0</v>
      </c>
      <c r="AZ95" s="129">
        <f>'08012021_SC_2 - Autobusov...'!F33</f>
        <v>0</v>
      </c>
      <c r="BA95" s="129">
        <f>'08012021_SC_2 - Autobusov...'!F34</f>
        <v>0</v>
      </c>
      <c r="BB95" s="129">
        <f>'08012021_SC_2 - Autobusov...'!F35</f>
        <v>0</v>
      </c>
      <c r="BC95" s="129">
        <f>'08012021_SC_2 - Autobusov...'!F36</f>
        <v>0</v>
      </c>
      <c r="BD95" s="131">
        <f>'08012021_SC_2 - Autobusov...'!F37</f>
        <v>0</v>
      </c>
      <c r="BE95" s="7"/>
      <c r="BT95" s="132" t="s">
        <v>91</v>
      </c>
      <c r="BV95" s="132" t="s">
        <v>85</v>
      </c>
      <c r="BW95" s="132" t="s">
        <v>92</v>
      </c>
      <c r="BX95" s="132" t="s">
        <v>5</v>
      </c>
      <c r="CL95" s="132" t="s">
        <v>19</v>
      </c>
      <c r="CM95" s="132" t="s">
        <v>21</v>
      </c>
    </row>
    <row r="96" spans="1:91" s="7" customFormat="1" ht="24.75" customHeight="1">
      <c r="A96" s="120" t="s">
        <v>87</v>
      </c>
      <c r="B96" s="121"/>
      <c r="C96" s="122"/>
      <c r="D96" s="123" t="s">
        <v>93</v>
      </c>
      <c r="E96" s="123"/>
      <c r="F96" s="123"/>
      <c r="G96" s="123"/>
      <c r="H96" s="123"/>
      <c r="I96" s="124"/>
      <c r="J96" s="123" t="s">
        <v>94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'08012021_SC_3 - Autobusov...'!J30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90</v>
      </c>
      <c r="AR96" s="127"/>
      <c r="AS96" s="133">
        <v>0</v>
      </c>
      <c r="AT96" s="134">
        <f>ROUND(SUM(AV96:AW96),2)</f>
        <v>0</v>
      </c>
      <c r="AU96" s="135">
        <f>'08012021_SC_3 - Autobusov...'!P120</f>
        <v>0</v>
      </c>
      <c r="AV96" s="134">
        <f>'08012021_SC_3 - Autobusov...'!J33</f>
        <v>0</v>
      </c>
      <c r="AW96" s="134">
        <f>'08012021_SC_3 - Autobusov...'!J34</f>
        <v>0</v>
      </c>
      <c r="AX96" s="134">
        <f>'08012021_SC_3 - Autobusov...'!J35</f>
        <v>0</v>
      </c>
      <c r="AY96" s="134">
        <f>'08012021_SC_3 - Autobusov...'!J36</f>
        <v>0</v>
      </c>
      <c r="AZ96" s="134">
        <f>'08012021_SC_3 - Autobusov...'!F33</f>
        <v>0</v>
      </c>
      <c r="BA96" s="134">
        <f>'08012021_SC_3 - Autobusov...'!F34</f>
        <v>0</v>
      </c>
      <c r="BB96" s="134">
        <f>'08012021_SC_3 - Autobusov...'!F35</f>
        <v>0</v>
      </c>
      <c r="BC96" s="134">
        <f>'08012021_SC_3 - Autobusov...'!F36</f>
        <v>0</v>
      </c>
      <c r="BD96" s="136">
        <f>'08012021_SC_3 - Autobusov...'!F37</f>
        <v>0</v>
      </c>
      <c r="BE96" s="7"/>
      <c r="BT96" s="132" t="s">
        <v>91</v>
      </c>
      <c r="BV96" s="132" t="s">
        <v>85</v>
      </c>
      <c r="BW96" s="132" t="s">
        <v>95</v>
      </c>
      <c r="BX96" s="132" t="s">
        <v>5</v>
      </c>
      <c r="CL96" s="132" t="s">
        <v>19</v>
      </c>
      <c r="CM96" s="132" t="s">
        <v>21</v>
      </c>
    </row>
    <row r="97" spans="1:57" s="2" customFormat="1" ht="30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5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  <row r="98" spans="1:57" s="2" customFormat="1" ht="6.95" customHeight="1">
      <c r="A98" s="39"/>
      <c r="B98" s="67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45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</row>
  </sheetData>
  <sheetProtection password="CC35" sheet="1" objects="1" scenarios="1" formatColumns="0" formatRows="0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08012021_SC_2 - Autobusov...'!C2" display="/"/>
    <hyperlink ref="A96" location="'08012021_SC_3 - Autobusov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92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0"/>
      <c r="AT3" s="17" t="s">
        <v>21</v>
      </c>
    </row>
    <row r="4" spans="2:46" s="1" customFormat="1" ht="24.95" customHeight="1">
      <c r="B4" s="20"/>
      <c r="D4" s="139" t="s">
        <v>96</v>
      </c>
      <c r="L4" s="20"/>
      <c r="M4" s="14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1" t="s">
        <v>16</v>
      </c>
      <c r="L6" s="20"/>
    </row>
    <row r="7" spans="2:12" s="1" customFormat="1" ht="16.5" customHeight="1">
      <c r="B7" s="20"/>
      <c r="E7" s="142" t="str">
        <f>'Rekapitulace stavby'!K6</f>
        <v>Autobusové zastávky v obci Křižatky- II etapa 2 - index</v>
      </c>
      <c r="F7" s="141"/>
      <c r="G7" s="141"/>
      <c r="H7" s="141"/>
      <c r="L7" s="20"/>
    </row>
    <row r="8" spans="1:31" s="2" customFormat="1" ht="12" customHeight="1">
      <c r="A8" s="39"/>
      <c r="B8" s="45"/>
      <c r="C8" s="39"/>
      <c r="D8" s="141" t="s">
        <v>97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30" customHeight="1">
      <c r="A9" s="39"/>
      <c r="B9" s="45"/>
      <c r="C9" s="39"/>
      <c r="D9" s="39"/>
      <c r="E9" s="143" t="s">
        <v>98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19</v>
      </c>
      <c r="G11" s="39"/>
      <c r="H11" s="39"/>
      <c r="I11" s="141" t="s">
        <v>20</v>
      </c>
      <c r="J11" s="144" t="s">
        <v>21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22</v>
      </c>
      <c r="E12" s="39"/>
      <c r="F12" s="144" t="s">
        <v>23</v>
      </c>
      <c r="G12" s="39"/>
      <c r="H12" s="39"/>
      <c r="I12" s="141" t="s">
        <v>24</v>
      </c>
      <c r="J12" s="145" t="str">
        <f>'Rekapitulace stavby'!AN8</f>
        <v>1. 3. 2021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21.8" customHeight="1">
      <c r="A13" s="39"/>
      <c r="B13" s="45"/>
      <c r="C13" s="39"/>
      <c r="D13" s="146" t="s">
        <v>26</v>
      </c>
      <c r="E13" s="39"/>
      <c r="F13" s="147" t="s">
        <v>27</v>
      </c>
      <c r="G13" s="39"/>
      <c r="H13" s="39"/>
      <c r="I13" s="146" t="s">
        <v>28</v>
      </c>
      <c r="J13" s="147" t="s">
        <v>29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30</v>
      </c>
      <c r="E14" s="39"/>
      <c r="F14" s="39"/>
      <c r="G14" s="39"/>
      <c r="H14" s="39"/>
      <c r="I14" s="141" t="s">
        <v>31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>Město Králův Dvůr</v>
      </c>
      <c r="F15" s="39"/>
      <c r="G15" s="39"/>
      <c r="H15" s="39"/>
      <c r="I15" s="141" t="s">
        <v>33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34</v>
      </c>
      <c r="E17" s="39"/>
      <c r="F17" s="39"/>
      <c r="G17" s="39"/>
      <c r="H17" s="39"/>
      <c r="I17" s="141" t="s">
        <v>31</v>
      </c>
      <c r="J17" s="33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3" t="str">
        <f>'Rekapitulace stavby'!E14</f>
        <v>Vyplň údaj</v>
      </c>
      <c r="F18" s="144"/>
      <c r="G18" s="144"/>
      <c r="H18" s="144"/>
      <c r="I18" s="141" t="s">
        <v>33</v>
      </c>
      <c r="J18" s="33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36</v>
      </c>
      <c r="E20" s="39"/>
      <c r="F20" s="39"/>
      <c r="G20" s="39"/>
      <c r="H20" s="39"/>
      <c r="I20" s="141" t="s">
        <v>31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37</v>
      </c>
      <c r="F21" s="39"/>
      <c r="G21" s="39"/>
      <c r="H21" s="39"/>
      <c r="I21" s="141" t="s">
        <v>33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39</v>
      </c>
      <c r="E23" s="39"/>
      <c r="F23" s="39"/>
      <c r="G23" s="39"/>
      <c r="H23" s="39"/>
      <c r="I23" s="141" t="s">
        <v>31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37</v>
      </c>
      <c r="F24" s="39"/>
      <c r="G24" s="39"/>
      <c r="H24" s="39"/>
      <c r="I24" s="141" t="s">
        <v>33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41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2"/>
      <c r="E29" s="152"/>
      <c r="F29" s="152"/>
      <c r="G29" s="152"/>
      <c r="H29" s="152"/>
      <c r="I29" s="152"/>
      <c r="J29" s="152"/>
      <c r="K29" s="152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3" t="s">
        <v>43</v>
      </c>
      <c r="E30" s="39"/>
      <c r="F30" s="39"/>
      <c r="G30" s="39"/>
      <c r="H30" s="39"/>
      <c r="I30" s="39"/>
      <c r="J30" s="154">
        <f>ROUND(J128,2)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5" t="s">
        <v>45</v>
      </c>
      <c r="G32" s="39"/>
      <c r="H32" s="39"/>
      <c r="I32" s="155" t="s">
        <v>44</v>
      </c>
      <c r="J32" s="155" t="s">
        <v>46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6" t="s">
        <v>47</v>
      </c>
      <c r="E33" s="141" t="s">
        <v>48</v>
      </c>
      <c r="F33" s="157">
        <f>ROUND((SUM(BE128:BE587)),2)</f>
        <v>0</v>
      </c>
      <c r="G33" s="39"/>
      <c r="H33" s="39"/>
      <c r="I33" s="158">
        <v>0.21</v>
      </c>
      <c r="J33" s="157">
        <f>ROUND(((SUM(BE128:BE587))*I33),2)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49</v>
      </c>
      <c r="F34" s="157">
        <f>ROUND((SUM(BF128:BF587)),2)</f>
        <v>0</v>
      </c>
      <c r="G34" s="39"/>
      <c r="H34" s="39"/>
      <c r="I34" s="158">
        <v>0.15</v>
      </c>
      <c r="J34" s="157">
        <f>ROUND(((SUM(BF128:BF587))*I34),2)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50</v>
      </c>
      <c r="F35" s="157">
        <f>ROUND((SUM(BG128:BG587)),2)</f>
        <v>0</v>
      </c>
      <c r="G35" s="39"/>
      <c r="H35" s="39"/>
      <c r="I35" s="158">
        <v>0.21</v>
      </c>
      <c r="J35" s="157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51</v>
      </c>
      <c r="F36" s="157">
        <f>ROUND((SUM(BH128:BH587)),2)</f>
        <v>0</v>
      </c>
      <c r="G36" s="39"/>
      <c r="H36" s="39"/>
      <c r="I36" s="158">
        <v>0.15</v>
      </c>
      <c r="J36" s="157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52</v>
      </c>
      <c r="F37" s="157">
        <f>ROUND((SUM(BI128:BI587)),2)</f>
        <v>0</v>
      </c>
      <c r="G37" s="39"/>
      <c r="H37" s="39"/>
      <c r="I37" s="158">
        <v>0</v>
      </c>
      <c r="J37" s="157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9"/>
      <c r="D39" s="160" t="s">
        <v>53</v>
      </c>
      <c r="E39" s="161"/>
      <c r="F39" s="161"/>
      <c r="G39" s="162" t="s">
        <v>54</v>
      </c>
      <c r="H39" s="163" t="s">
        <v>55</v>
      </c>
      <c r="I39" s="161"/>
      <c r="J39" s="164">
        <f>SUM(J30:J37)</f>
        <v>0</v>
      </c>
      <c r="K39" s="165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2" customFormat="1" ht="14.4" customHeight="1">
      <c r="B49" s="64"/>
      <c r="D49" s="166" t="s">
        <v>56</v>
      </c>
      <c r="E49" s="167"/>
      <c r="F49" s="167"/>
      <c r="G49" s="166" t="s">
        <v>57</v>
      </c>
      <c r="H49" s="167"/>
      <c r="I49" s="167"/>
      <c r="J49" s="167"/>
      <c r="K49" s="167"/>
      <c r="L49" s="64"/>
    </row>
    <row r="50" spans="2:12" ht="12">
      <c r="B50" s="20"/>
      <c r="L50" s="20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1:31" s="2" customFormat="1" ht="12">
      <c r="A60" s="39"/>
      <c r="B60" s="45"/>
      <c r="C60" s="39"/>
      <c r="D60" s="168" t="s">
        <v>58</v>
      </c>
      <c r="E60" s="169"/>
      <c r="F60" s="170" t="s">
        <v>59</v>
      </c>
      <c r="G60" s="168" t="s">
        <v>58</v>
      </c>
      <c r="H60" s="169"/>
      <c r="I60" s="169"/>
      <c r="J60" s="171" t="s">
        <v>59</v>
      </c>
      <c r="K60" s="169"/>
      <c r="L60" s="64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2:12" ht="12">
      <c r="B61" s="20"/>
      <c r="L61" s="20"/>
    </row>
    <row r="62" spans="2:12" ht="12">
      <c r="B62" s="20"/>
      <c r="L62" s="20"/>
    </row>
    <row r="63" spans="2:12" ht="12">
      <c r="B63" s="20"/>
      <c r="L63" s="20"/>
    </row>
    <row r="64" spans="1:31" s="2" customFormat="1" ht="12">
      <c r="A64" s="39"/>
      <c r="B64" s="45"/>
      <c r="C64" s="39"/>
      <c r="D64" s="166" t="s">
        <v>60</v>
      </c>
      <c r="E64" s="172"/>
      <c r="F64" s="172"/>
      <c r="G64" s="166" t="s">
        <v>61</v>
      </c>
      <c r="H64" s="172"/>
      <c r="I64" s="172"/>
      <c r="J64" s="172"/>
      <c r="K64" s="172"/>
      <c r="L64" s="64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2:12" ht="12">
      <c r="B65" s="20"/>
      <c r="L65" s="2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1:31" s="2" customFormat="1" ht="12">
      <c r="A75" s="39"/>
      <c r="B75" s="45"/>
      <c r="C75" s="39"/>
      <c r="D75" s="168" t="s">
        <v>58</v>
      </c>
      <c r="E75" s="169"/>
      <c r="F75" s="170" t="s">
        <v>59</v>
      </c>
      <c r="G75" s="168" t="s">
        <v>58</v>
      </c>
      <c r="H75" s="169"/>
      <c r="I75" s="169"/>
      <c r="J75" s="171" t="s">
        <v>59</v>
      </c>
      <c r="K75" s="169"/>
      <c r="L75" s="64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4.4" customHeight="1">
      <c r="A76" s="39"/>
      <c r="B76" s="173"/>
      <c r="C76" s="174"/>
      <c r="D76" s="174"/>
      <c r="E76" s="174"/>
      <c r="F76" s="174"/>
      <c r="G76" s="174"/>
      <c r="H76" s="174"/>
      <c r="I76" s="174"/>
      <c r="J76" s="174"/>
      <c r="K76" s="174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80" spans="1:31" s="2" customFormat="1" ht="6.95" customHeight="1">
      <c r="A80" s="39"/>
      <c r="B80" s="175"/>
      <c r="C80" s="176"/>
      <c r="D80" s="176"/>
      <c r="E80" s="176"/>
      <c r="F80" s="176"/>
      <c r="G80" s="176"/>
      <c r="H80" s="176"/>
      <c r="I80" s="176"/>
      <c r="J80" s="176"/>
      <c r="K80" s="176"/>
      <c r="L80" s="64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24.95" customHeight="1">
      <c r="A81" s="39"/>
      <c r="B81" s="40"/>
      <c r="C81" s="23" t="s">
        <v>99</v>
      </c>
      <c r="D81" s="41"/>
      <c r="E81" s="41"/>
      <c r="F81" s="41"/>
      <c r="G81" s="41"/>
      <c r="H81" s="41"/>
      <c r="I81" s="41"/>
      <c r="J81" s="41"/>
      <c r="K81" s="41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2" t="s">
        <v>16</v>
      </c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6.5" customHeight="1">
      <c r="A84" s="39"/>
      <c r="B84" s="40"/>
      <c r="C84" s="41"/>
      <c r="D84" s="41"/>
      <c r="E84" s="177" t="str">
        <f>E7</f>
        <v>Autobusové zastávky v obci Křižatky- II etapa 2 - index</v>
      </c>
      <c r="F84" s="32"/>
      <c r="G84" s="32"/>
      <c r="H84" s="32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2" t="s">
        <v>97</v>
      </c>
      <c r="D85" s="41"/>
      <c r="E85" s="41"/>
      <c r="F85" s="41"/>
      <c r="G85" s="41"/>
      <c r="H85" s="41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30" customHeight="1">
      <c r="A86" s="39"/>
      <c r="B86" s="40"/>
      <c r="C86" s="41"/>
      <c r="D86" s="41"/>
      <c r="E86" s="77" t="str">
        <f>E9</f>
        <v>08012021_SC_2 - Autobusové zastávky v obci Křižatky- II etapa 2 - stavební část</v>
      </c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6.95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2" t="s">
        <v>22</v>
      </c>
      <c r="D88" s="41"/>
      <c r="E88" s="41"/>
      <c r="F88" s="27" t="str">
        <f>F12</f>
        <v>Křížatky</v>
      </c>
      <c r="G88" s="41"/>
      <c r="H88" s="41"/>
      <c r="I88" s="32" t="s">
        <v>24</v>
      </c>
      <c r="J88" s="80" t="str">
        <f>IF(J12="","",J12)</f>
        <v>1. 3. 2021</v>
      </c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6.95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5.15" customHeight="1">
      <c r="A90" s="39"/>
      <c r="B90" s="40"/>
      <c r="C90" s="32" t="s">
        <v>30</v>
      </c>
      <c r="D90" s="41"/>
      <c r="E90" s="41"/>
      <c r="F90" s="27" t="str">
        <f>E15</f>
        <v>Město Králův Dvůr</v>
      </c>
      <c r="G90" s="41"/>
      <c r="H90" s="41"/>
      <c r="I90" s="32" t="s">
        <v>36</v>
      </c>
      <c r="J90" s="37" t="str">
        <f>E21</f>
        <v>SunCad, s.r.o. Praha</v>
      </c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2" t="s">
        <v>34</v>
      </c>
      <c r="D91" s="41"/>
      <c r="E91" s="41"/>
      <c r="F91" s="27" t="str">
        <f>IF(E18="","",E18)</f>
        <v>Vyplň údaj</v>
      </c>
      <c r="G91" s="41"/>
      <c r="H91" s="41"/>
      <c r="I91" s="32" t="s">
        <v>39</v>
      </c>
      <c r="J91" s="37" t="str">
        <f>E24</f>
        <v>SunCad, s.r.o. Praha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0.3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9.25" customHeight="1">
      <c r="A93" s="39"/>
      <c r="B93" s="40"/>
      <c r="C93" s="178" t="s">
        <v>100</v>
      </c>
      <c r="D93" s="179"/>
      <c r="E93" s="179"/>
      <c r="F93" s="179"/>
      <c r="G93" s="179"/>
      <c r="H93" s="179"/>
      <c r="I93" s="179"/>
      <c r="J93" s="180" t="s">
        <v>101</v>
      </c>
      <c r="K93" s="179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0.3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47" s="2" customFormat="1" ht="22.8" customHeight="1">
      <c r="A95" s="39"/>
      <c r="B95" s="40"/>
      <c r="C95" s="181" t="s">
        <v>102</v>
      </c>
      <c r="D95" s="41"/>
      <c r="E95" s="41"/>
      <c r="F95" s="41"/>
      <c r="G95" s="41"/>
      <c r="H95" s="41"/>
      <c r="I95" s="41"/>
      <c r="J95" s="111">
        <f>J128</f>
        <v>0</v>
      </c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U95" s="17" t="s">
        <v>103</v>
      </c>
    </row>
    <row r="96" spans="1:31" s="9" customFormat="1" ht="24.95" customHeight="1">
      <c r="A96" s="9"/>
      <c r="B96" s="182"/>
      <c r="C96" s="183"/>
      <c r="D96" s="184" t="s">
        <v>104</v>
      </c>
      <c r="E96" s="185"/>
      <c r="F96" s="185"/>
      <c r="G96" s="185"/>
      <c r="H96" s="185"/>
      <c r="I96" s="185"/>
      <c r="J96" s="186">
        <f>J129</f>
        <v>0</v>
      </c>
      <c r="K96" s="183"/>
      <c r="L96" s="187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s="10" customFormat="1" ht="19.9" customHeight="1">
      <c r="A97" s="10"/>
      <c r="B97" s="188"/>
      <c r="C97" s="189"/>
      <c r="D97" s="190" t="s">
        <v>105</v>
      </c>
      <c r="E97" s="191"/>
      <c r="F97" s="191"/>
      <c r="G97" s="191"/>
      <c r="H97" s="191"/>
      <c r="I97" s="191"/>
      <c r="J97" s="192">
        <f>J130</f>
        <v>0</v>
      </c>
      <c r="K97" s="189"/>
      <c r="L97" s="19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88"/>
      <c r="C98" s="189"/>
      <c r="D98" s="190" t="s">
        <v>106</v>
      </c>
      <c r="E98" s="191"/>
      <c r="F98" s="191"/>
      <c r="G98" s="191"/>
      <c r="H98" s="191"/>
      <c r="I98" s="191"/>
      <c r="J98" s="192">
        <f>J277</f>
        <v>0</v>
      </c>
      <c r="K98" s="189"/>
      <c r="L98" s="19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8"/>
      <c r="C99" s="189"/>
      <c r="D99" s="190" t="s">
        <v>107</v>
      </c>
      <c r="E99" s="191"/>
      <c r="F99" s="191"/>
      <c r="G99" s="191"/>
      <c r="H99" s="191"/>
      <c r="I99" s="191"/>
      <c r="J99" s="192">
        <f>J292</f>
        <v>0</v>
      </c>
      <c r="K99" s="189"/>
      <c r="L99" s="19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8"/>
      <c r="C100" s="189"/>
      <c r="D100" s="190" t="s">
        <v>108</v>
      </c>
      <c r="E100" s="191"/>
      <c r="F100" s="191"/>
      <c r="G100" s="191"/>
      <c r="H100" s="191"/>
      <c r="I100" s="191"/>
      <c r="J100" s="192">
        <f>J316</f>
        <v>0</v>
      </c>
      <c r="K100" s="189"/>
      <c r="L100" s="19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8"/>
      <c r="C101" s="189"/>
      <c r="D101" s="190" t="s">
        <v>109</v>
      </c>
      <c r="E101" s="191"/>
      <c r="F101" s="191"/>
      <c r="G101" s="191"/>
      <c r="H101" s="191"/>
      <c r="I101" s="191"/>
      <c r="J101" s="192">
        <f>J384</f>
        <v>0</v>
      </c>
      <c r="K101" s="189"/>
      <c r="L101" s="19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8"/>
      <c r="C102" s="189"/>
      <c r="D102" s="190" t="s">
        <v>110</v>
      </c>
      <c r="E102" s="191"/>
      <c r="F102" s="191"/>
      <c r="G102" s="191"/>
      <c r="H102" s="191"/>
      <c r="I102" s="191"/>
      <c r="J102" s="192">
        <f>J426</f>
        <v>0</v>
      </c>
      <c r="K102" s="189"/>
      <c r="L102" s="19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8"/>
      <c r="C103" s="189"/>
      <c r="D103" s="190" t="s">
        <v>111</v>
      </c>
      <c r="E103" s="191"/>
      <c r="F103" s="191"/>
      <c r="G103" s="191"/>
      <c r="H103" s="191"/>
      <c r="I103" s="191"/>
      <c r="J103" s="192">
        <f>J527</f>
        <v>0</v>
      </c>
      <c r="K103" s="189"/>
      <c r="L103" s="19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8"/>
      <c r="C104" s="189"/>
      <c r="D104" s="190" t="s">
        <v>112</v>
      </c>
      <c r="E104" s="191"/>
      <c r="F104" s="191"/>
      <c r="G104" s="191"/>
      <c r="H104" s="191"/>
      <c r="I104" s="191"/>
      <c r="J104" s="192">
        <f>J571</f>
        <v>0</v>
      </c>
      <c r="K104" s="189"/>
      <c r="L104" s="19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82"/>
      <c r="C105" s="183"/>
      <c r="D105" s="184" t="s">
        <v>113</v>
      </c>
      <c r="E105" s="185"/>
      <c r="F105" s="185"/>
      <c r="G105" s="185"/>
      <c r="H105" s="185"/>
      <c r="I105" s="185"/>
      <c r="J105" s="186">
        <f>J574</f>
        <v>0</v>
      </c>
      <c r="K105" s="183"/>
      <c r="L105" s="187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88"/>
      <c r="C106" s="189"/>
      <c r="D106" s="190" t="s">
        <v>114</v>
      </c>
      <c r="E106" s="191"/>
      <c r="F106" s="191"/>
      <c r="G106" s="191"/>
      <c r="H106" s="191"/>
      <c r="I106" s="191"/>
      <c r="J106" s="192">
        <f>J575</f>
        <v>0</v>
      </c>
      <c r="K106" s="189"/>
      <c r="L106" s="19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82"/>
      <c r="C107" s="183"/>
      <c r="D107" s="184" t="s">
        <v>115</v>
      </c>
      <c r="E107" s="185"/>
      <c r="F107" s="185"/>
      <c r="G107" s="185"/>
      <c r="H107" s="185"/>
      <c r="I107" s="185"/>
      <c r="J107" s="186">
        <f>J584</f>
        <v>0</v>
      </c>
      <c r="K107" s="183"/>
      <c r="L107" s="187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88"/>
      <c r="C108" s="189"/>
      <c r="D108" s="190" t="s">
        <v>116</v>
      </c>
      <c r="E108" s="191"/>
      <c r="F108" s="191"/>
      <c r="G108" s="191"/>
      <c r="H108" s="191"/>
      <c r="I108" s="191"/>
      <c r="J108" s="192">
        <f>J585</f>
        <v>0</v>
      </c>
      <c r="K108" s="189"/>
      <c r="L108" s="19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4" spans="1:31" s="2" customFormat="1" ht="6.95" customHeight="1">
      <c r="A114" s="39"/>
      <c r="B114" s="69"/>
      <c r="C114" s="70"/>
      <c r="D114" s="70"/>
      <c r="E114" s="70"/>
      <c r="F114" s="70"/>
      <c r="G114" s="70"/>
      <c r="H114" s="70"/>
      <c r="I114" s="70"/>
      <c r="J114" s="70"/>
      <c r="K114" s="70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24.95" customHeight="1">
      <c r="A115" s="39"/>
      <c r="B115" s="40"/>
      <c r="C115" s="23" t="s">
        <v>117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2" t="s">
        <v>16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41"/>
      <c r="D118" s="41"/>
      <c r="E118" s="177" t="str">
        <f>E7</f>
        <v>Autobusové zastávky v obci Křižatky- II etapa 2 - index</v>
      </c>
      <c r="F118" s="32"/>
      <c r="G118" s="32"/>
      <c r="H118" s="32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2" t="s">
        <v>97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30" customHeight="1">
      <c r="A120" s="39"/>
      <c r="B120" s="40"/>
      <c r="C120" s="41"/>
      <c r="D120" s="41"/>
      <c r="E120" s="77" t="str">
        <f>E9</f>
        <v>08012021_SC_2 - Autobusové zastávky v obci Křižatky- II etapa 2 - stavební část</v>
      </c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2" t="s">
        <v>22</v>
      </c>
      <c r="D122" s="41"/>
      <c r="E122" s="41"/>
      <c r="F122" s="27" t="str">
        <f>F12</f>
        <v>Křížatky</v>
      </c>
      <c r="G122" s="41"/>
      <c r="H122" s="41"/>
      <c r="I122" s="32" t="s">
        <v>24</v>
      </c>
      <c r="J122" s="80" t="str">
        <f>IF(J12="","",J12)</f>
        <v>1. 3. 2021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5.15" customHeight="1">
      <c r="A124" s="39"/>
      <c r="B124" s="40"/>
      <c r="C124" s="32" t="s">
        <v>30</v>
      </c>
      <c r="D124" s="41"/>
      <c r="E124" s="41"/>
      <c r="F124" s="27" t="str">
        <f>E15</f>
        <v>Město Králův Dvůr</v>
      </c>
      <c r="G124" s="41"/>
      <c r="H124" s="41"/>
      <c r="I124" s="32" t="s">
        <v>36</v>
      </c>
      <c r="J124" s="37" t="str">
        <f>E21</f>
        <v>SunCad, s.r.o. Praha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5.15" customHeight="1">
      <c r="A125" s="39"/>
      <c r="B125" s="40"/>
      <c r="C125" s="32" t="s">
        <v>34</v>
      </c>
      <c r="D125" s="41"/>
      <c r="E125" s="41"/>
      <c r="F125" s="27" t="str">
        <f>IF(E18="","",E18)</f>
        <v>Vyplň údaj</v>
      </c>
      <c r="G125" s="41"/>
      <c r="H125" s="41"/>
      <c r="I125" s="32" t="s">
        <v>39</v>
      </c>
      <c r="J125" s="37" t="str">
        <f>E24</f>
        <v>SunCad, s.r.o. Praha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0.3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11" customFormat="1" ht="29.25" customHeight="1">
      <c r="A127" s="194"/>
      <c r="B127" s="195"/>
      <c r="C127" s="196" t="s">
        <v>118</v>
      </c>
      <c r="D127" s="197" t="s">
        <v>68</v>
      </c>
      <c r="E127" s="197" t="s">
        <v>64</v>
      </c>
      <c r="F127" s="197" t="s">
        <v>65</v>
      </c>
      <c r="G127" s="197" t="s">
        <v>119</v>
      </c>
      <c r="H127" s="197" t="s">
        <v>120</v>
      </c>
      <c r="I127" s="197" t="s">
        <v>121</v>
      </c>
      <c r="J127" s="197" t="s">
        <v>101</v>
      </c>
      <c r="K127" s="198" t="s">
        <v>122</v>
      </c>
      <c r="L127" s="199"/>
      <c r="M127" s="101" t="s">
        <v>1</v>
      </c>
      <c r="N127" s="102" t="s">
        <v>47</v>
      </c>
      <c r="O127" s="102" t="s">
        <v>123</v>
      </c>
      <c r="P127" s="102" t="s">
        <v>124</v>
      </c>
      <c r="Q127" s="102" t="s">
        <v>125</v>
      </c>
      <c r="R127" s="102" t="s">
        <v>126</v>
      </c>
      <c r="S127" s="102" t="s">
        <v>127</v>
      </c>
      <c r="T127" s="103" t="s">
        <v>128</v>
      </c>
      <c r="U127" s="194"/>
      <c r="V127" s="194"/>
      <c r="W127" s="194"/>
      <c r="X127" s="194"/>
      <c r="Y127" s="194"/>
      <c r="Z127" s="194"/>
      <c r="AA127" s="194"/>
      <c r="AB127" s="194"/>
      <c r="AC127" s="194"/>
      <c r="AD127" s="194"/>
      <c r="AE127" s="194"/>
    </row>
    <row r="128" spans="1:63" s="2" customFormat="1" ht="22.8" customHeight="1">
      <c r="A128" s="39"/>
      <c r="B128" s="40"/>
      <c r="C128" s="108" t="s">
        <v>129</v>
      </c>
      <c r="D128" s="41"/>
      <c r="E128" s="41"/>
      <c r="F128" s="41"/>
      <c r="G128" s="41"/>
      <c r="H128" s="41"/>
      <c r="I128" s="41"/>
      <c r="J128" s="200">
        <f>BK128</f>
        <v>0</v>
      </c>
      <c r="K128" s="41"/>
      <c r="L128" s="45"/>
      <c r="M128" s="104"/>
      <c r="N128" s="201"/>
      <c r="O128" s="105"/>
      <c r="P128" s="202">
        <f>P129+P574+P584</f>
        <v>0</v>
      </c>
      <c r="Q128" s="105"/>
      <c r="R128" s="202">
        <f>R129+R574+R584</f>
        <v>334.43239635000003</v>
      </c>
      <c r="S128" s="105"/>
      <c r="T128" s="203">
        <f>T129+T574+T584</f>
        <v>335.53749999999997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7" t="s">
        <v>82</v>
      </c>
      <c r="AU128" s="17" t="s">
        <v>103</v>
      </c>
      <c r="BK128" s="204">
        <f>BK129+BK574+BK584</f>
        <v>0</v>
      </c>
    </row>
    <row r="129" spans="1:63" s="12" customFormat="1" ht="25.9" customHeight="1">
      <c r="A129" s="12"/>
      <c r="B129" s="205"/>
      <c r="C129" s="206"/>
      <c r="D129" s="207" t="s">
        <v>82</v>
      </c>
      <c r="E129" s="208" t="s">
        <v>130</v>
      </c>
      <c r="F129" s="208" t="s">
        <v>131</v>
      </c>
      <c r="G129" s="206"/>
      <c r="H129" s="206"/>
      <c r="I129" s="209"/>
      <c r="J129" s="210">
        <f>BK129</f>
        <v>0</v>
      </c>
      <c r="K129" s="206"/>
      <c r="L129" s="211"/>
      <c r="M129" s="212"/>
      <c r="N129" s="213"/>
      <c r="O129" s="213"/>
      <c r="P129" s="214">
        <f>P130+P277+P292+P316+P384+P426+P527+P571</f>
        <v>0</v>
      </c>
      <c r="Q129" s="213"/>
      <c r="R129" s="214">
        <f>R130+R277+R292+R316+R384+R426+R527+R571</f>
        <v>326.01173635000004</v>
      </c>
      <c r="S129" s="213"/>
      <c r="T129" s="215">
        <f>T130+T277+T292+T316+T384+T426+T527+T571</f>
        <v>335.53749999999997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6" t="s">
        <v>91</v>
      </c>
      <c r="AT129" s="217" t="s">
        <v>82</v>
      </c>
      <c r="AU129" s="217" t="s">
        <v>83</v>
      </c>
      <c r="AY129" s="216" t="s">
        <v>132</v>
      </c>
      <c r="BK129" s="218">
        <f>BK130+BK277+BK292+BK316+BK384+BK426+BK527+BK571</f>
        <v>0</v>
      </c>
    </row>
    <row r="130" spans="1:63" s="12" customFormat="1" ht="22.8" customHeight="1">
      <c r="A130" s="12"/>
      <c r="B130" s="205"/>
      <c r="C130" s="206"/>
      <c r="D130" s="207" t="s">
        <v>82</v>
      </c>
      <c r="E130" s="219" t="s">
        <v>91</v>
      </c>
      <c r="F130" s="219" t="s">
        <v>133</v>
      </c>
      <c r="G130" s="206"/>
      <c r="H130" s="206"/>
      <c r="I130" s="209"/>
      <c r="J130" s="220">
        <f>BK130</f>
        <v>0</v>
      </c>
      <c r="K130" s="206"/>
      <c r="L130" s="211"/>
      <c r="M130" s="212"/>
      <c r="N130" s="213"/>
      <c r="O130" s="213"/>
      <c r="P130" s="214">
        <f>SUM(P131:P276)</f>
        <v>0</v>
      </c>
      <c r="Q130" s="213"/>
      <c r="R130" s="214">
        <f>SUM(R131:R276)</f>
        <v>81.13835</v>
      </c>
      <c r="S130" s="213"/>
      <c r="T130" s="215">
        <f>SUM(T131:T276)</f>
        <v>321.7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6" t="s">
        <v>91</v>
      </c>
      <c r="AT130" s="217" t="s">
        <v>82</v>
      </c>
      <c r="AU130" s="217" t="s">
        <v>91</v>
      </c>
      <c r="AY130" s="216" t="s">
        <v>132</v>
      </c>
      <c r="BK130" s="218">
        <f>SUM(BK131:BK276)</f>
        <v>0</v>
      </c>
    </row>
    <row r="131" spans="1:65" s="2" customFormat="1" ht="24.15" customHeight="1">
      <c r="A131" s="39"/>
      <c r="B131" s="40"/>
      <c r="C131" s="221" t="s">
        <v>91</v>
      </c>
      <c r="D131" s="221" t="s">
        <v>134</v>
      </c>
      <c r="E131" s="222" t="s">
        <v>135</v>
      </c>
      <c r="F131" s="223" t="s">
        <v>136</v>
      </c>
      <c r="G131" s="224" t="s">
        <v>137</v>
      </c>
      <c r="H131" s="225">
        <v>15</v>
      </c>
      <c r="I131" s="226"/>
      <c r="J131" s="227">
        <f>ROUND(I131*H131,2)</f>
        <v>0</v>
      </c>
      <c r="K131" s="223" t="s">
        <v>138</v>
      </c>
      <c r="L131" s="45"/>
      <c r="M131" s="228" t="s">
        <v>1</v>
      </c>
      <c r="N131" s="229" t="s">
        <v>48</v>
      </c>
      <c r="O131" s="92"/>
      <c r="P131" s="230">
        <f>O131*H131</f>
        <v>0</v>
      </c>
      <c r="Q131" s="230">
        <v>0</v>
      </c>
      <c r="R131" s="230">
        <f>Q131*H131</f>
        <v>0</v>
      </c>
      <c r="S131" s="230">
        <v>0.26</v>
      </c>
      <c r="T131" s="231">
        <f>S131*H131</f>
        <v>3.9000000000000004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2" t="s">
        <v>139</v>
      </c>
      <c r="AT131" s="232" t="s">
        <v>134</v>
      </c>
      <c r="AU131" s="232" t="s">
        <v>21</v>
      </c>
      <c r="AY131" s="17" t="s">
        <v>132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7" t="s">
        <v>91</v>
      </c>
      <c r="BK131" s="233">
        <f>ROUND(I131*H131,2)</f>
        <v>0</v>
      </c>
      <c r="BL131" s="17" t="s">
        <v>139</v>
      </c>
      <c r="BM131" s="232" t="s">
        <v>140</v>
      </c>
    </row>
    <row r="132" spans="1:47" s="2" customFormat="1" ht="12">
      <c r="A132" s="39"/>
      <c r="B132" s="40"/>
      <c r="C132" s="41"/>
      <c r="D132" s="234" t="s">
        <v>141</v>
      </c>
      <c r="E132" s="41"/>
      <c r="F132" s="235" t="s">
        <v>142</v>
      </c>
      <c r="G132" s="41"/>
      <c r="H132" s="41"/>
      <c r="I132" s="236"/>
      <c r="J132" s="41"/>
      <c r="K132" s="41"/>
      <c r="L132" s="45"/>
      <c r="M132" s="237"/>
      <c r="N132" s="238"/>
      <c r="O132" s="92"/>
      <c r="P132" s="92"/>
      <c r="Q132" s="92"/>
      <c r="R132" s="92"/>
      <c r="S132" s="92"/>
      <c r="T132" s="93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7" t="s">
        <v>141</v>
      </c>
      <c r="AU132" s="17" t="s">
        <v>21</v>
      </c>
    </row>
    <row r="133" spans="1:51" s="13" customFormat="1" ht="12">
      <c r="A133" s="13"/>
      <c r="B133" s="239"/>
      <c r="C133" s="240"/>
      <c r="D133" s="234" t="s">
        <v>143</v>
      </c>
      <c r="E133" s="241" t="s">
        <v>1</v>
      </c>
      <c r="F133" s="242" t="s">
        <v>144</v>
      </c>
      <c r="G133" s="240"/>
      <c r="H133" s="241" t="s">
        <v>1</v>
      </c>
      <c r="I133" s="243"/>
      <c r="J133" s="240"/>
      <c r="K133" s="240"/>
      <c r="L133" s="244"/>
      <c r="M133" s="245"/>
      <c r="N133" s="246"/>
      <c r="O133" s="246"/>
      <c r="P133" s="246"/>
      <c r="Q133" s="246"/>
      <c r="R133" s="246"/>
      <c r="S133" s="246"/>
      <c r="T133" s="247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8" t="s">
        <v>143</v>
      </c>
      <c r="AU133" s="248" t="s">
        <v>21</v>
      </c>
      <c r="AV133" s="13" t="s">
        <v>91</v>
      </c>
      <c r="AW133" s="13" t="s">
        <v>38</v>
      </c>
      <c r="AX133" s="13" t="s">
        <v>83</v>
      </c>
      <c r="AY133" s="248" t="s">
        <v>132</v>
      </c>
    </row>
    <row r="134" spans="1:51" s="14" customFormat="1" ht="12">
      <c r="A134" s="14"/>
      <c r="B134" s="249"/>
      <c r="C134" s="250"/>
      <c r="D134" s="234" t="s">
        <v>143</v>
      </c>
      <c r="E134" s="251" t="s">
        <v>1</v>
      </c>
      <c r="F134" s="252" t="s">
        <v>8</v>
      </c>
      <c r="G134" s="250"/>
      <c r="H134" s="253">
        <v>15</v>
      </c>
      <c r="I134" s="254"/>
      <c r="J134" s="250"/>
      <c r="K134" s="250"/>
      <c r="L134" s="255"/>
      <c r="M134" s="256"/>
      <c r="N134" s="257"/>
      <c r="O134" s="257"/>
      <c r="P134" s="257"/>
      <c r="Q134" s="257"/>
      <c r="R134" s="257"/>
      <c r="S134" s="257"/>
      <c r="T134" s="258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9" t="s">
        <v>143</v>
      </c>
      <c r="AU134" s="259" t="s">
        <v>21</v>
      </c>
      <c r="AV134" s="14" t="s">
        <v>21</v>
      </c>
      <c r="AW134" s="14" t="s">
        <v>38</v>
      </c>
      <c r="AX134" s="14" t="s">
        <v>83</v>
      </c>
      <c r="AY134" s="259" t="s">
        <v>132</v>
      </c>
    </row>
    <row r="135" spans="1:51" s="15" customFormat="1" ht="12">
      <c r="A135" s="15"/>
      <c r="B135" s="260"/>
      <c r="C135" s="261"/>
      <c r="D135" s="234" t="s">
        <v>143</v>
      </c>
      <c r="E135" s="262" t="s">
        <v>1</v>
      </c>
      <c r="F135" s="263" t="s">
        <v>145</v>
      </c>
      <c r="G135" s="261"/>
      <c r="H135" s="264">
        <v>15</v>
      </c>
      <c r="I135" s="265"/>
      <c r="J135" s="261"/>
      <c r="K135" s="261"/>
      <c r="L135" s="266"/>
      <c r="M135" s="267"/>
      <c r="N135" s="268"/>
      <c r="O135" s="268"/>
      <c r="P135" s="268"/>
      <c r="Q135" s="268"/>
      <c r="R135" s="268"/>
      <c r="S135" s="268"/>
      <c r="T135" s="269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70" t="s">
        <v>143</v>
      </c>
      <c r="AU135" s="270" t="s">
        <v>21</v>
      </c>
      <c r="AV135" s="15" t="s">
        <v>139</v>
      </c>
      <c r="AW135" s="15" t="s">
        <v>38</v>
      </c>
      <c r="AX135" s="15" t="s">
        <v>91</v>
      </c>
      <c r="AY135" s="270" t="s">
        <v>132</v>
      </c>
    </row>
    <row r="136" spans="1:65" s="2" customFormat="1" ht="33" customHeight="1">
      <c r="A136" s="39"/>
      <c r="B136" s="40"/>
      <c r="C136" s="221" t="s">
        <v>21</v>
      </c>
      <c r="D136" s="221" t="s">
        <v>134</v>
      </c>
      <c r="E136" s="222" t="s">
        <v>146</v>
      </c>
      <c r="F136" s="223" t="s">
        <v>147</v>
      </c>
      <c r="G136" s="224" t="s">
        <v>137</v>
      </c>
      <c r="H136" s="225">
        <v>45</v>
      </c>
      <c r="I136" s="226"/>
      <c r="J136" s="227">
        <f>ROUND(I136*H136,2)</f>
        <v>0</v>
      </c>
      <c r="K136" s="223" t="s">
        <v>138</v>
      </c>
      <c r="L136" s="45"/>
      <c r="M136" s="228" t="s">
        <v>1</v>
      </c>
      <c r="N136" s="229" t="s">
        <v>48</v>
      </c>
      <c r="O136" s="92"/>
      <c r="P136" s="230">
        <f>O136*H136</f>
        <v>0</v>
      </c>
      <c r="Q136" s="230">
        <v>0</v>
      </c>
      <c r="R136" s="230">
        <f>Q136*H136</f>
        <v>0</v>
      </c>
      <c r="S136" s="230">
        <v>0.425</v>
      </c>
      <c r="T136" s="231">
        <f>S136*H136</f>
        <v>19.125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2" t="s">
        <v>139</v>
      </c>
      <c r="AT136" s="232" t="s">
        <v>134</v>
      </c>
      <c r="AU136" s="232" t="s">
        <v>21</v>
      </c>
      <c r="AY136" s="17" t="s">
        <v>132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7" t="s">
        <v>91</v>
      </c>
      <c r="BK136" s="233">
        <f>ROUND(I136*H136,2)</f>
        <v>0</v>
      </c>
      <c r="BL136" s="17" t="s">
        <v>139</v>
      </c>
      <c r="BM136" s="232" t="s">
        <v>148</v>
      </c>
    </row>
    <row r="137" spans="1:47" s="2" customFormat="1" ht="12">
      <c r="A137" s="39"/>
      <c r="B137" s="40"/>
      <c r="C137" s="41"/>
      <c r="D137" s="234" t="s">
        <v>141</v>
      </c>
      <c r="E137" s="41"/>
      <c r="F137" s="235" t="s">
        <v>149</v>
      </c>
      <c r="G137" s="41"/>
      <c r="H137" s="41"/>
      <c r="I137" s="236"/>
      <c r="J137" s="41"/>
      <c r="K137" s="41"/>
      <c r="L137" s="45"/>
      <c r="M137" s="237"/>
      <c r="N137" s="238"/>
      <c r="O137" s="92"/>
      <c r="P137" s="92"/>
      <c r="Q137" s="92"/>
      <c r="R137" s="92"/>
      <c r="S137" s="92"/>
      <c r="T137" s="93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7" t="s">
        <v>141</v>
      </c>
      <c r="AU137" s="17" t="s">
        <v>21</v>
      </c>
    </row>
    <row r="138" spans="1:51" s="13" customFormat="1" ht="12">
      <c r="A138" s="13"/>
      <c r="B138" s="239"/>
      <c r="C138" s="240"/>
      <c r="D138" s="234" t="s">
        <v>143</v>
      </c>
      <c r="E138" s="241" t="s">
        <v>1</v>
      </c>
      <c r="F138" s="242" t="s">
        <v>150</v>
      </c>
      <c r="G138" s="240"/>
      <c r="H138" s="241" t="s">
        <v>1</v>
      </c>
      <c r="I138" s="243"/>
      <c r="J138" s="240"/>
      <c r="K138" s="240"/>
      <c r="L138" s="244"/>
      <c r="M138" s="245"/>
      <c r="N138" s="246"/>
      <c r="O138" s="246"/>
      <c r="P138" s="246"/>
      <c r="Q138" s="246"/>
      <c r="R138" s="246"/>
      <c r="S138" s="246"/>
      <c r="T138" s="247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8" t="s">
        <v>143</v>
      </c>
      <c r="AU138" s="248" t="s">
        <v>21</v>
      </c>
      <c r="AV138" s="13" t="s">
        <v>91</v>
      </c>
      <c r="AW138" s="13" t="s">
        <v>38</v>
      </c>
      <c r="AX138" s="13" t="s">
        <v>83</v>
      </c>
      <c r="AY138" s="248" t="s">
        <v>132</v>
      </c>
    </row>
    <row r="139" spans="1:51" s="14" customFormat="1" ht="12">
      <c r="A139" s="14"/>
      <c r="B139" s="249"/>
      <c r="C139" s="250"/>
      <c r="D139" s="234" t="s">
        <v>143</v>
      </c>
      <c r="E139" s="251" t="s">
        <v>1</v>
      </c>
      <c r="F139" s="252" t="s">
        <v>151</v>
      </c>
      <c r="G139" s="250"/>
      <c r="H139" s="253">
        <v>45</v>
      </c>
      <c r="I139" s="254"/>
      <c r="J139" s="250"/>
      <c r="K139" s="250"/>
      <c r="L139" s="255"/>
      <c r="M139" s="256"/>
      <c r="N139" s="257"/>
      <c r="O139" s="257"/>
      <c r="P139" s="257"/>
      <c r="Q139" s="257"/>
      <c r="R139" s="257"/>
      <c r="S139" s="257"/>
      <c r="T139" s="258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9" t="s">
        <v>143</v>
      </c>
      <c r="AU139" s="259" t="s">
        <v>21</v>
      </c>
      <c r="AV139" s="14" t="s">
        <v>21</v>
      </c>
      <c r="AW139" s="14" t="s">
        <v>38</v>
      </c>
      <c r="AX139" s="14" t="s">
        <v>83</v>
      </c>
      <c r="AY139" s="259" t="s">
        <v>132</v>
      </c>
    </row>
    <row r="140" spans="1:51" s="15" customFormat="1" ht="12">
      <c r="A140" s="15"/>
      <c r="B140" s="260"/>
      <c r="C140" s="261"/>
      <c r="D140" s="234" t="s">
        <v>143</v>
      </c>
      <c r="E140" s="262" t="s">
        <v>1</v>
      </c>
      <c r="F140" s="263" t="s">
        <v>145</v>
      </c>
      <c r="G140" s="261"/>
      <c r="H140" s="264">
        <v>45</v>
      </c>
      <c r="I140" s="265"/>
      <c r="J140" s="261"/>
      <c r="K140" s="261"/>
      <c r="L140" s="266"/>
      <c r="M140" s="267"/>
      <c r="N140" s="268"/>
      <c r="O140" s="268"/>
      <c r="P140" s="268"/>
      <c r="Q140" s="268"/>
      <c r="R140" s="268"/>
      <c r="S140" s="268"/>
      <c r="T140" s="269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70" t="s">
        <v>143</v>
      </c>
      <c r="AU140" s="270" t="s">
        <v>21</v>
      </c>
      <c r="AV140" s="15" t="s">
        <v>139</v>
      </c>
      <c r="AW140" s="15" t="s">
        <v>38</v>
      </c>
      <c r="AX140" s="15" t="s">
        <v>91</v>
      </c>
      <c r="AY140" s="270" t="s">
        <v>132</v>
      </c>
    </row>
    <row r="141" spans="1:65" s="2" customFormat="1" ht="24.15" customHeight="1">
      <c r="A141" s="39"/>
      <c r="B141" s="40"/>
      <c r="C141" s="221" t="s">
        <v>152</v>
      </c>
      <c r="D141" s="221" t="s">
        <v>134</v>
      </c>
      <c r="E141" s="222" t="s">
        <v>153</v>
      </c>
      <c r="F141" s="223" t="s">
        <v>154</v>
      </c>
      <c r="G141" s="224" t="s">
        <v>137</v>
      </c>
      <c r="H141" s="225">
        <v>25</v>
      </c>
      <c r="I141" s="226"/>
      <c r="J141" s="227">
        <f>ROUND(I141*H141,2)</f>
        <v>0</v>
      </c>
      <c r="K141" s="223" t="s">
        <v>138</v>
      </c>
      <c r="L141" s="45"/>
      <c r="M141" s="228" t="s">
        <v>1</v>
      </c>
      <c r="N141" s="229" t="s">
        <v>48</v>
      </c>
      <c r="O141" s="92"/>
      <c r="P141" s="230">
        <f>O141*H141</f>
        <v>0</v>
      </c>
      <c r="Q141" s="230">
        <v>0</v>
      </c>
      <c r="R141" s="230">
        <f>Q141*H141</f>
        <v>0</v>
      </c>
      <c r="S141" s="230">
        <v>0.325</v>
      </c>
      <c r="T141" s="231">
        <f>S141*H141</f>
        <v>8.125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2" t="s">
        <v>139</v>
      </c>
      <c r="AT141" s="232" t="s">
        <v>134</v>
      </c>
      <c r="AU141" s="232" t="s">
        <v>21</v>
      </c>
      <c r="AY141" s="17" t="s">
        <v>132</v>
      </c>
      <c r="BE141" s="233">
        <f>IF(N141="základní",J141,0)</f>
        <v>0</v>
      </c>
      <c r="BF141" s="233">
        <f>IF(N141="snížená",J141,0)</f>
        <v>0</v>
      </c>
      <c r="BG141" s="233">
        <f>IF(N141="zákl. přenesená",J141,0)</f>
        <v>0</v>
      </c>
      <c r="BH141" s="233">
        <f>IF(N141="sníž. přenesená",J141,0)</f>
        <v>0</v>
      </c>
      <c r="BI141" s="233">
        <f>IF(N141="nulová",J141,0)</f>
        <v>0</v>
      </c>
      <c r="BJ141" s="17" t="s">
        <v>91</v>
      </c>
      <c r="BK141" s="233">
        <f>ROUND(I141*H141,2)</f>
        <v>0</v>
      </c>
      <c r="BL141" s="17" t="s">
        <v>139</v>
      </c>
      <c r="BM141" s="232" t="s">
        <v>155</v>
      </c>
    </row>
    <row r="142" spans="1:47" s="2" customFormat="1" ht="12">
      <c r="A142" s="39"/>
      <c r="B142" s="40"/>
      <c r="C142" s="41"/>
      <c r="D142" s="234" t="s">
        <v>141</v>
      </c>
      <c r="E142" s="41"/>
      <c r="F142" s="235" t="s">
        <v>156</v>
      </c>
      <c r="G142" s="41"/>
      <c r="H142" s="41"/>
      <c r="I142" s="236"/>
      <c r="J142" s="41"/>
      <c r="K142" s="41"/>
      <c r="L142" s="45"/>
      <c r="M142" s="237"/>
      <c r="N142" s="238"/>
      <c r="O142" s="92"/>
      <c r="P142" s="92"/>
      <c r="Q142" s="92"/>
      <c r="R142" s="92"/>
      <c r="S142" s="92"/>
      <c r="T142" s="93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7" t="s">
        <v>141</v>
      </c>
      <c r="AU142" s="17" t="s">
        <v>21</v>
      </c>
    </row>
    <row r="143" spans="1:51" s="13" customFormat="1" ht="12">
      <c r="A143" s="13"/>
      <c r="B143" s="239"/>
      <c r="C143" s="240"/>
      <c r="D143" s="234" t="s">
        <v>143</v>
      </c>
      <c r="E143" s="241" t="s">
        <v>1</v>
      </c>
      <c r="F143" s="242" t="s">
        <v>157</v>
      </c>
      <c r="G143" s="240"/>
      <c r="H143" s="241" t="s">
        <v>1</v>
      </c>
      <c r="I143" s="243"/>
      <c r="J143" s="240"/>
      <c r="K143" s="240"/>
      <c r="L143" s="244"/>
      <c r="M143" s="245"/>
      <c r="N143" s="246"/>
      <c r="O143" s="246"/>
      <c r="P143" s="246"/>
      <c r="Q143" s="246"/>
      <c r="R143" s="246"/>
      <c r="S143" s="246"/>
      <c r="T143" s="247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8" t="s">
        <v>143</v>
      </c>
      <c r="AU143" s="248" t="s">
        <v>21</v>
      </c>
      <c r="AV143" s="13" t="s">
        <v>91</v>
      </c>
      <c r="AW143" s="13" t="s">
        <v>38</v>
      </c>
      <c r="AX143" s="13" t="s">
        <v>83</v>
      </c>
      <c r="AY143" s="248" t="s">
        <v>132</v>
      </c>
    </row>
    <row r="144" spans="1:51" s="14" customFormat="1" ht="12">
      <c r="A144" s="14"/>
      <c r="B144" s="249"/>
      <c r="C144" s="250"/>
      <c r="D144" s="234" t="s">
        <v>143</v>
      </c>
      <c r="E144" s="251" t="s">
        <v>1</v>
      </c>
      <c r="F144" s="252" t="s">
        <v>158</v>
      </c>
      <c r="G144" s="250"/>
      <c r="H144" s="253">
        <v>25</v>
      </c>
      <c r="I144" s="254"/>
      <c r="J144" s="250"/>
      <c r="K144" s="250"/>
      <c r="L144" s="255"/>
      <c r="M144" s="256"/>
      <c r="N144" s="257"/>
      <c r="O144" s="257"/>
      <c r="P144" s="257"/>
      <c r="Q144" s="257"/>
      <c r="R144" s="257"/>
      <c r="S144" s="257"/>
      <c r="T144" s="258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9" t="s">
        <v>143</v>
      </c>
      <c r="AU144" s="259" t="s">
        <v>21</v>
      </c>
      <c r="AV144" s="14" t="s">
        <v>21</v>
      </c>
      <c r="AW144" s="14" t="s">
        <v>38</v>
      </c>
      <c r="AX144" s="14" t="s">
        <v>83</v>
      </c>
      <c r="AY144" s="259" t="s">
        <v>132</v>
      </c>
    </row>
    <row r="145" spans="1:51" s="15" customFormat="1" ht="12">
      <c r="A145" s="15"/>
      <c r="B145" s="260"/>
      <c r="C145" s="261"/>
      <c r="D145" s="234" t="s">
        <v>143</v>
      </c>
      <c r="E145" s="262" t="s">
        <v>1</v>
      </c>
      <c r="F145" s="263" t="s">
        <v>145</v>
      </c>
      <c r="G145" s="261"/>
      <c r="H145" s="264">
        <v>25</v>
      </c>
      <c r="I145" s="265"/>
      <c r="J145" s="261"/>
      <c r="K145" s="261"/>
      <c r="L145" s="266"/>
      <c r="M145" s="267"/>
      <c r="N145" s="268"/>
      <c r="O145" s="268"/>
      <c r="P145" s="268"/>
      <c r="Q145" s="268"/>
      <c r="R145" s="268"/>
      <c r="S145" s="268"/>
      <c r="T145" s="269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70" t="s">
        <v>143</v>
      </c>
      <c r="AU145" s="270" t="s">
        <v>21</v>
      </c>
      <c r="AV145" s="15" t="s">
        <v>139</v>
      </c>
      <c r="AW145" s="15" t="s">
        <v>38</v>
      </c>
      <c r="AX145" s="15" t="s">
        <v>91</v>
      </c>
      <c r="AY145" s="270" t="s">
        <v>132</v>
      </c>
    </row>
    <row r="146" spans="1:65" s="2" customFormat="1" ht="24.15" customHeight="1">
      <c r="A146" s="39"/>
      <c r="B146" s="40"/>
      <c r="C146" s="221" t="s">
        <v>139</v>
      </c>
      <c r="D146" s="221" t="s">
        <v>134</v>
      </c>
      <c r="E146" s="222" t="s">
        <v>159</v>
      </c>
      <c r="F146" s="223" t="s">
        <v>160</v>
      </c>
      <c r="G146" s="224" t="s">
        <v>137</v>
      </c>
      <c r="H146" s="225">
        <v>220</v>
      </c>
      <c r="I146" s="226"/>
      <c r="J146" s="227">
        <f>ROUND(I146*H146,2)</f>
        <v>0</v>
      </c>
      <c r="K146" s="223" t="s">
        <v>138</v>
      </c>
      <c r="L146" s="45"/>
      <c r="M146" s="228" t="s">
        <v>1</v>
      </c>
      <c r="N146" s="229" t="s">
        <v>48</v>
      </c>
      <c r="O146" s="92"/>
      <c r="P146" s="230">
        <f>O146*H146</f>
        <v>0</v>
      </c>
      <c r="Q146" s="230">
        <v>0</v>
      </c>
      <c r="R146" s="230">
        <f>Q146*H146</f>
        <v>0</v>
      </c>
      <c r="S146" s="230">
        <v>0.3</v>
      </c>
      <c r="T146" s="231">
        <f>S146*H146</f>
        <v>66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2" t="s">
        <v>139</v>
      </c>
      <c r="AT146" s="232" t="s">
        <v>134</v>
      </c>
      <c r="AU146" s="232" t="s">
        <v>21</v>
      </c>
      <c r="AY146" s="17" t="s">
        <v>132</v>
      </c>
      <c r="BE146" s="233">
        <f>IF(N146="základní",J146,0)</f>
        <v>0</v>
      </c>
      <c r="BF146" s="233">
        <f>IF(N146="snížená",J146,0)</f>
        <v>0</v>
      </c>
      <c r="BG146" s="233">
        <f>IF(N146="zákl. přenesená",J146,0)</f>
        <v>0</v>
      </c>
      <c r="BH146" s="233">
        <f>IF(N146="sníž. přenesená",J146,0)</f>
        <v>0</v>
      </c>
      <c r="BI146" s="233">
        <f>IF(N146="nulová",J146,0)</f>
        <v>0</v>
      </c>
      <c r="BJ146" s="17" t="s">
        <v>91</v>
      </c>
      <c r="BK146" s="233">
        <f>ROUND(I146*H146,2)</f>
        <v>0</v>
      </c>
      <c r="BL146" s="17" t="s">
        <v>139</v>
      </c>
      <c r="BM146" s="232" t="s">
        <v>161</v>
      </c>
    </row>
    <row r="147" spans="1:47" s="2" customFormat="1" ht="12">
      <c r="A147" s="39"/>
      <c r="B147" s="40"/>
      <c r="C147" s="41"/>
      <c r="D147" s="234" t="s">
        <v>141</v>
      </c>
      <c r="E147" s="41"/>
      <c r="F147" s="235" t="s">
        <v>162</v>
      </c>
      <c r="G147" s="41"/>
      <c r="H147" s="41"/>
      <c r="I147" s="236"/>
      <c r="J147" s="41"/>
      <c r="K147" s="41"/>
      <c r="L147" s="45"/>
      <c r="M147" s="237"/>
      <c r="N147" s="238"/>
      <c r="O147" s="92"/>
      <c r="P147" s="92"/>
      <c r="Q147" s="92"/>
      <c r="R147" s="92"/>
      <c r="S147" s="92"/>
      <c r="T147" s="93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7" t="s">
        <v>141</v>
      </c>
      <c r="AU147" s="17" t="s">
        <v>21</v>
      </c>
    </row>
    <row r="148" spans="1:65" s="2" customFormat="1" ht="24.15" customHeight="1">
      <c r="A148" s="39"/>
      <c r="B148" s="40"/>
      <c r="C148" s="221" t="s">
        <v>163</v>
      </c>
      <c r="D148" s="221" t="s">
        <v>134</v>
      </c>
      <c r="E148" s="222" t="s">
        <v>164</v>
      </c>
      <c r="F148" s="223" t="s">
        <v>165</v>
      </c>
      <c r="G148" s="224" t="s">
        <v>137</v>
      </c>
      <c r="H148" s="225">
        <v>220</v>
      </c>
      <c r="I148" s="226"/>
      <c r="J148" s="227">
        <f>ROUND(I148*H148,2)</f>
        <v>0</v>
      </c>
      <c r="K148" s="223" t="s">
        <v>138</v>
      </c>
      <c r="L148" s="45"/>
      <c r="M148" s="228" t="s">
        <v>1</v>
      </c>
      <c r="N148" s="229" t="s">
        <v>48</v>
      </c>
      <c r="O148" s="92"/>
      <c r="P148" s="230">
        <f>O148*H148</f>
        <v>0</v>
      </c>
      <c r="Q148" s="230">
        <v>0</v>
      </c>
      <c r="R148" s="230">
        <f>Q148*H148</f>
        <v>0</v>
      </c>
      <c r="S148" s="230">
        <v>0.44</v>
      </c>
      <c r="T148" s="231">
        <f>S148*H148</f>
        <v>96.8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2" t="s">
        <v>139</v>
      </c>
      <c r="AT148" s="232" t="s">
        <v>134</v>
      </c>
      <c r="AU148" s="232" t="s">
        <v>21</v>
      </c>
      <c r="AY148" s="17" t="s">
        <v>132</v>
      </c>
      <c r="BE148" s="233">
        <f>IF(N148="základní",J148,0)</f>
        <v>0</v>
      </c>
      <c r="BF148" s="233">
        <f>IF(N148="snížená",J148,0)</f>
        <v>0</v>
      </c>
      <c r="BG148" s="233">
        <f>IF(N148="zákl. přenesená",J148,0)</f>
        <v>0</v>
      </c>
      <c r="BH148" s="233">
        <f>IF(N148="sníž. přenesená",J148,0)</f>
        <v>0</v>
      </c>
      <c r="BI148" s="233">
        <f>IF(N148="nulová",J148,0)</f>
        <v>0</v>
      </c>
      <c r="BJ148" s="17" t="s">
        <v>91</v>
      </c>
      <c r="BK148" s="233">
        <f>ROUND(I148*H148,2)</f>
        <v>0</v>
      </c>
      <c r="BL148" s="17" t="s">
        <v>139</v>
      </c>
      <c r="BM148" s="232" t="s">
        <v>166</v>
      </c>
    </row>
    <row r="149" spans="1:47" s="2" customFormat="1" ht="12">
      <c r="A149" s="39"/>
      <c r="B149" s="40"/>
      <c r="C149" s="41"/>
      <c r="D149" s="234" t="s">
        <v>141</v>
      </c>
      <c r="E149" s="41"/>
      <c r="F149" s="235" t="s">
        <v>167</v>
      </c>
      <c r="G149" s="41"/>
      <c r="H149" s="41"/>
      <c r="I149" s="236"/>
      <c r="J149" s="41"/>
      <c r="K149" s="41"/>
      <c r="L149" s="45"/>
      <c r="M149" s="237"/>
      <c r="N149" s="238"/>
      <c r="O149" s="92"/>
      <c r="P149" s="92"/>
      <c r="Q149" s="92"/>
      <c r="R149" s="92"/>
      <c r="S149" s="92"/>
      <c r="T149" s="93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7" t="s">
        <v>141</v>
      </c>
      <c r="AU149" s="17" t="s">
        <v>21</v>
      </c>
    </row>
    <row r="150" spans="1:65" s="2" customFormat="1" ht="24.15" customHeight="1">
      <c r="A150" s="39"/>
      <c r="B150" s="40"/>
      <c r="C150" s="221" t="s">
        <v>168</v>
      </c>
      <c r="D150" s="221" t="s">
        <v>134</v>
      </c>
      <c r="E150" s="222" t="s">
        <v>169</v>
      </c>
      <c r="F150" s="223" t="s">
        <v>170</v>
      </c>
      <c r="G150" s="224" t="s">
        <v>137</v>
      </c>
      <c r="H150" s="225">
        <v>75</v>
      </c>
      <c r="I150" s="226"/>
      <c r="J150" s="227">
        <f>ROUND(I150*H150,2)</f>
        <v>0</v>
      </c>
      <c r="K150" s="223" t="s">
        <v>138</v>
      </c>
      <c r="L150" s="45"/>
      <c r="M150" s="228" t="s">
        <v>1</v>
      </c>
      <c r="N150" s="229" t="s">
        <v>48</v>
      </c>
      <c r="O150" s="92"/>
      <c r="P150" s="230">
        <f>O150*H150</f>
        <v>0</v>
      </c>
      <c r="Q150" s="230">
        <v>0</v>
      </c>
      <c r="R150" s="230">
        <f>Q150*H150</f>
        <v>0</v>
      </c>
      <c r="S150" s="230">
        <v>0.18</v>
      </c>
      <c r="T150" s="231">
        <f>S150*H150</f>
        <v>13.5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2" t="s">
        <v>139</v>
      </c>
      <c r="AT150" s="232" t="s">
        <v>134</v>
      </c>
      <c r="AU150" s="232" t="s">
        <v>21</v>
      </c>
      <c r="AY150" s="17" t="s">
        <v>132</v>
      </c>
      <c r="BE150" s="233">
        <f>IF(N150="základní",J150,0)</f>
        <v>0</v>
      </c>
      <c r="BF150" s="233">
        <f>IF(N150="snížená",J150,0)</f>
        <v>0</v>
      </c>
      <c r="BG150" s="233">
        <f>IF(N150="zákl. přenesená",J150,0)</f>
        <v>0</v>
      </c>
      <c r="BH150" s="233">
        <f>IF(N150="sníž. přenesená",J150,0)</f>
        <v>0</v>
      </c>
      <c r="BI150" s="233">
        <f>IF(N150="nulová",J150,0)</f>
        <v>0</v>
      </c>
      <c r="BJ150" s="17" t="s">
        <v>91</v>
      </c>
      <c r="BK150" s="233">
        <f>ROUND(I150*H150,2)</f>
        <v>0</v>
      </c>
      <c r="BL150" s="17" t="s">
        <v>139</v>
      </c>
      <c r="BM150" s="232" t="s">
        <v>171</v>
      </c>
    </row>
    <row r="151" spans="1:47" s="2" customFormat="1" ht="12">
      <c r="A151" s="39"/>
      <c r="B151" s="40"/>
      <c r="C151" s="41"/>
      <c r="D151" s="234" t="s">
        <v>141</v>
      </c>
      <c r="E151" s="41"/>
      <c r="F151" s="235" t="s">
        <v>172</v>
      </c>
      <c r="G151" s="41"/>
      <c r="H151" s="41"/>
      <c r="I151" s="236"/>
      <c r="J151" s="41"/>
      <c r="K151" s="41"/>
      <c r="L151" s="45"/>
      <c r="M151" s="237"/>
      <c r="N151" s="238"/>
      <c r="O151" s="92"/>
      <c r="P151" s="92"/>
      <c r="Q151" s="92"/>
      <c r="R151" s="92"/>
      <c r="S151" s="92"/>
      <c r="T151" s="93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7" t="s">
        <v>141</v>
      </c>
      <c r="AU151" s="17" t="s">
        <v>21</v>
      </c>
    </row>
    <row r="152" spans="1:51" s="13" customFormat="1" ht="12">
      <c r="A152" s="13"/>
      <c r="B152" s="239"/>
      <c r="C152" s="240"/>
      <c r="D152" s="234" t="s">
        <v>143</v>
      </c>
      <c r="E152" s="241" t="s">
        <v>1</v>
      </c>
      <c r="F152" s="242" t="s">
        <v>173</v>
      </c>
      <c r="G152" s="240"/>
      <c r="H152" s="241" t="s">
        <v>1</v>
      </c>
      <c r="I152" s="243"/>
      <c r="J152" s="240"/>
      <c r="K152" s="240"/>
      <c r="L152" s="244"/>
      <c r="M152" s="245"/>
      <c r="N152" s="246"/>
      <c r="O152" s="246"/>
      <c r="P152" s="246"/>
      <c r="Q152" s="246"/>
      <c r="R152" s="246"/>
      <c r="S152" s="246"/>
      <c r="T152" s="247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8" t="s">
        <v>143</v>
      </c>
      <c r="AU152" s="248" t="s">
        <v>21</v>
      </c>
      <c r="AV152" s="13" t="s">
        <v>91</v>
      </c>
      <c r="AW152" s="13" t="s">
        <v>38</v>
      </c>
      <c r="AX152" s="13" t="s">
        <v>83</v>
      </c>
      <c r="AY152" s="248" t="s">
        <v>132</v>
      </c>
    </row>
    <row r="153" spans="1:51" s="14" customFormat="1" ht="12">
      <c r="A153" s="14"/>
      <c r="B153" s="249"/>
      <c r="C153" s="250"/>
      <c r="D153" s="234" t="s">
        <v>143</v>
      </c>
      <c r="E153" s="251" t="s">
        <v>1</v>
      </c>
      <c r="F153" s="252" t="s">
        <v>8</v>
      </c>
      <c r="G153" s="250"/>
      <c r="H153" s="253">
        <v>15</v>
      </c>
      <c r="I153" s="254"/>
      <c r="J153" s="250"/>
      <c r="K153" s="250"/>
      <c r="L153" s="255"/>
      <c r="M153" s="256"/>
      <c r="N153" s="257"/>
      <c r="O153" s="257"/>
      <c r="P153" s="257"/>
      <c r="Q153" s="257"/>
      <c r="R153" s="257"/>
      <c r="S153" s="257"/>
      <c r="T153" s="258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9" t="s">
        <v>143</v>
      </c>
      <c r="AU153" s="259" t="s">
        <v>21</v>
      </c>
      <c r="AV153" s="14" t="s">
        <v>21</v>
      </c>
      <c r="AW153" s="14" t="s">
        <v>38</v>
      </c>
      <c r="AX153" s="14" t="s">
        <v>83</v>
      </c>
      <c r="AY153" s="259" t="s">
        <v>132</v>
      </c>
    </row>
    <row r="154" spans="1:51" s="13" customFormat="1" ht="12">
      <c r="A154" s="13"/>
      <c r="B154" s="239"/>
      <c r="C154" s="240"/>
      <c r="D154" s="234" t="s">
        <v>143</v>
      </c>
      <c r="E154" s="241" t="s">
        <v>1</v>
      </c>
      <c r="F154" s="242" t="s">
        <v>174</v>
      </c>
      <c r="G154" s="240"/>
      <c r="H154" s="241" t="s">
        <v>1</v>
      </c>
      <c r="I154" s="243"/>
      <c r="J154" s="240"/>
      <c r="K154" s="240"/>
      <c r="L154" s="244"/>
      <c r="M154" s="245"/>
      <c r="N154" s="246"/>
      <c r="O154" s="246"/>
      <c r="P154" s="246"/>
      <c r="Q154" s="246"/>
      <c r="R154" s="246"/>
      <c r="S154" s="246"/>
      <c r="T154" s="247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8" t="s">
        <v>143</v>
      </c>
      <c r="AU154" s="248" t="s">
        <v>21</v>
      </c>
      <c r="AV154" s="13" t="s">
        <v>91</v>
      </c>
      <c r="AW154" s="13" t="s">
        <v>38</v>
      </c>
      <c r="AX154" s="13" t="s">
        <v>83</v>
      </c>
      <c r="AY154" s="248" t="s">
        <v>132</v>
      </c>
    </row>
    <row r="155" spans="1:51" s="14" customFormat="1" ht="12">
      <c r="A155" s="14"/>
      <c r="B155" s="249"/>
      <c r="C155" s="250"/>
      <c r="D155" s="234" t="s">
        <v>143</v>
      </c>
      <c r="E155" s="251" t="s">
        <v>1</v>
      </c>
      <c r="F155" s="252" t="s">
        <v>151</v>
      </c>
      <c r="G155" s="250"/>
      <c r="H155" s="253">
        <v>45</v>
      </c>
      <c r="I155" s="254"/>
      <c r="J155" s="250"/>
      <c r="K155" s="250"/>
      <c r="L155" s="255"/>
      <c r="M155" s="256"/>
      <c r="N155" s="257"/>
      <c r="O155" s="257"/>
      <c r="P155" s="257"/>
      <c r="Q155" s="257"/>
      <c r="R155" s="257"/>
      <c r="S155" s="257"/>
      <c r="T155" s="258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9" t="s">
        <v>143</v>
      </c>
      <c r="AU155" s="259" t="s">
        <v>21</v>
      </c>
      <c r="AV155" s="14" t="s">
        <v>21</v>
      </c>
      <c r="AW155" s="14" t="s">
        <v>38</v>
      </c>
      <c r="AX155" s="14" t="s">
        <v>83</v>
      </c>
      <c r="AY155" s="259" t="s">
        <v>132</v>
      </c>
    </row>
    <row r="156" spans="1:51" s="13" customFormat="1" ht="12">
      <c r="A156" s="13"/>
      <c r="B156" s="239"/>
      <c r="C156" s="240"/>
      <c r="D156" s="234" t="s">
        <v>143</v>
      </c>
      <c r="E156" s="241" t="s">
        <v>1</v>
      </c>
      <c r="F156" s="242" t="s">
        <v>175</v>
      </c>
      <c r="G156" s="240"/>
      <c r="H156" s="241" t="s">
        <v>1</v>
      </c>
      <c r="I156" s="243"/>
      <c r="J156" s="240"/>
      <c r="K156" s="240"/>
      <c r="L156" s="244"/>
      <c r="M156" s="245"/>
      <c r="N156" s="246"/>
      <c r="O156" s="246"/>
      <c r="P156" s="246"/>
      <c r="Q156" s="246"/>
      <c r="R156" s="246"/>
      <c r="S156" s="246"/>
      <c r="T156" s="247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8" t="s">
        <v>143</v>
      </c>
      <c r="AU156" s="248" t="s">
        <v>21</v>
      </c>
      <c r="AV156" s="13" t="s">
        <v>91</v>
      </c>
      <c r="AW156" s="13" t="s">
        <v>38</v>
      </c>
      <c r="AX156" s="13" t="s">
        <v>83</v>
      </c>
      <c r="AY156" s="248" t="s">
        <v>132</v>
      </c>
    </row>
    <row r="157" spans="1:51" s="14" customFormat="1" ht="12">
      <c r="A157" s="14"/>
      <c r="B157" s="249"/>
      <c r="C157" s="250"/>
      <c r="D157" s="234" t="s">
        <v>143</v>
      </c>
      <c r="E157" s="251" t="s">
        <v>1</v>
      </c>
      <c r="F157" s="252" t="s">
        <v>8</v>
      </c>
      <c r="G157" s="250"/>
      <c r="H157" s="253">
        <v>15</v>
      </c>
      <c r="I157" s="254"/>
      <c r="J157" s="250"/>
      <c r="K157" s="250"/>
      <c r="L157" s="255"/>
      <c r="M157" s="256"/>
      <c r="N157" s="257"/>
      <c r="O157" s="257"/>
      <c r="P157" s="257"/>
      <c r="Q157" s="257"/>
      <c r="R157" s="257"/>
      <c r="S157" s="257"/>
      <c r="T157" s="258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9" t="s">
        <v>143</v>
      </c>
      <c r="AU157" s="259" t="s">
        <v>21</v>
      </c>
      <c r="AV157" s="14" t="s">
        <v>21</v>
      </c>
      <c r="AW157" s="14" t="s">
        <v>38</v>
      </c>
      <c r="AX157" s="14" t="s">
        <v>83</v>
      </c>
      <c r="AY157" s="259" t="s">
        <v>132</v>
      </c>
    </row>
    <row r="158" spans="1:51" s="15" customFormat="1" ht="12">
      <c r="A158" s="15"/>
      <c r="B158" s="260"/>
      <c r="C158" s="261"/>
      <c r="D158" s="234" t="s">
        <v>143</v>
      </c>
      <c r="E158" s="262" t="s">
        <v>1</v>
      </c>
      <c r="F158" s="263" t="s">
        <v>145</v>
      </c>
      <c r="G158" s="261"/>
      <c r="H158" s="264">
        <v>75</v>
      </c>
      <c r="I158" s="265"/>
      <c r="J158" s="261"/>
      <c r="K158" s="261"/>
      <c r="L158" s="266"/>
      <c r="M158" s="267"/>
      <c r="N158" s="268"/>
      <c r="O158" s="268"/>
      <c r="P158" s="268"/>
      <c r="Q158" s="268"/>
      <c r="R158" s="268"/>
      <c r="S158" s="268"/>
      <c r="T158" s="269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70" t="s">
        <v>143</v>
      </c>
      <c r="AU158" s="270" t="s">
        <v>21</v>
      </c>
      <c r="AV158" s="15" t="s">
        <v>139</v>
      </c>
      <c r="AW158" s="15" t="s">
        <v>38</v>
      </c>
      <c r="AX158" s="15" t="s">
        <v>91</v>
      </c>
      <c r="AY158" s="270" t="s">
        <v>132</v>
      </c>
    </row>
    <row r="159" spans="1:65" s="2" customFormat="1" ht="24.15" customHeight="1">
      <c r="A159" s="39"/>
      <c r="B159" s="40"/>
      <c r="C159" s="221" t="s">
        <v>176</v>
      </c>
      <c r="D159" s="221" t="s">
        <v>134</v>
      </c>
      <c r="E159" s="222" t="s">
        <v>177</v>
      </c>
      <c r="F159" s="223" t="s">
        <v>178</v>
      </c>
      <c r="G159" s="224" t="s">
        <v>137</v>
      </c>
      <c r="H159" s="225">
        <v>45</v>
      </c>
      <c r="I159" s="226"/>
      <c r="J159" s="227">
        <f>ROUND(I159*H159,2)</f>
        <v>0</v>
      </c>
      <c r="K159" s="223" t="s">
        <v>138</v>
      </c>
      <c r="L159" s="45"/>
      <c r="M159" s="228" t="s">
        <v>1</v>
      </c>
      <c r="N159" s="229" t="s">
        <v>48</v>
      </c>
      <c r="O159" s="92"/>
      <c r="P159" s="230">
        <f>O159*H159</f>
        <v>0</v>
      </c>
      <c r="Q159" s="230">
        <v>0</v>
      </c>
      <c r="R159" s="230">
        <f>Q159*H159</f>
        <v>0</v>
      </c>
      <c r="S159" s="230">
        <v>0.29</v>
      </c>
      <c r="T159" s="231">
        <f>S159*H159</f>
        <v>13.049999999999999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2" t="s">
        <v>139</v>
      </c>
      <c r="AT159" s="232" t="s">
        <v>134</v>
      </c>
      <c r="AU159" s="232" t="s">
        <v>21</v>
      </c>
      <c r="AY159" s="17" t="s">
        <v>132</v>
      </c>
      <c r="BE159" s="233">
        <f>IF(N159="základní",J159,0)</f>
        <v>0</v>
      </c>
      <c r="BF159" s="233">
        <f>IF(N159="snížená",J159,0)</f>
        <v>0</v>
      </c>
      <c r="BG159" s="233">
        <f>IF(N159="zákl. přenesená",J159,0)</f>
        <v>0</v>
      </c>
      <c r="BH159" s="233">
        <f>IF(N159="sníž. přenesená",J159,0)</f>
        <v>0</v>
      </c>
      <c r="BI159" s="233">
        <f>IF(N159="nulová",J159,0)</f>
        <v>0</v>
      </c>
      <c r="BJ159" s="17" t="s">
        <v>91</v>
      </c>
      <c r="BK159" s="233">
        <f>ROUND(I159*H159,2)</f>
        <v>0</v>
      </c>
      <c r="BL159" s="17" t="s">
        <v>139</v>
      </c>
      <c r="BM159" s="232" t="s">
        <v>179</v>
      </c>
    </row>
    <row r="160" spans="1:47" s="2" customFormat="1" ht="12">
      <c r="A160" s="39"/>
      <c r="B160" s="40"/>
      <c r="C160" s="41"/>
      <c r="D160" s="234" t="s">
        <v>141</v>
      </c>
      <c r="E160" s="41"/>
      <c r="F160" s="235" t="s">
        <v>180</v>
      </c>
      <c r="G160" s="41"/>
      <c r="H160" s="41"/>
      <c r="I160" s="236"/>
      <c r="J160" s="41"/>
      <c r="K160" s="41"/>
      <c r="L160" s="45"/>
      <c r="M160" s="237"/>
      <c r="N160" s="238"/>
      <c r="O160" s="92"/>
      <c r="P160" s="92"/>
      <c r="Q160" s="92"/>
      <c r="R160" s="92"/>
      <c r="S160" s="92"/>
      <c r="T160" s="93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7" t="s">
        <v>141</v>
      </c>
      <c r="AU160" s="17" t="s">
        <v>21</v>
      </c>
    </row>
    <row r="161" spans="1:51" s="13" customFormat="1" ht="12">
      <c r="A161" s="13"/>
      <c r="B161" s="239"/>
      <c r="C161" s="240"/>
      <c r="D161" s="234" t="s">
        <v>143</v>
      </c>
      <c r="E161" s="241" t="s">
        <v>1</v>
      </c>
      <c r="F161" s="242" t="s">
        <v>181</v>
      </c>
      <c r="G161" s="240"/>
      <c r="H161" s="241" t="s">
        <v>1</v>
      </c>
      <c r="I161" s="243"/>
      <c r="J161" s="240"/>
      <c r="K161" s="240"/>
      <c r="L161" s="244"/>
      <c r="M161" s="245"/>
      <c r="N161" s="246"/>
      <c r="O161" s="246"/>
      <c r="P161" s="246"/>
      <c r="Q161" s="246"/>
      <c r="R161" s="246"/>
      <c r="S161" s="246"/>
      <c r="T161" s="247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8" t="s">
        <v>143</v>
      </c>
      <c r="AU161" s="248" t="s">
        <v>21</v>
      </c>
      <c r="AV161" s="13" t="s">
        <v>91</v>
      </c>
      <c r="AW161" s="13" t="s">
        <v>38</v>
      </c>
      <c r="AX161" s="13" t="s">
        <v>83</v>
      </c>
      <c r="AY161" s="248" t="s">
        <v>132</v>
      </c>
    </row>
    <row r="162" spans="1:51" s="14" customFormat="1" ht="12">
      <c r="A162" s="14"/>
      <c r="B162" s="249"/>
      <c r="C162" s="250"/>
      <c r="D162" s="234" t="s">
        <v>143</v>
      </c>
      <c r="E162" s="251" t="s">
        <v>1</v>
      </c>
      <c r="F162" s="252" t="s">
        <v>151</v>
      </c>
      <c r="G162" s="250"/>
      <c r="H162" s="253">
        <v>45</v>
      </c>
      <c r="I162" s="254"/>
      <c r="J162" s="250"/>
      <c r="K162" s="250"/>
      <c r="L162" s="255"/>
      <c r="M162" s="256"/>
      <c r="N162" s="257"/>
      <c r="O162" s="257"/>
      <c r="P162" s="257"/>
      <c r="Q162" s="257"/>
      <c r="R162" s="257"/>
      <c r="S162" s="257"/>
      <c r="T162" s="258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9" t="s">
        <v>143</v>
      </c>
      <c r="AU162" s="259" t="s">
        <v>21</v>
      </c>
      <c r="AV162" s="14" t="s">
        <v>21</v>
      </c>
      <c r="AW162" s="14" t="s">
        <v>38</v>
      </c>
      <c r="AX162" s="14" t="s">
        <v>83</v>
      </c>
      <c r="AY162" s="259" t="s">
        <v>132</v>
      </c>
    </row>
    <row r="163" spans="1:51" s="15" customFormat="1" ht="12">
      <c r="A163" s="15"/>
      <c r="B163" s="260"/>
      <c r="C163" s="261"/>
      <c r="D163" s="234" t="s">
        <v>143</v>
      </c>
      <c r="E163" s="262" t="s">
        <v>1</v>
      </c>
      <c r="F163" s="263" t="s">
        <v>145</v>
      </c>
      <c r="G163" s="261"/>
      <c r="H163" s="264">
        <v>45</v>
      </c>
      <c r="I163" s="265"/>
      <c r="J163" s="261"/>
      <c r="K163" s="261"/>
      <c r="L163" s="266"/>
      <c r="M163" s="267"/>
      <c r="N163" s="268"/>
      <c r="O163" s="268"/>
      <c r="P163" s="268"/>
      <c r="Q163" s="268"/>
      <c r="R163" s="268"/>
      <c r="S163" s="268"/>
      <c r="T163" s="269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70" t="s">
        <v>143</v>
      </c>
      <c r="AU163" s="270" t="s">
        <v>21</v>
      </c>
      <c r="AV163" s="15" t="s">
        <v>139</v>
      </c>
      <c r="AW163" s="15" t="s">
        <v>38</v>
      </c>
      <c r="AX163" s="15" t="s">
        <v>91</v>
      </c>
      <c r="AY163" s="270" t="s">
        <v>132</v>
      </c>
    </row>
    <row r="164" spans="1:65" s="2" customFormat="1" ht="24.15" customHeight="1">
      <c r="A164" s="39"/>
      <c r="B164" s="40"/>
      <c r="C164" s="221" t="s">
        <v>182</v>
      </c>
      <c r="D164" s="221" t="s">
        <v>134</v>
      </c>
      <c r="E164" s="222" t="s">
        <v>183</v>
      </c>
      <c r="F164" s="223" t="s">
        <v>184</v>
      </c>
      <c r="G164" s="224" t="s">
        <v>137</v>
      </c>
      <c r="H164" s="225">
        <v>220</v>
      </c>
      <c r="I164" s="226"/>
      <c r="J164" s="227">
        <f>ROUND(I164*H164,2)</f>
        <v>0</v>
      </c>
      <c r="K164" s="223" t="s">
        <v>138</v>
      </c>
      <c r="L164" s="45"/>
      <c r="M164" s="228" t="s">
        <v>1</v>
      </c>
      <c r="N164" s="229" t="s">
        <v>48</v>
      </c>
      <c r="O164" s="92"/>
      <c r="P164" s="230">
        <f>O164*H164</f>
        <v>0</v>
      </c>
      <c r="Q164" s="230">
        <v>0.00017</v>
      </c>
      <c r="R164" s="230">
        <f>Q164*H164</f>
        <v>0.0374</v>
      </c>
      <c r="S164" s="230">
        <v>0.46</v>
      </c>
      <c r="T164" s="231">
        <f>S164*H164</f>
        <v>101.2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2" t="s">
        <v>139</v>
      </c>
      <c r="AT164" s="232" t="s">
        <v>134</v>
      </c>
      <c r="AU164" s="232" t="s">
        <v>21</v>
      </c>
      <c r="AY164" s="17" t="s">
        <v>132</v>
      </c>
      <c r="BE164" s="233">
        <f>IF(N164="základní",J164,0)</f>
        <v>0</v>
      </c>
      <c r="BF164" s="233">
        <f>IF(N164="snížená",J164,0)</f>
        <v>0</v>
      </c>
      <c r="BG164" s="233">
        <f>IF(N164="zákl. přenesená",J164,0)</f>
        <v>0</v>
      </c>
      <c r="BH164" s="233">
        <f>IF(N164="sníž. přenesená",J164,0)</f>
        <v>0</v>
      </c>
      <c r="BI164" s="233">
        <f>IF(N164="nulová",J164,0)</f>
        <v>0</v>
      </c>
      <c r="BJ164" s="17" t="s">
        <v>91</v>
      </c>
      <c r="BK164" s="233">
        <f>ROUND(I164*H164,2)</f>
        <v>0</v>
      </c>
      <c r="BL164" s="17" t="s">
        <v>139</v>
      </c>
      <c r="BM164" s="232" t="s">
        <v>185</v>
      </c>
    </row>
    <row r="165" spans="1:47" s="2" customFormat="1" ht="12">
      <c r="A165" s="39"/>
      <c r="B165" s="40"/>
      <c r="C165" s="41"/>
      <c r="D165" s="234" t="s">
        <v>141</v>
      </c>
      <c r="E165" s="41"/>
      <c r="F165" s="235" t="s">
        <v>186</v>
      </c>
      <c r="G165" s="41"/>
      <c r="H165" s="41"/>
      <c r="I165" s="236"/>
      <c r="J165" s="41"/>
      <c r="K165" s="41"/>
      <c r="L165" s="45"/>
      <c r="M165" s="237"/>
      <c r="N165" s="238"/>
      <c r="O165" s="92"/>
      <c r="P165" s="92"/>
      <c r="Q165" s="92"/>
      <c r="R165" s="92"/>
      <c r="S165" s="92"/>
      <c r="T165" s="93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7" t="s">
        <v>141</v>
      </c>
      <c r="AU165" s="17" t="s">
        <v>21</v>
      </c>
    </row>
    <row r="166" spans="1:65" s="2" customFormat="1" ht="24.15" customHeight="1">
      <c r="A166" s="39"/>
      <c r="B166" s="40"/>
      <c r="C166" s="221" t="s">
        <v>187</v>
      </c>
      <c r="D166" s="221" t="s">
        <v>134</v>
      </c>
      <c r="E166" s="222" t="s">
        <v>188</v>
      </c>
      <c r="F166" s="223" t="s">
        <v>189</v>
      </c>
      <c r="G166" s="224" t="s">
        <v>137</v>
      </c>
      <c r="H166" s="225">
        <v>225</v>
      </c>
      <c r="I166" s="226"/>
      <c r="J166" s="227">
        <f>ROUND(I166*H166,2)</f>
        <v>0</v>
      </c>
      <c r="K166" s="223" t="s">
        <v>138</v>
      </c>
      <c r="L166" s="45"/>
      <c r="M166" s="228" t="s">
        <v>1</v>
      </c>
      <c r="N166" s="229" t="s">
        <v>48</v>
      </c>
      <c r="O166" s="92"/>
      <c r="P166" s="230">
        <f>O166*H166</f>
        <v>0</v>
      </c>
      <c r="Q166" s="230">
        <v>0</v>
      </c>
      <c r="R166" s="230">
        <f>Q166*H166</f>
        <v>0</v>
      </c>
      <c r="S166" s="230">
        <v>0</v>
      </c>
      <c r="T166" s="231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2" t="s">
        <v>139</v>
      </c>
      <c r="AT166" s="232" t="s">
        <v>134</v>
      </c>
      <c r="AU166" s="232" t="s">
        <v>21</v>
      </c>
      <c r="AY166" s="17" t="s">
        <v>132</v>
      </c>
      <c r="BE166" s="233">
        <f>IF(N166="základní",J166,0)</f>
        <v>0</v>
      </c>
      <c r="BF166" s="233">
        <f>IF(N166="snížená",J166,0)</f>
        <v>0</v>
      </c>
      <c r="BG166" s="233">
        <f>IF(N166="zákl. přenesená",J166,0)</f>
        <v>0</v>
      </c>
      <c r="BH166" s="233">
        <f>IF(N166="sníž. přenesená",J166,0)</f>
        <v>0</v>
      </c>
      <c r="BI166" s="233">
        <f>IF(N166="nulová",J166,0)</f>
        <v>0</v>
      </c>
      <c r="BJ166" s="17" t="s">
        <v>91</v>
      </c>
      <c r="BK166" s="233">
        <f>ROUND(I166*H166,2)</f>
        <v>0</v>
      </c>
      <c r="BL166" s="17" t="s">
        <v>139</v>
      </c>
      <c r="BM166" s="232" t="s">
        <v>190</v>
      </c>
    </row>
    <row r="167" spans="1:47" s="2" customFormat="1" ht="12">
      <c r="A167" s="39"/>
      <c r="B167" s="40"/>
      <c r="C167" s="41"/>
      <c r="D167" s="234" t="s">
        <v>141</v>
      </c>
      <c r="E167" s="41"/>
      <c r="F167" s="235" t="s">
        <v>191</v>
      </c>
      <c r="G167" s="41"/>
      <c r="H167" s="41"/>
      <c r="I167" s="236"/>
      <c r="J167" s="41"/>
      <c r="K167" s="41"/>
      <c r="L167" s="45"/>
      <c r="M167" s="237"/>
      <c r="N167" s="238"/>
      <c r="O167" s="92"/>
      <c r="P167" s="92"/>
      <c r="Q167" s="92"/>
      <c r="R167" s="92"/>
      <c r="S167" s="92"/>
      <c r="T167" s="93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7" t="s">
        <v>141</v>
      </c>
      <c r="AU167" s="17" t="s">
        <v>21</v>
      </c>
    </row>
    <row r="168" spans="1:51" s="14" customFormat="1" ht="12">
      <c r="A168" s="14"/>
      <c r="B168" s="249"/>
      <c r="C168" s="250"/>
      <c r="D168" s="234" t="s">
        <v>143</v>
      </c>
      <c r="E168" s="251" t="s">
        <v>1</v>
      </c>
      <c r="F168" s="252" t="s">
        <v>192</v>
      </c>
      <c r="G168" s="250"/>
      <c r="H168" s="253">
        <v>225</v>
      </c>
      <c r="I168" s="254"/>
      <c r="J168" s="250"/>
      <c r="K168" s="250"/>
      <c r="L168" s="255"/>
      <c r="M168" s="256"/>
      <c r="N168" s="257"/>
      <c r="O168" s="257"/>
      <c r="P168" s="257"/>
      <c r="Q168" s="257"/>
      <c r="R168" s="257"/>
      <c r="S168" s="257"/>
      <c r="T168" s="258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9" t="s">
        <v>143</v>
      </c>
      <c r="AU168" s="259" t="s">
        <v>21</v>
      </c>
      <c r="AV168" s="14" t="s">
        <v>21</v>
      </c>
      <c r="AW168" s="14" t="s">
        <v>38</v>
      </c>
      <c r="AX168" s="14" t="s">
        <v>83</v>
      </c>
      <c r="AY168" s="259" t="s">
        <v>132</v>
      </c>
    </row>
    <row r="169" spans="1:51" s="15" customFormat="1" ht="12">
      <c r="A169" s="15"/>
      <c r="B169" s="260"/>
      <c r="C169" s="261"/>
      <c r="D169" s="234" t="s">
        <v>143</v>
      </c>
      <c r="E169" s="262" t="s">
        <v>1</v>
      </c>
      <c r="F169" s="263" t="s">
        <v>145</v>
      </c>
      <c r="G169" s="261"/>
      <c r="H169" s="264">
        <v>225</v>
      </c>
      <c r="I169" s="265"/>
      <c r="J169" s="261"/>
      <c r="K169" s="261"/>
      <c r="L169" s="266"/>
      <c r="M169" s="267"/>
      <c r="N169" s="268"/>
      <c r="O169" s="268"/>
      <c r="P169" s="268"/>
      <c r="Q169" s="268"/>
      <c r="R169" s="268"/>
      <c r="S169" s="268"/>
      <c r="T169" s="269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70" t="s">
        <v>143</v>
      </c>
      <c r="AU169" s="270" t="s">
        <v>21</v>
      </c>
      <c r="AV169" s="15" t="s">
        <v>139</v>
      </c>
      <c r="AW169" s="15" t="s">
        <v>38</v>
      </c>
      <c r="AX169" s="15" t="s">
        <v>91</v>
      </c>
      <c r="AY169" s="270" t="s">
        <v>132</v>
      </c>
    </row>
    <row r="170" spans="1:65" s="2" customFormat="1" ht="24.15" customHeight="1">
      <c r="A170" s="39"/>
      <c r="B170" s="40"/>
      <c r="C170" s="221" t="s">
        <v>193</v>
      </c>
      <c r="D170" s="221" t="s">
        <v>134</v>
      </c>
      <c r="E170" s="222" t="s">
        <v>194</v>
      </c>
      <c r="F170" s="223" t="s">
        <v>195</v>
      </c>
      <c r="G170" s="224" t="s">
        <v>196</v>
      </c>
      <c r="H170" s="225">
        <v>4.8</v>
      </c>
      <c r="I170" s="226"/>
      <c r="J170" s="227">
        <f>ROUND(I170*H170,2)</f>
        <v>0</v>
      </c>
      <c r="K170" s="223" t="s">
        <v>1</v>
      </c>
      <c r="L170" s="45"/>
      <c r="M170" s="228" t="s">
        <v>1</v>
      </c>
      <c r="N170" s="229" t="s">
        <v>48</v>
      </c>
      <c r="O170" s="92"/>
      <c r="P170" s="230">
        <f>O170*H170</f>
        <v>0</v>
      </c>
      <c r="Q170" s="230">
        <v>0</v>
      </c>
      <c r="R170" s="230">
        <f>Q170*H170</f>
        <v>0</v>
      </c>
      <c r="S170" s="230">
        <v>0</v>
      </c>
      <c r="T170" s="231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2" t="s">
        <v>139</v>
      </c>
      <c r="AT170" s="232" t="s">
        <v>134</v>
      </c>
      <c r="AU170" s="232" t="s">
        <v>21</v>
      </c>
      <c r="AY170" s="17" t="s">
        <v>132</v>
      </c>
      <c r="BE170" s="233">
        <f>IF(N170="základní",J170,0)</f>
        <v>0</v>
      </c>
      <c r="BF170" s="233">
        <f>IF(N170="snížená",J170,0)</f>
        <v>0</v>
      </c>
      <c r="BG170" s="233">
        <f>IF(N170="zákl. přenesená",J170,0)</f>
        <v>0</v>
      </c>
      <c r="BH170" s="233">
        <f>IF(N170="sníž. přenesená",J170,0)</f>
        <v>0</v>
      </c>
      <c r="BI170" s="233">
        <f>IF(N170="nulová",J170,0)</f>
        <v>0</v>
      </c>
      <c r="BJ170" s="17" t="s">
        <v>91</v>
      </c>
      <c r="BK170" s="233">
        <f>ROUND(I170*H170,2)</f>
        <v>0</v>
      </c>
      <c r="BL170" s="17" t="s">
        <v>139</v>
      </c>
      <c r="BM170" s="232" t="s">
        <v>197</v>
      </c>
    </row>
    <row r="171" spans="1:47" s="2" customFormat="1" ht="12">
      <c r="A171" s="39"/>
      <c r="B171" s="40"/>
      <c r="C171" s="41"/>
      <c r="D171" s="234" t="s">
        <v>141</v>
      </c>
      <c r="E171" s="41"/>
      <c r="F171" s="235" t="s">
        <v>195</v>
      </c>
      <c r="G171" s="41"/>
      <c r="H171" s="41"/>
      <c r="I171" s="236"/>
      <c r="J171" s="41"/>
      <c r="K171" s="41"/>
      <c r="L171" s="45"/>
      <c r="M171" s="237"/>
      <c r="N171" s="238"/>
      <c r="O171" s="92"/>
      <c r="P171" s="92"/>
      <c r="Q171" s="92"/>
      <c r="R171" s="92"/>
      <c r="S171" s="92"/>
      <c r="T171" s="93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7" t="s">
        <v>141</v>
      </c>
      <c r="AU171" s="17" t="s">
        <v>21</v>
      </c>
    </row>
    <row r="172" spans="1:51" s="13" customFormat="1" ht="12">
      <c r="A172" s="13"/>
      <c r="B172" s="239"/>
      <c r="C172" s="240"/>
      <c r="D172" s="234" t="s">
        <v>143</v>
      </c>
      <c r="E172" s="241" t="s">
        <v>1</v>
      </c>
      <c r="F172" s="242" t="s">
        <v>198</v>
      </c>
      <c r="G172" s="240"/>
      <c r="H172" s="241" t="s">
        <v>1</v>
      </c>
      <c r="I172" s="243"/>
      <c r="J172" s="240"/>
      <c r="K172" s="240"/>
      <c r="L172" s="244"/>
      <c r="M172" s="245"/>
      <c r="N172" s="246"/>
      <c r="O172" s="246"/>
      <c r="P172" s="246"/>
      <c r="Q172" s="246"/>
      <c r="R172" s="246"/>
      <c r="S172" s="246"/>
      <c r="T172" s="247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8" t="s">
        <v>143</v>
      </c>
      <c r="AU172" s="248" t="s">
        <v>21</v>
      </c>
      <c r="AV172" s="13" t="s">
        <v>91</v>
      </c>
      <c r="AW172" s="13" t="s">
        <v>38</v>
      </c>
      <c r="AX172" s="13" t="s">
        <v>83</v>
      </c>
      <c r="AY172" s="248" t="s">
        <v>132</v>
      </c>
    </row>
    <row r="173" spans="1:51" s="14" customFormat="1" ht="12">
      <c r="A173" s="14"/>
      <c r="B173" s="249"/>
      <c r="C173" s="250"/>
      <c r="D173" s="234" t="s">
        <v>143</v>
      </c>
      <c r="E173" s="251" t="s">
        <v>1</v>
      </c>
      <c r="F173" s="252" t="s">
        <v>199</v>
      </c>
      <c r="G173" s="250"/>
      <c r="H173" s="253">
        <v>4.8</v>
      </c>
      <c r="I173" s="254"/>
      <c r="J173" s="250"/>
      <c r="K173" s="250"/>
      <c r="L173" s="255"/>
      <c r="M173" s="256"/>
      <c r="N173" s="257"/>
      <c r="O173" s="257"/>
      <c r="P173" s="257"/>
      <c r="Q173" s="257"/>
      <c r="R173" s="257"/>
      <c r="S173" s="257"/>
      <c r="T173" s="258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9" t="s">
        <v>143</v>
      </c>
      <c r="AU173" s="259" t="s">
        <v>21</v>
      </c>
      <c r="AV173" s="14" t="s">
        <v>21</v>
      </c>
      <c r="AW173" s="14" t="s">
        <v>38</v>
      </c>
      <c r="AX173" s="14" t="s">
        <v>83</v>
      </c>
      <c r="AY173" s="259" t="s">
        <v>132</v>
      </c>
    </row>
    <row r="174" spans="1:51" s="15" customFormat="1" ht="12">
      <c r="A174" s="15"/>
      <c r="B174" s="260"/>
      <c r="C174" s="261"/>
      <c r="D174" s="234" t="s">
        <v>143</v>
      </c>
      <c r="E174" s="262" t="s">
        <v>1</v>
      </c>
      <c r="F174" s="263" t="s">
        <v>145</v>
      </c>
      <c r="G174" s="261"/>
      <c r="H174" s="264">
        <v>4.8</v>
      </c>
      <c r="I174" s="265"/>
      <c r="J174" s="261"/>
      <c r="K174" s="261"/>
      <c r="L174" s="266"/>
      <c r="M174" s="267"/>
      <c r="N174" s="268"/>
      <c r="O174" s="268"/>
      <c r="P174" s="268"/>
      <c r="Q174" s="268"/>
      <c r="R174" s="268"/>
      <c r="S174" s="268"/>
      <c r="T174" s="269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70" t="s">
        <v>143</v>
      </c>
      <c r="AU174" s="270" t="s">
        <v>21</v>
      </c>
      <c r="AV174" s="15" t="s">
        <v>139</v>
      </c>
      <c r="AW174" s="15" t="s">
        <v>38</v>
      </c>
      <c r="AX174" s="15" t="s">
        <v>91</v>
      </c>
      <c r="AY174" s="270" t="s">
        <v>132</v>
      </c>
    </row>
    <row r="175" spans="1:65" s="2" customFormat="1" ht="24.15" customHeight="1">
      <c r="A175" s="39"/>
      <c r="B175" s="40"/>
      <c r="C175" s="221" t="s">
        <v>200</v>
      </c>
      <c r="D175" s="221" t="s">
        <v>134</v>
      </c>
      <c r="E175" s="222" t="s">
        <v>201</v>
      </c>
      <c r="F175" s="223" t="s">
        <v>202</v>
      </c>
      <c r="G175" s="224" t="s">
        <v>203</v>
      </c>
      <c r="H175" s="225">
        <v>5.2</v>
      </c>
      <c r="I175" s="226"/>
      <c r="J175" s="227">
        <f>ROUND(I175*H175,2)</f>
        <v>0</v>
      </c>
      <c r="K175" s="223" t="s">
        <v>138</v>
      </c>
      <c r="L175" s="45"/>
      <c r="M175" s="228" t="s">
        <v>1</v>
      </c>
      <c r="N175" s="229" t="s">
        <v>48</v>
      </c>
      <c r="O175" s="92"/>
      <c r="P175" s="230">
        <f>O175*H175</f>
        <v>0</v>
      </c>
      <c r="Q175" s="230">
        <v>0</v>
      </c>
      <c r="R175" s="230">
        <f>Q175*H175</f>
        <v>0</v>
      </c>
      <c r="S175" s="230">
        <v>0</v>
      </c>
      <c r="T175" s="231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2" t="s">
        <v>139</v>
      </c>
      <c r="AT175" s="232" t="s">
        <v>134</v>
      </c>
      <c r="AU175" s="232" t="s">
        <v>21</v>
      </c>
      <c r="AY175" s="17" t="s">
        <v>132</v>
      </c>
      <c r="BE175" s="233">
        <f>IF(N175="základní",J175,0)</f>
        <v>0</v>
      </c>
      <c r="BF175" s="233">
        <f>IF(N175="snížená",J175,0)</f>
        <v>0</v>
      </c>
      <c r="BG175" s="233">
        <f>IF(N175="zákl. přenesená",J175,0)</f>
        <v>0</v>
      </c>
      <c r="BH175" s="233">
        <f>IF(N175="sníž. přenesená",J175,0)</f>
        <v>0</v>
      </c>
      <c r="BI175" s="233">
        <f>IF(N175="nulová",J175,0)</f>
        <v>0</v>
      </c>
      <c r="BJ175" s="17" t="s">
        <v>91</v>
      </c>
      <c r="BK175" s="233">
        <f>ROUND(I175*H175,2)</f>
        <v>0</v>
      </c>
      <c r="BL175" s="17" t="s">
        <v>139</v>
      </c>
      <c r="BM175" s="232" t="s">
        <v>204</v>
      </c>
    </row>
    <row r="176" spans="1:47" s="2" customFormat="1" ht="12">
      <c r="A176" s="39"/>
      <c r="B176" s="40"/>
      <c r="C176" s="41"/>
      <c r="D176" s="234" t="s">
        <v>141</v>
      </c>
      <c r="E176" s="41"/>
      <c r="F176" s="235" t="s">
        <v>205</v>
      </c>
      <c r="G176" s="41"/>
      <c r="H176" s="41"/>
      <c r="I176" s="236"/>
      <c r="J176" s="41"/>
      <c r="K176" s="41"/>
      <c r="L176" s="45"/>
      <c r="M176" s="237"/>
      <c r="N176" s="238"/>
      <c r="O176" s="92"/>
      <c r="P176" s="92"/>
      <c r="Q176" s="92"/>
      <c r="R176" s="92"/>
      <c r="S176" s="92"/>
      <c r="T176" s="93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7" t="s">
        <v>141</v>
      </c>
      <c r="AU176" s="17" t="s">
        <v>21</v>
      </c>
    </row>
    <row r="177" spans="1:51" s="13" customFormat="1" ht="12">
      <c r="A177" s="13"/>
      <c r="B177" s="239"/>
      <c r="C177" s="240"/>
      <c r="D177" s="234" t="s">
        <v>143</v>
      </c>
      <c r="E177" s="241" t="s">
        <v>1</v>
      </c>
      <c r="F177" s="242" t="s">
        <v>206</v>
      </c>
      <c r="G177" s="240"/>
      <c r="H177" s="241" t="s">
        <v>1</v>
      </c>
      <c r="I177" s="243"/>
      <c r="J177" s="240"/>
      <c r="K177" s="240"/>
      <c r="L177" s="244"/>
      <c r="M177" s="245"/>
      <c r="N177" s="246"/>
      <c r="O177" s="246"/>
      <c r="P177" s="246"/>
      <c r="Q177" s="246"/>
      <c r="R177" s="246"/>
      <c r="S177" s="246"/>
      <c r="T177" s="247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8" t="s">
        <v>143</v>
      </c>
      <c r="AU177" s="248" t="s">
        <v>21</v>
      </c>
      <c r="AV177" s="13" t="s">
        <v>91</v>
      </c>
      <c r="AW177" s="13" t="s">
        <v>38</v>
      </c>
      <c r="AX177" s="13" t="s">
        <v>83</v>
      </c>
      <c r="AY177" s="248" t="s">
        <v>132</v>
      </c>
    </row>
    <row r="178" spans="1:51" s="14" customFormat="1" ht="12">
      <c r="A178" s="14"/>
      <c r="B178" s="249"/>
      <c r="C178" s="250"/>
      <c r="D178" s="234" t="s">
        <v>143</v>
      </c>
      <c r="E178" s="251" t="s">
        <v>1</v>
      </c>
      <c r="F178" s="252" t="s">
        <v>207</v>
      </c>
      <c r="G178" s="250"/>
      <c r="H178" s="253">
        <v>5.2</v>
      </c>
      <c r="I178" s="254"/>
      <c r="J178" s="250"/>
      <c r="K178" s="250"/>
      <c r="L178" s="255"/>
      <c r="M178" s="256"/>
      <c r="N178" s="257"/>
      <c r="O178" s="257"/>
      <c r="P178" s="257"/>
      <c r="Q178" s="257"/>
      <c r="R178" s="257"/>
      <c r="S178" s="257"/>
      <c r="T178" s="258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9" t="s">
        <v>143</v>
      </c>
      <c r="AU178" s="259" t="s">
        <v>21</v>
      </c>
      <c r="AV178" s="14" t="s">
        <v>21</v>
      </c>
      <c r="AW178" s="14" t="s">
        <v>38</v>
      </c>
      <c r="AX178" s="14" t="s">
        <v>91</v>
      </c>
      <c r="AY178" s="259" t="s">
        <v>132</v>
      </c>
    </row>
    <row r="179" spans="1:65" s="2" customFormat="1" ht="33" customHeight="1">
      <c r="A179" s="39"/>
      <c r="B179" s="40"/>
      <c r="C179" s="221" t="s">
        <v>208</v>
      </c>
      <c r="D179" s="221" t="s">
        <v>134</v>
      </c>
      <c r="E179" s="222" t="s">
        <v>209</v>
      </c>
      <c r="F179" s="223" t="s">
        <v>210</v>
      </c>
      <c r="G179" s="224" t="s">
        <v>203</v>
      </c>
      <c r="H179" s="225">
        <v>46.8</v>
      </c>
      <c r="I179" s="226"/>
      <c r="J179" s="227">
        <f>ROUND(I179*H179,2)</f>
        <v>0</v>
      </c>
      <c r="K179" s="223" t="s">
        <v>138</v>
      </c>
      <c r="L179" s="45"/>
      <c r="M179" s="228" t="s">
        <v>1</v>
      </c>
      <c r="N179" s="229" t="s">
        <v>48</v>
      </c>
      <c r="O179" s="92"/>
      <c r="P179" s="230">
        <f>O179*H179</f>
        <v>0</v>
      </c>
      <c r="Q179" s="230">
        <v>0</v>
      </c>
      <c r="R179" s="230">
        <f>Q179*H179</f>
        <v>0</v>
      </c>
      <c r="S179" s="230">
        <v>0</v>
      </c>
      <c r="T179" s="231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2" t="s">
        <v>139</v>
      </c>
      <c r="AT179" s="232" t="s">
        <v>134</v>
      </c>
      <c r="AU179" s="232" t="s">
        <v>21</v>
      </c>
      <c r="AY179" s="17" t="s">
        <v>132</v>
      </c>
      <c r="BE179" s="233">
        <f>IF(N179="základní",J179,0)</f>
        <v>0</v>
      </c>
      <c r="BF179" s="233">
        <f>IF(N179="snížená",J179,0)</f>
        <v>0</v>
      </c>
      <c r="BG179" s="233">
        <f>IF(N179="zákl. přenesená",J179,0)</f>
        <v>0</v>
      </c>
      <c r="BH179" s="233">
        <f>IF(N179="sníž. přenesená",J179,0)</f>
        <v>0</v>
      </c>
      <c r="BI179" s="233">
        <f>IF(N179="nulová",J179,0)</f>
        <v>0</v>
      </c>
      <c r="BJ179" s="17" t="s">
        <v>91</v>
      </c>
      <c r="BK179" s="233">
        <f>ROUND(I179*H179,2)</f>
        <v>0</v>
      </c>
      <c r="BL179" s="17" t="s">
        <v>139</v>
      </c>
      <c r="BM179" s="232" t="s">
        <v>211</v>
      </c>
    </row>
    <row r="180" spans="1:47" s="2" customFormat="1" ht="12">
      <c r="A180" s="39"/>
      <c r="B180" s="40"/>
      <c r="C180" s="41"/>
      <c r="D180" s="234" t="s">
        <v>141</v>
      </c>
      <c r="E180" s="41"/>
      <c r="F180" s="235" t="s">
        <v>212</v>
      </c>
      <c r="G180" s="41"/>
      <c r="H180" s="41"/>
      <c r="I180" s="236"/>
      <c r="J180" s="41"/>
      <c r="K180" s="41"/>
      <c r="L180" s="45"/>
      <c r="M180" s="237"/>
      <c r="N180" s="238"/>
      <c r="O180" s="92"/>
      <c r="P180" s="92"/>
      <c r="Q180" s="92"/>
      <c r="R180" s="92"/>
      <c r="S180" s="92"/>
      <c r="T180" s="93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7" t="s">
        <v>141</v>
      </c>
      <c r="AU180" s="17" t="s">
        <v>21</v>
      </c>
    </row>
    <row r="181" spans="1:51" s="13" customFormat="1" ht="12">
      <c r="A181" s="13"/>
      <c r="B181" s="239"/>
      <c r="C181" s="240"/>
      <c r="D181" s="234" t="s">
        <v>143</v>
      </c>
      <c r="E181" s="241" t="s">
        <v>1</v>
      </c>
      <c r="F181" s="242" t="s">
        <v>206</v>
      </c>
      <c r="G181" s="240"/>
      <c r="H181" s="241" t="s">
        <v>1</v>
      </c>
      <c r="I181" s="243"/>
      <c r="J181" s="240"/>
      <c r="K181" s="240"/>
      <c r="L181" s="244"/>
      <c r="M181" s="245"/>
      <c r="N181" s="246"/>
      <c r="O181" s="246"/>
      <c r="P181" s="246"/>
      <c r="Q181" s="246"/>
      <c r="R181" s="246"/>
      <c r="S181" s="246"/>
      <c r="T181" s="247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8" t="s">
        <v>143</v>
      </c>
      <c r="AU181" s="248" t="s">
        <v>21</v>
      </c>
      <c r="AV181" s="13" t="s">
        <v>91</v>
      </c>
      <c r="AW181" s="13" t="s">
        <v>38</v>
      </c>
      <c r="AX181" s="13" t="s">
        <v>83</v>
      </c>
      <c r="AY181" s="248" t="s">
        <v>132</v>
      </c>
    </row>
    <row r="182" spans="1:51" s="14" customFormat="1" ht="12">
      <c r="A182" s="14"/>
      <c r="B182" s="249"/>
      <c r="C182" s="250"/>
      <c r="D182" s="234" t="s">
        <v>143</v>
      </c>
      <c r="E182" s="251" t="s">
        <v>1</v>
      </c>
      <c r="F182" s="252" t="s">
        <v>213</v>
      </c>
      <c r="G182" s="250"/>
      <c r="H182" s="253">
        <v>46.8</v>
      </c>
      <c r="I182" s="254"/>
      <c r="J182" s="250"/>
      <c r="K182" s="250"/>
      <c r="L182" s="255"/>
      <c r="M182" s="256"/>
      <c r="N182" s="257"/>
      <c r="O182" s="257"/>
      <c r="P182" s="257"/>
      <c r="Q182" s="257"/>
      <c r="R182" s="257"/>
      <c r="S182" s="257"/>
      <c r="T182" s="258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9" t="s">
        <v>143</v>
      </c>
      <c r="AU182" s="259" t="s">
        <v>21</v>
      </c>
      <c r="AV182" s="14" t="s">
        <v>21</v>
      </c>
      <c r="AW182" s="14" t="s">
        <v>38</v>
      </c>
      <c r="AX182" s="14" t="s">
        <v>83</v>
      </c>
      <c r="AY182" s="259" t="s">
        <v>132</v>
      </c>
    </row>
    <row r="183" spans="1:51" s="15" customFormat="1" ht="12">
      <c r="A183" s="15"/>
      <c r="B183" s="260"/>
      <c r="C183" s="261"/>
      <c r="D183" s="234" t="s">
        <v>143</v>
      </c>
      <c r="E183" s="262" t="s">
        <v>1</v>
      </c>
      <c r="F183" s="263" t="s">
        <v>145</v>
      </c>
      <c r="G183" s="261"/>
      <c r="H183" s="264">
        <v>46.8</v>
      </c>
      <c r="I183" s="265"/>
      <c r="J183" s="261"/>
      <c r="K183" s="261"/>
      <c r="L183" s="266"/>
      <c r="M183" s="267"/>
      <c r="N183" s="268"/>
      <c r="O183" s="268"/>
      <c r="P183" s="268"/>
      <c r="Q183" s="268"/>
      <c r="R183" s="268"/>
      <c r="S183" s="268"/>
      <c r="T183" s="269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70" t="s">
        <v>143</v>
      </c>
      <c r="AU183" s="270" t="s">
        <v>21</v>
      </c>
      <c r="AV183" s="15" t="s">
        <v>139</v>
      </c>
      <c r="AW183" s="15" t="s">
        <v>38</v>
      </c>
      <c r="AX183" s="15" t="s">
        <v>91</v>
      </c>
      <c r="AY183" s="270" t="s">
        <v>132</v>
      </c>
    </row>
    <row r="184" spans="1:65" s="2" customFormat="1" ht="24.15" customHeight="1">
      <c r="A184" s="39"/>
      <c r="B184" s="40"/>
      <c r="C184" s="221" t="s">
        <v>214</v>
      </c>
      <c r="D184" s="221" t="s">
        <v>134</v>
      </c>
      <c r="E184" s="222" t="s">
        <v>215</v>
      </c>
      <c r="F184" s="223" t="s">
        <v>216</v>
      </c>
      <c r="G184" s="224" t="s">
        <v>203</v>
      </c>
      <c r="H184" s="225">
        <v>74.7</v>
      </c>
      <c r="I184" s="226"/>
      <c r="J184" s="227">
        <f>ROUND(I184*H184,2)</f>
        <v>0</v>
      </c>
      <c r="K184" s="223" t="s">
        <v>138</v>
      </c>
      <c r="L184" s="45"/>
      <c r="M184" s="228" t="s">
        <v>1</v>
      </c>
      <c r="N184" s="229" t="s">
        <v>48</v>
      </c>
      <c r="O184" s="92"/>
      <c r="P184" s="230">
        <f>O184*H184</f>
        <v>0</v>
      </c>
      <c r="Q184" s="230">
        <v>0</v>
      </c>
      <c r="R184" s="230">
        <f>Q184*H184</f>
        <v>0</v>
      </c>
      <c r="S184" s="230">
        <v>0</v>
      </c>
      <c r="T184" s="231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2" t="s">
        <v>139</v>
      </c>
      <c r="AT184" s="232" t="s">
        <v>134</v>
      </c>
      <c r="AU184" s="232" t="s">
        <v>21</v>
      </c>
      <c r="AY184" s="17" t="s">
        <v>132</v>
      </c>
      <c r="BE184" s="233">
        <f>IF(N184="základní",J184,0)</f>
        <v>0</v>
      </c>
      <c r="BF184" s="233">
        <f>IF(N184="snížená",J184,0)</f>
        <v>0</v>
      </c>
      <c r="BG184" s="233">
        <f>IF(N184="zákl. přenesená",J184,0)</f>
        <v>0</v>
      </c>
      <c r="BH184" s="233">
        <f>IF(N184="sníž. přenesená",J184,0)</f>
        <v>0</v>
      </c>
      <c r="BI184" s="233">
        <f>IF(N184="nulová",J184,0)</f>
        <v>0</v>
      </c>
      <c r="BJ184" s="17" t="s">
        <v>91</v>
      </c>
      <c r="BK184" s="233">
        <f>ROUND(I184*H184,2)</f>
        <v>0</v>
      </c>
      <c r="BL184" s="17" t="s">
        <v>139</v>
      </c>
      <c r="BM184" s="232" t="s">
        <v>217</v>
      </c>
    </row>
    <row r="185" spans="1:47" s="2" customFormat="1" ht="12">
      <c r="A185" s="39"/>
      <c r="B185" s="40"/>
      <c r="C185" s="41"/>
      <c r="D185" s="234" t="s">
        <v>141</v>
      </c>
      <c r="E185" s="41"/>
      <c r="F185" s="235" t="s">
        <v>218</v>
      </c>
      <c r="G185" s="41"/>
      <c r="H185" s="41"/>
      <c r="I185" s="236"/>
      <c r="J185" s="41"/>
      <c r="K185" s="41"/>
      <c r="L185" s="45"/>
      <c r="M185" s="237"/>
      <c r="N185" s="238"/>
      <c r="O185" s="92"/>
      <c r="P185" s="92"/>
      <c r="Q185" s="92"/>
      <c r="R185" s="92"/>
      <c r="S185" s="92"/>
      <c r="T185" s="93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7" t="s">
        <v>141</v>
      </c>
      <c r="AU185" s="17" t="s">
        <v>21</v>
      </c>
    </row>
    <row r="186" spans="1:51" s="14" customFormat="1" ht="12">
      <c r="A186" s="14"/>
      <c r="B186" s="249"/>
      <c r="C186" s="250"/>
      <c r="D186" s="234" t="s">
        <v>143</v>
      </c>
      <c r="E186" s="251" t="s">
        <v>1</v>
      </c>
      <c r="F186" s="252" t="s">
        <v>219</v>
      </c>
      <c r="G186" s="250"/>
      <c r="H186" s="253">
        <v>45</v>
      </c>
      <c r="I186" s="254"/>
      <c r="J186" s="250"/>
      <c r="K186" s="250"/>
      <c r="L186" s="255"/>
      <c r="M186" s="256"/>
      <c r="N186" s="257"/>
      <c r="O186" s="257"/>
      <c r="P186" s="257"/>
      <c r="Q186" s="257"/>
      <c r="R186" s="257"/>
      <c r="S186" s="257"/>
      <c r="T186" s="258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9" t="s">
        <v>143</v>
      </c>
      <c r="AU186" s="259" t="s">
        <v>21</v>
      </c>
      <c r="AV186" s="14" t="s">
        <v>21</v>
      </c>
      <c r="AW186" s="14" t="s">
        <v>38</v>
      </c>
      <c r="AX186" s="14" t="s">
        <v>83</v>
      </c>
      <c r="AY186" s="259" t="s">
        <v>132</v>
      </c>
    </row>
    <row r="187" spans="1:51" s="14" customFormat="1" ht="12">
      <c r="A187" s="14"/>
      <c r="B187" s="249"/>
      <c r="C187" s="250"/>
      <c r="D187" s="234" t="s">
        <v>143</v>
      </c>
      <c r="E187" s="251" t="s">
        <v>1</v>
      </c>
      <c r="F187" s="252" t="s">
        <v>220</v>
      </c>
      <c r="G187" s="250"/>
      <c r="H187" s="253">
        <v>29.7</v>
      </c>
      <c r="I187" s="254"/>
      <c r="J187" s="250"/>
      <c r="K187" s="250"/>
      <c r="L187" s="255"/>
      <c r="M187" s="256"/>
      <c r="N187" s="257"/>
      <c r="O187" s="257"/>
      <c r="P187" s="257"/>
      <c r="Q187" s="257"/>
      <c r="R187" s="257"/>
      <c r="S187" s="257"/>
      <c r="T187" s="258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9" t="s">
        <v>143</v>
      </c>
      <c r="AU187" s="259" t="s">
        <v>21</v>
      </c>
      <c r="AV187" s="14" t="s">
        <v>21</v>
      </c>
      <c r="AW187" s="14" t="s">
        <v>38</v>
      </c>
      <c r="AX187" s="14" t="s">
        <v>83</v>
      </c>
      <c r="AY187" s="259" t="s">
        <v>132</v>
      </c>
    </row>
    <row r="188" spans="1:51" s="15" customFormat="1" ht="12">
      <c r="A188" s="15"/>
      <c r="B188" s="260"/>
      <c r="C188" s="261"/>
      <c r="D188" s="234" t="s">
        <v>143</v>
      </c>
      <c r="E188" s="262" t="s">
        <v>1</v>
      </c>
      <c r="F188" s="263" t="s">
        <v>145</v>
      </c>
      <c r="G188" s="261"/>
      <c r="H188" s="264">
        <v>74.7</v>
      </c>
      <c r="I188" s="265"/>
      <c r="J188" s="261"/>
      <c r="K188" s="261"/>
      <c r="L188" s="266"/>
      <c r="M188" s="267"/>
      <c r="N188" s="268"/>
      <c r="O188" s="268"/>
      <c r="P188" s="268"/>
      <c r="Q188" s="268"/>
      <c r="R188" s="268"/>
      <c r="S188" s="268"/>
      <c r="T188" s="269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70" t="s">
        <v>143</v>
      </c>
      <c r="AU188" s="270" t="s">
        <v>21</v>
      </c>
      <c r="AV188" s="15" t="s">
        <v>139</v>
      </c>
      <c r="AW188" s="15" t="s">
        <v>38</v>
      </c>
      <c r="AX188" s="15" t="s">
        <v>91</v>
      </c>
      <c r="AY188" s="270" t="s">
        <v>132</v>
      </c>
    </row>
    <row r="189" spans="1:65" s="2" customFormat="1" ht="24.15" customHeight="1">
      <c r="A189" s="39"/>
      <c r="B189" s="40"/>
      <c r="C189" s="221" t="s">
        <v>221</v>
      </c>
      <c r="D189" s="221" t="s">
        <v>134</v>
      </c>
      <c r="E189" s="222" t="s">
        <v>222</v>
      </c>
      <c r="F189" s="223" t="s">
        <v>223</v>
      </c>
      <c r="G189" s="224" t="s">
        <v>203</v>
      </c>
      <c r="H189" s="225">
        <v>19</v>
      </c>
      <c r="I189" s="226"/>
      <c r="J189" s="227">
        <f>ROUND(I189*H189,2)</f>
        <v>0</v>
      </c>
      <c r="K189" s="223" t="s">
        <v>224</v>
      </c>
      <c r="L189" s="45"/>
      <c r="M189" s="228" t="s">
        <v>1</v>
      </c>
      <c r="N189" s="229" t="s">
        <v>48</v>
      </c>
      <c r="O189" s="92"/>
      <c r="P189" s="230">
        <f>O189*H189</f>
        <v>0</v>
      </c>
      <c r="Q189" s="230">
        <v>0</v>
      </c>
      <c r="R189" s="230">
        <f>Q189*H189</f>
        <v>0</v>
      </c>
      <c r="S189" s="230">
        <v>0</v>
      </c>
      <c r="T189" s="231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2" t="s">
        <v>139</v>
      </c>
      <c r="AT189" s="232" t="s">
        <v>134</v>
      </c>
      <c r="AU189" s="232" t="s">
        <v>21</v>
      </c>
      <c r="AY189" s="17" t="s">
        <v>132</v>
      </c>
      <c r="BE189" s="233">
        <f>IF(N189="základní",J189,0)</f>
        <v>0</v>
      </c>
      <c r="BF189" s="233">
        <f>IF(N189="snížená",J189,0)</f>
        <v>0</v>
      </c>
      <c r="BG189" s="233">
        <f>IF(N189="zákl. přenesená",J189,0)</f>
        <v>0</v>
      </c>
      <c r="BH189" s="233">
        <f>IF(N189="sníž. přenesená",J189,0)</f>
        <v>0</v>
      </c>
      <c r="BI189" s="233">
        <f>IF(N189="nulová",J189,0)</f>
        <v>0</v>
      </c>
      <c r="BJ189" s="17" t="s">
        <v>91</v>
      </c>
      <c r="BK189" s="233">
        <f>ROUND(I189*H189,2)</f>
        <v>0</v>
      </c>
      <c r="BL189" s="17" t="s">
        <v>139</v>
      </c>
      <c r="BM189" s="232" t="s">
        <v>225</v>
      </c>
    </row>
    <row r="190" spans="1:47" s="2" customFormat="1" ht="12">
      <c r="A190" s="39"/>
      <c r="B190" s="40"/>
      <c r="C190" s="41"/>
      <c r="D190" s="234" t="s">
        <v>141</v>
      </c>
      <c r="E190" s="41"/>
      <c r="F190" s="235" t="s">
        <v>226</v>
      </c>
      <c r="G190" s="41"/>
      <c r="H190" s="41"/>
      <c r="I190" s="236"/>
      <c r="J190" s="41"/>
      <c r="K190" s="41"/>
      <c r="L190" s="45"/>
      <c r="M190" s="237"/>
      <c r="N190" s="238"/>
      <c r="O190" s="92"/>
      <c r="P190" s="92"/>
      <c r="Q190" s="92"/>
      <c r="R190" s="92"/>
      <c r="S190" s="92"/>
      <c r="T190" s="93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7" t="s">
        <v>141</v>
      </c>
      <c r="AU190" s="17" t="s">
        <v>21</v>
      </c>
    </row>
    <row r="191" spans="1:51" s="13" customFormat="1" ht="12">
      <c r="A191" s="13"/>
      <c r="B191" s="239"/>
      <c r="C191" s="240"/>
      <c r="D191" s="234" t="s">
        <v>143</v>
      </c>
      <c r="E191" s="241" t="s">
        <v>1</v>
      </c>
      <c r="F191" s="242" t="s">
        <v>227</v>
      </c>
      <c r="G191" s="240"/>
      <c r="H191" s="241" t="s">
        <v>1</v>
      </c>
      <c r="I191" s="243"/>
      <c r="J191" s="240"/>
      <c r="K191" s="240"/>
      <c r="L191" s="244"/>
      <c r="M191" s="245"/>
      <c r="N191" s="246"/>
      <c r="O191" s="246"/>
      <c r="P191" s="246"/>
      <c r="Q191" s="246"/>
      <c r="R191" s="246"/>
      <c r="S191" s="246"/>
      <c r="T191" s="247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8" t="s">
        <v>143</v>
      </c>
      <c r="AU191" s="248" t="s">
        <v>21</v>
      </c>
      <c r="AV191" s="13" t="s">
        <v>91</v>
      </c>
      <c r="AW191" s="13" t="s">
        <v>38</v>
      </c>
      <c r="AX191" s="13" t="s">
        <v>83</v>
      </c>
      <c r="AY191" s="248" t="s">
        <v>132</v>
      </c>
    </row>
    <row r="192" spans="1:51" s="14" customFormat="1" ht="12">
      <c r="A192" s="14"/>
      <c r="B192" s="249"/>
      <c r="C192" s="250"/>
      <c r="D192" s="234" t="s">
        <v>143</v>
      </c>
      <c r="E192" s="251" t="s">
        <v>1</v>
      </c>
      <c r="F192" s="252" t="s">
        <v>228</v>
      </c>
      <c r="G192" s="250"/>
      <c r="H192" s="253">
        <v>19</v>
      </c>
      <c r="I192" s="254"/>
      <c r="J192" s="250"/>
      <c r="K192" s="250"/>
      <c r="L192" s="255"/>
      <c r="M192" s="256"/>
      <c r="N192" s="257"/>
      <c r="O192" s="257"/>
      <c r="P192" s="257"/>
      <c r="Q192" s="257"/>
      <c r="R192" s="257"/>
      <c r="S192" s="257"/>
      <c r="T192" s="258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9" t="s">
        <v>143</v>
      </c>
      <c r="AU192" s="259" t="s">
        <v>21</v>
      </c>
      <c r="AV192" s="14" t="s">
        <v>21</v>
      </c>
      <c r="AW192" s="14" t="s">
        <v>38</v>
      </c>
      <c r="AX192" s="14" t="s">
        <v>83</v>
      </c>
      <c r="AY192" s="259" t="s">
        <v>132</v>
      </c>
    </row>
    <row r="193" spans="1:51" s="15" customFormat="1" ht="12">
      <c r="A193" s="15"/>
      <c r="B193" s="260"/>
      <c r="C193" s="261"/>
      <c r="D193" s="234" t="s">
        <v>143</v>
      </c>
      <c r="E193" s="262" t="s">
        <v>1</v>
      </c>
      <c r="F193" s="263" t="s">
        <v>145</v>
      </c>
      <c r="G193" s="261"/>
      <c r="H193" s="264">
        <v>19</v>
      </c>
      <c r="I193" s="265"/>
      <c r="J193" s="261"/>
      <c r="K193" s="261"/>
      <c r="L193" s="266"/>
      <c r="M193" s="267"/>
      <c r="N193" s="268"/>
      <c r="O193" s="268"/>
      <c r="P193" s="268"/>
      <c r="Q193" s="268"/>
      <c r="R193" s="268"/>
      <c r="S193" s="268"/>
      <c r="T193" s="269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70" t="s">
        <v>143</v>
      </c>
      <c r="AU193" s="270" t="s">
        <v>21</v>
      </c>
      <c r="AV193" s="15" t="s">
        <v>139</v>
      </c>
      <c r="AW193" s="15" t="s">
        <v>38</v>
      </c>
      <c r="AX193" s="15" t="s">
        <v>91</v>
      </c>
      <c r="AY193" s="270" t="s">
        <v>132</v>
      </c>
    </row>
    <row r="194" spans="1:65" s="2" customFormat="1" ht="24.15" customHeight="1">
      <c r="A194" s="39"/>
      <c r="B194" s="40"/>
      <c r="C194" s="221" t="s">
        <v>8</v>
      </c>
      <c r="D194" s="221" t="s">
        <v>134</v>
      </c>
      <c r="E194" s="222" t="s">
        <v>229</v>
      </c>
      <c r="F194" s="223" t="s">
        <v>230</v>
      </c>
      <c r="G194" s="224" t="s">
        <v>203</v>
      </c>
      <c r="H194" s="225">
        <v>15.3</v>
      </c>
      <c r="I194" s="226"/>
      <c r="J194" s="227">
        <f>ROUND(I194*H194,2)</f>
        <v>0</v>
      </c>
      <c r="K194" s="223" t="s">
        <v>231</v>
      </c>
      <c r="L194" s="45"/>
      <c r="M194" s="228" t="s">
        <v>1</v>
      </c>
      <c r="N194" s="229" t="s">
        <v>48</v>
      </c>
      <c r="O194" s="92"/>
      <c r="P194" s="230">
        <f>O194*H194</f>
        <v>0</v>
      </c>
      <c r="Q194" s="230">
        <v>0</v>
      </c>
      <c r="R194" s="230">
        <f>Q194*H194</f>
        <v>0</v>
      </c>
      <c r="S194" s="230">
        <v>0</v>
      </c>
      <c r="T194" s="231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2" t="s">
        <v>139</v>
      </c>
      <c r="AT194" s="232" t="s">
        <v>134</v>
      </c>
      <c r="AU194" s="232" t="s">
        <v>21</v>
      </c>
      <c r="AY194" s="17" t="s">
        <v>132</v>
      </c>
      <c r="BE194" s="233">
        <f>IF(N194="základní",J194,0)</f>
        <v>0</v>
      </c>
      <c r="BF194" s="233">
        <f>IF(N194="snížená",J194,0)</f>
        <v>0</v>
      </c>
      <c r="BG194" s="233">
        <f>IF(N194="zákl. přenesená",J194,0)</f>
        <v>0</v>
      </c>
      <c r="BH194" s="233">
        <f>IF(N194="sníž. přenesená",J194,0)</f>
        <v>0</v>
      </c>
      <c r="BI194" s="233">
        <f>IF(N194="nulová",J194,0)</f>
        <v>0</v>
      </c>
      <c r="BJ194" s="17" t="s">
        <v>91</v>
      </c>
      <c r="BK194" s="233">
        <f>ROUND(I194*H194,2)</f>
        <v>0</v>
      </c>
      <c r="BL194" s="17" t="s">
        <v>139</v>
      </c>
      <c r="BM194" s="232" t="s">
        <v>232</v>
      </c>
    </row>
    <row r="195" spans="1:47" s="2" customFormat="1" ht="12">
      <c r="A195" s="39"/>
      <c r="B195" s="40"/>
      <c r="C195" s="41"/>
      <c r="D195" s="234" t="s">
        <v>141</v>
      </c>
      <c r="E195" s="41"/>
      <c r="F195" s="235" t="s">
        <v>233</v>
      </c>
      <c r="G195" s="41"/>
      <c r="H195" s="41"/>
      <c r="I195" s="236"/>
      <c r="J195" s="41"/>
      <c r="K195" s="41"/>
      <c r="L195" s="45"/>
      <c r="M195" s="237"/>
      <c r="N195" s="238"/>
      <c r="O195" s="92"/>
      <c r="P195" s="92"/>
      <c r="Q195" s="92"/>
      <c r="R195" s="92"/>
      <c r="S195" s="92"/>
      <c r="T195" s="93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7" t="s">
        <v>141</v>
      </c>
      <c r="AU195" s="17" t="s">
        <v>21</v>
      </c>
    </row>
    <row r="196" spans="1:51" s="13" customFormat="1" ht="12">
      <c r="A196" s="13"/>
      <c r="B196" s="239"/>
      <c r="C196" s="240"/>
      <c r="D196" s="234" t="s">
        <v>143</v>
      </c>
      <c r="E196" s="241" t="s">
        <v>1</v>
      </c>
      <c r="F196" s="242" t="s">
        <v>234</v>
      </c>
      <c r="G196" s="240"/>
      <c r="H196" s="241" t="s">
        <v>1</v>
      </c>
      <c r="I196" s="243"/>
      <c r="J196" s="240"/>
      <c r="K196" s="240"/>
      <c r="L196" s="244"/>
      <c r="M196" s="245"/>
      <c r="N196" s="246"/>
      <c r="O196" s="246"/>
      <c r="P196" s="246"/>
      <c r="Q196" s="246"/>
      <c r="R196" s="246"/>
      <c r="S196" s="246"/>
      <c r="T196" s="247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8" t="s">
        <v>143</v>
      </c>
      <c r="AU196" s="248" t="s">
        <v>21</v>
      </c>
      <c r="AV196" s="13" t="s">
        <v>91</v>
      </c>
      <c r="AW196" s="13" t="s">
        <v>38</v>
      </c>
      <c r="AX196" s="13" t="s">
        <v>83</v>
      </c>
      <c r="AY196" s="248" t="s">
        <v>132</v>
      </c>
    </row>
    <row r="197" spans="1:51" s="14" customFormat="1" ht="12">
      <c r="A197" s="14"/>
      <c r="B197" s="249"/>
      <c r="C197" s="250"/>
      <c r="D197" s="234" t="s">
        <v>143</v>
      </c>
      <c r="E197" s="251" t="s">
        <v>1</v>
      </c>
      <c r="F197" s="252" t="s">
        <v>235</v>
      </c>
      <c r="G197" s="250"/>
      <c r="H197" s="253">
        <v>15.3</v>
      </c>
      <c r="I197" s="254"/>
      <c r="J197" s="250"/>
      <c r="K197" s="250"/>
      <c r="L197" s="255"/>
      <c r="M197" s="256"/>
      <c r="N197" s="257"/>
      <c r="O197" s="257"/>
      <c r="P197" s="257"/>
      <c r="Q197" s="257"/>
      <c r="R197" s="257"/>
      <c r="S197" s="257"/>
      <c r="T197" s="258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9" t="s">
        <v>143</v>
      </c>
      <c r="AU197" s="259" t="s">
        <v>21</v>
      </c>
      <c r="AV197" s="14" t="s">
        <v>21</v>
      </c>
      <c r="AW197" s="14" t="s">
        <v>38</v>
      </c>
      <c r="AX197" s="14" t="s">
        <v>83</v>
      </c>
      <c r="AY197" s="259" t="s">
        <v>132</v>
      </c>
    </row>
    <row r="198" spans="1:51" s="15" customFormat="1" ht="12">
      <c r="A198" s="15"/>
      <c r="B198" s="260"/>
      <c r="C198" s="261"/>
      <c r="D198" s="234" t="s">
        <v>143</v>
      </c>
      <c r="E198" s="262" t="s">
        <v>1</v>
      </c>
      <c r="F198" s="263" t="s">
        <v>145</v>
      </c>
      <c r="G198" s="261"/>
      <c r="H198" s="264">
        <v>15.3</v>
      </c>
      <c r="I198" s="265"/>
      <c r="J198" s="261"/>
      <c r="K198" s="261"/>
      <c r="L198" s="266"/>
      <c r="M198" s="267"/>
      <c r="N198" s="268"/>
      <c r="O198" s="268"/>
      <c r="P198" s="268"/>
      <c r="Q198" s="268"/>
      <c r="R198" s="268"/>
      <c r="S198" s="268"/>
      <c r="T198" s="269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70" t="s">
        <v>143</v>
      </c>
      <c r="AU198" s="270" t="s">
        <v>21</v>
      </c>
      <c r="AV198" s="15" t="s">
        <v>139</v>
      </c>
      <c r="AW198" s="15" t="s">
        <v>38</v>
      </c>
      <c r="AX198" s="15" t="s">
        <v>91</v>
      </c>
      <c r="AY198" s="270" t="s">
        <v>132</v>
      </c>
    </row>
    <row r="199" spans="1:65" s="2" customFormat="1" ht="33" customHeight="1">
      <c r="A199" s="39"/>
      <c r="B199" s="40"/>
      <c r="C199" s="221" t="s">
        <v>236</v>
      </c>
      <c r="D199" s="221" t="s">
        <v>134</v>
      </c>
      <c r="E199" s="222" t="s">
        <v>237</v>
      </c>
      <c r="F199" s="223" t="s">
        <v>238</v>
      </c>
      <c r="G199" s="224" t="s">
        <v>203</v>
      </c>
      <c r="H199" s="225">
        <v>61.2</v>
      </c>
      <c r="I199" s="226"/>
      <c r="J199" s="227">
        <f>ROUND(I199*H199,2)</f>
        <v>0</v>
      </c>
      <c r="K199" s="223" t="s">
        <v>138</v>
      </c>
      <c r="L199" s="45"/>
      <c r="M199" s="228" t="s">
        <v>1</v>
      </c>
      <c r="N199" s="229" t="s">
        <v>48</v>
      </c>
      <c r="O199" s="92"/>
      <c r="P199" s="230">
        <f>O199*H199</f>
        <v>0</v>
      </c>
      <c r="Q199" s="230">
        <v>0</v>
      </c>
      <c r="R199" s="230">
        <f>Q199*H199</f>
        <v>0</v>
      </c>
      <c r="S199" s="230">
        <v>0</v>
      </c>
      <c r="T199" s="231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2" t="s">
        <v>139</v>
      </c>
      <c r="AT199" s="232" t="s">
        <v>134</v>
      </c>
      <c r="AU199" s="232" t="s">
        <v>21</v>
      </c>
      <c r="AY199" s="17" t="s">
        <v>132</v>
      </c>
      <c r="BE199" s="233">
        <f>IF(N199="základní",J199,0)</f>
        <v>0</v>
      </c>
      <c r="BF199" s="233">
        <f>IF(N199="snížená",J199,0)</f>
        <v>0</v>
      </c>
      <c r="BG199" s="233">
        <f>IF(N199="zákl. přenesená",J199,0)</f>
        <v>0</v>
      </c>
      <c r="BH199" s="233">
        <f>IF(N199="sníž. přenesená",J199,0)</f>
        <v>0</v>
      </c>
      <c r="BI199" s="233">
        <f>IF(N199="nulová",J199,0)</f>
        <v>0</v>
      </c>
      <c r="BJ199" s="17" t="s">
        <v>91</v>
      </c>
      <c r="BK199" s="233">
        <f>ROUND(I199*H199,2)</f>
        <v>0</v>
      </c>
      <c r="BL199" s="17" t="s">
        <v>139</v>
      </c>
      <c r="BM199" s="232" t="s">
        <v>239</v>
      </c>
    </row>
    <row r="200" spans="1:47" s="2" customFormat="1" ht="12">
      <c r="A200" s="39"/>
      <c r="B200" s="40"/>
      <c r="C200" s="41"/>
      <c r="D200" s="234" t="s">
        <v>141</v>
      </c>
      <c r="E200" s="41"/>
      <c r="F200" s="235" t="s">
        <v>240</v>
      </c>
      <c r="G200" s="41"/>
      <c r="H200" s="41"/>
      <c r="I200" s="236"/>
      <c r="J200" s="41"/>
      <c r="K200" s="41"/>
      <c r="L200" s="45"/>
      <c r="M200" s="237"/>
      <c r="N200" s="238"/>
      <c r="O200" s="92"/>
      <c r="P200" s="92"/>
      <c r="Q200" s="92"/>
      <c r="R200" s="92"/>
      <c r="S200" s="92"/>
      <c r="T200" s="93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7" t="s">
        <v>141</v>
      </c>
      <c r="AU200" s="17" t="s">
        <v>21</v>
      </c>
    </row>
    <row r="201" spans="1:51" s="14" customFormat="1" ht="12">
      <c r="A201" s="14"/>
      <c r="B201" s="249"/>
      <c r="C201" s="250"/>
      <c r="D201" s="234" t="s">
        <v>143</v>
      </c>
      <c r="E201" s="251" t="s">
        <v>1</v>
      </c>
      <c r="F201" s="252" t="s">
        <v>241</v>
      </c>
      <c r="G201" s="250"/>
      <c r="H201" s="253">
        <v>61.2</v>
      </c>
      <c r="I201" s="254"/>
      <c r="J201" s="250"/>
      <c r="K201" s="250"/>
      <c r="L201" s="255"/>
      <c r="M201" s="256"/>
      <c r="N201" s="257"/>
      <c r="O201" s="257"/>
      <c r="P201" s="257"/>
      <c r="Q201" s="257"/>
      <c r="R201" s="257"/>
      <c r="S201" s="257"/>
      <c r="T201" s="258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9" t="s">
        <v>143</v>
      </c>
      <c r="AU201" s="259" t="s">
        <v>21</v>
      </c>
      <c r="AV201" s="14" t="s">
        <v>21</v>
      </c>
      <c r="AW201" s="14" t="s">
        <v>38</v>
      </c>
      <c r="AX201" s="14" t="s">
        <v>83</v>
      </c>
      <c r="AY201" s="259" t="s">
        <v>132</v>
      </c>
    </row>
    <row r="202" spans="1:51" s="15" customFormat="1" ht="12">
      <c r="A202" s="15"/>
      <c r="B202" s="260"/>
      <c r="C202" s="261"/>
      <c r="D202" s="234" t="s">
        <v>143</v>
      </c>
      <c r="E202" s="262" t="s">
        <v>1</v>
      </c>
      <c r="F202" s="263" t="s">
        <v>145</v>
      </c>
      <c r="G202" s="261"/>
      <c r="H202" s="264">
        <v>61.2</v>
      </c>
      <c r="I202" s="265"/>
      <c r="J202" s="261"/>
      <c r="K202" s="261"/>
      <c r="L202" s="266"/>
      <c r="M202" s="267"/>
      <c r="N202" s="268"/>
      <c r="O202" s="268"/>
      <c r="P202" s="268"/>
      <c r="Q202" s="268"/>
      <c r="R202" s="268"/>
      <c r="S202" s="268"/>
      <c r="T202" s="269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70" t="s">
        <v>143</v>
      </c>
      <c r="AU202" s="270" t="s">
        <v>21</v>
      </c>
      <c r="AV202" s="15" t="s">
        <v>139</v>
      </c>
      <c r="AW202" s="15" t="s">
        <v>38</v>
      </c>
      <c r="AX202" s="15" t="s">
        <v>91</v>
      </c>
      <c r="AY202" s="270" t="s">
        <v>132</v>
      </c>
    </row>
    <row r="203" spans="1:65" s="2" customFormat="1" ht="21.75" customHeight="1">
      <c r="A203" s="39"/>
      <c r="B203" s="40"/>
      <c r="C203" s="221" t="s">
        <v>242</v>
      </c>
      <c r="D203" s="221" t="s">
        <v>134</v>
      </c>
      <c r="E203" s="222" t="s">
        <v>243</v>
      </c>
      <c r="F203" s="223" t="s">
        <v>244</v>
      </c>
      <c r="G203" s="224" t="s">
        <v>203</v>
      </c>
      <c r="H203" s="225">
        <v>45</v>
      </c>
      <c r="I203" s="226"/>
      <c r="J203" s="227">
        <f>ROUND(I203*H203,2)</f>
        <v>0</v>
      </c>
      <c r="K203" s="223" t="s">
        <v>231</v>
      </c>
      <c r="L203" s="45"/>
      <c r="M203" s="228" t="s">
        <v>1</v>
      </c>
      <c r="N203" s="229" t="s">
        <v>48</v>
      </c>
      <c r="O203" s="92"/>
      <c r="P203" s="230">
        <f>O203*H203</f>
        <v>0</v>
      </c>
      <c r="Q203" s="230">
        <v>0</v>
      </c>
      <c r="R203" s="230">
        <f>Q203*H203</f>
        <v>0</v>
      </c>
      <c r="S203" s="230">
        <v>0</v>
      </c>
      <c r="T203" s="231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2" t="s">
        <v>139</v>
      </c>
      <c r="AT203" s="232" t="s">
        <v>134</v>
      </c>
      <c r="AU203" s="232" t="s">
        <v>21</v>
      </c>
      <c r="AY203" s="17" t="s">
        <v>132</v>
      </c>
      <c r="BE203" s="233">
        <f>IF(N203="základní",J203,0)</f>
        <v>0</v>
      </c>
      <c r="BF203" s="233">
        <f>IF(N203="snížená",J203,0)</f>
        <v>0</v>
      </c>
      <c r="BG203" s="233">
        <f>IF(N203="zákl. přenesená",J203,0)</f>
        <v>0</v>
      </c>
      <c r="BH203" s="233">
        <f>IF(N203="sníž. přenesená",J203,0)</f>
        <v>0</v>
      </c>
      <c r="BI203" s="233">
        <f>IF(N203="nulová",J203,0)</f>
        <v>0</v>
      </c>
      <c r="BJ203" s="17" t="s">
        <v>91</v>
      </c>
      <c r="BK203" s="233">
        <f>ROUND(I203*H203,2)</f>
        <v>0</v>
      </c>
      <c r="BL203" s="17" t="s">
        <v>139</v>
      </c>
      <c r="BM203" s="232" t="s">
        <v>245</v>
      </c>
    </row>
    <row r="204" spans="1:47" s="2" customFormat="1" ht="12">
      <c r="A204" s="39"/>
      <c r="B204" s="40"/>
      <c r="C204" s="41"/>
      <c r="D204" s="234" t="s">
        <v>141</v>
      </c>
      <c r="E204" s="41"/>
      <c r="F204" s="235" t="s">
        <v>246</v>
      </c>
      <c r="G204" s="41"/>
      <c r="H204" s="41"/>
      <c r="I204" s="236"/>
      <c r="J204" s="41"/>
      <c r="K204" s="41"/>
      <c r="L204" s="45"/>
      <c r="M204" s="237"/>
      <c r="N204" s="238"/>
      <c r="O204" s="92"/>
      <c r="P204" s="92"/>
      <c r="Q204" s="92"/>
      <c r="R204" s="92"/>
      <c r="S204" s="92"/>
      <c r="T204" s="93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7" t="s">
        <v>141</v>
      </c>
      <c r="AU204" s="17" t="s">
        <v>21</v>
      </c>
    </row>
    <row r="205" spans="1:51" s="14" customFormat="1" ht="12">
      <c r="A205" s="14"/>
      <c r="B205" s="249"/>
      <c r="C205" s="250"/>
      <c r="D205" s="234" t="s">
        <v>143</v>
      </c>
      <c r="E205" s="251" t="s">
        <v>1</v>
      </c>
      <c r="F205" s="252" t="s">
        <v>247</v>
      </c>
      <c r="G205" s="250"/>
      <c r="H205" s="253">
        <v>15.3</v>
      </c>
      <c r="I205" s="254"/>
      <c r="J205" s="250"/>
      <c r="K205" s="250"/>
      <c r="L205" s="255"/>
      <c r="M205" s="256"/>
      <c r="N205" s="257"/>
      <c r="O205" s="257"/>
      <c r="P205" s="257"/>
      <c r="Q205" s="257"/>
      <c r="R205" s="257"/>
      <c r="S205" s="257"/>
      <c r="T205" s="258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9" t="s">
        <v>143</v>
      </c>
      <c r="AU205" s="259" t="s">
        <v>21</v>
      </c>
      <c r="AV205" s="14" t="s">
        <v>21</v>
      </c>
      <c r="AW205" s="14" t="s">
        <v>38</v>
      </c>
      <c r="AX205" s="14" t="s">
        <v>83</v>
      </c>
      <c r="AY205" s="259" t="s">
        <v>132</v>
      </c>
    </row>
    <row r="206" spans="1:51" s="14" customFormat="1" ht="12">
      <c r="A206" s="14"/>
      <c r="B206" s="249"/>
      <c r="C206" s="250"/>
      <c r="D206" s="234" t="s">
        <v>143</v>
      </c>
      <c r="E206" s="251" t="s">
        <v>1</v>
      </c>
      <c r="F206" s="252" t="s">
        <v>248</v>
      </c>
      <c r="G206" s="250"/>
      <c r="H206" s="253">
        <v>29.7</v>
      </c>
      <c r="I206" s="254"/>
      <c r="J206" s="250"/>
      <c r="K206" s="250"/>
      <c r="L206" s="255"/>
      <c r="M206" s="256"/>
      <c r="N206" s="257"/>
      <c r="O206" s="257"/>
      <c r="P206" s="257"/>
      <c r="Q206" s="257"/>
      <c r="R206" s="257"/>
      <c r="S206" s="257"/>
      <c r="T206" s="258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9" t="s">
        <v>143</v>
      </c>
      <c r="AU206" s="259" t="s">
        <v>21</v>
      </c>
      <c r="AV206" s="14" t="s">
        <v>21</v>
      </c>
      <c r="AW206" s="14" t="s">
        <v>38</v>
      </c>
      <c r="AX206" s="14" t="s">
        <v>83</v>
      </c>
      <c r="AY206" s="259" t="s">
        <v>132</v>
      </c>
    </row>
    <row r="207" spans="1:51" s="15" customFormat="1" ht="12">
      <c r="A207" s="15"/>
      <c r="B207" s="260"/>
      <c r="C207" s="261"/>
      <c r="D207" s="234" t="s">
        <v>143</v>
      </c>
      <c r="E207" s="262" t="s">
        <v>1</v>
      </c>
      <c r="F207" s="263" t="s">
        <v>145</v>
      </c>
      <c r="G207" s="261"/>
      <c r="H207" s="264">
        <v>45</v>
      </c>
      <c r="I207" s="265"/>
      <c r="J207" s="261"/>
      <c r="K207" s="261"/>
      <c r="L207" s="266"/>
      <c r="M207" s="267"/>
      <c r="N207" s="268"/>
      <c r="O207" s="268"/>
      <c r="P207" s="268"/>
      <c r="Q207" s="268"/>
      <c r="R207" s="268"/>
      <c r="S207" s="268"/>
      <c r="T207" s="269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70" t="s">
        <v>143</v>
      </c>
      <c r="AU207" s="270" t="s">
        <v>21</v>
      </c>
      <c r="AV207" s="15" t="s">
        <v>139</v>
      </c>
      <c r="AW207" s="15" t="s">
        <v>38</v>
      </c>
      <c r="AX207" s="15" t="s">
        <v>91</v>
      </c>
      <c r="AY207" s="270" t="s">
        <v>132</v>
      </c>
    </row>
    <row r="208" spans="1:65" s="2" customFormat="1" ht="24.15" customHeight="1">
      <c r="A208" s="39"/>
      <c r="B208" s="40"/>
      <c r="C208" s="221" t="s">
        <v>249</v>
      </c>
      <c r="D208" s="221" t="s">
        <v>134</v>
      </c>
      <c r="E208" s="222" t="s">
        <v>250</v>
      </c>
      <c r="F208" s="223" t="s">
        <v>251</v>
      </c>
      <c r="G208" s="224" t="s">
        <v>203</v>
      </c>
      <c r="H208" s="225">
        <v>52</v>
      </c>
      <c r="I208" s="226"/>
      <c r="J208" s="227">
        <f>ROUND(I208*H208,2)</f>
        <v>0</v>
      </c>
      <c r="K208" s="223" t="s">
        <v>138</v>
      </c>
      <c r="L208" s="45"/>
      <c r="M208" s="228" t="s">
        <v>1</v>
      </c>
      <c r="N208" s="229" t="s">
        <v>48</v>
      </c>
      <c r="O208" s="92"/>
      <c r="P208" s="230">
        <f>O208*H208</f>
        <v>0</v>
      </c>
      <c r="Q208" s="230">
        <v>0</v>
      </c>
      <c r="R208" s="230">
        <f>Q208*H208</f>
        <v>0</v>
      </c>
      <c r="S208" s="230">
        <v>0</v>
      </c>
      <c r="T208" s="231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2" t="s">
        <v>139</v>
      </c>
      <c r="AT208" s="232" t="s">
        <v>134</v>
      </c>
      <c r="AU208" s="232" t="s">
        <v>21</v>
      </c>
      <c r="AY208" s="17" t="s">
        <v>132</v>
      </c>
      <c r="BE208" s="233">
        <f>IF(N208="základní",J208,0)</f>
        <v>0</v>
      </c>
      <c r="BF208" s="233">
        <f>IF(N208="snížená",J208,0)</f>
        <v>0</v>
      </c>
      <c r="BG208" s="233">
        <f>IF(N208="zákl. přenesená",J208,0)</f>
        <v>0</v>
      </c>
      <c r="BH208" s="233">
        <f>IF(N208="sníž. přenesená",J208,0)</f>
        <v>0</v>
      </c>
      <c r="BI208" s="233">
        <f>IF(N208="nulová",J208,0)</f>
        <v>0</v>
      </c>
      <c r="BJ208" s="17" t="s">
        <v>91</v>
      </c>
      <c r="BK208" s="233">
        <f>ROUND(I208*H208,2)</f>
        <v>0</v>
      </c>
      <c r="BL208" s="17" t="s">
        <v>139</v>
      </c>
      <c r="BM208" s="232" t="s">
        <v>252</v>
      </c>
    </row>
    <row r="209" spans="1:47" s="2" customFormat="1" ht="12">
      <c r="A209" s="39"/>
      <c r="B209" s="40"/>
      <c r="C209" s="41"/>
      <c r="D209" s="234" t="s">
        <v>141</v>
      </c>
      <c r="E209" s="41"/>
      <c r="F209" s="235" t="s">
        <v>253</v>
      </c>
      <c r="G209" s="41"/>
      <c r="H209" s="41"/>
      <c r="I209" s="236"/>
      <c r="J209" s="41"/>
      <c r="K209" s="41"/>
      <c r="L209" s="45"/>
      <c r="M209" s="237"/>
      <c r="N209" s="238"/>
      <c r="O209" s="92"/>
      <c r="P209" s="92"/>
      <c r="Q209" s="92"/>
      <c r="R209" s="92"/>
      <c r="S209" s="92"/>
      <c r="T209" s="93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7" t="s">
        <v>141</v>
      </c>
      <c r="AU209" s="17" t="s">
        <v>21</v>
      </c>
    </row>
    <row r="210" spans="1:51" s="13" customFormat="1" ht="12">
      <c r="A210" s="13"/>
      <c r="B210" s="239"/>
      <c r="C210" s="240"/>
      <c r="D210" s="234" t="s">
        <v>143</v>
      </c>
      <c r="E210" s="241" t="s">
        <v>1</v>
      </c>
      <c r="F210" s="242" t="s">
        <v>254</v>
      </c>
      <c r="G210" s="240"/>
      <c r="H210" s="241" t="s">
        <v>1</v>
      </c>
      <c r="I210" s="243"/>
      <c r="J210" s="240"/>
      <c r="K210" s="240"/>
      <c r="L210" s="244"/>
      <c r="M210" s="245"/>
      <c r="N210" s="246"/>
      <c r="O210" s="246"/>
      <c r="P210" s="246"/>
      <c r="Q210" s="246"/>
      <c r="R210" s="246"/>
      <c r="S210" s="246"/>
      <c r="T210" s="247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8" t="s">
        <v>143</v>
      </c>
      <c r="AU210" s="248" t="s">
        <v>21</v>
      </c>
      <c r="AV210" s="13" t="s">
        <v>91</v>
      </c>
      <c r="AW210" s="13" t="s">
        <v>38</v>
      </c>
      <c r="AX210" s="13" t="s">
        <v>83</v>
      </c>
      <c r="AY210" s="248" t="s">
        <v>132</v>
      </c>
    </row>
    <row r="211" spans="1:51" s="14" customFormat="1" ht="12">
      <c r="A211" s="14"/>
      <c r="B211" s="249"/>
      <c r="C211" s="250"/>
      <c r="D211" s="234" t="s">
        <v>143</v>
      </c>
      <c r="E211" s="251" t="s">
        <v>1</v>
      </c>
      <c r="F211" s="252" t="s">
        <v>255</v>
      </c>
      <c r="G211" s="250"/>
      <c r="H211" s="253">
        <v>52</v>
      </c>
      <c r="I211" s="254"/>
      <c r="J211" s="250"/>
      <c r="K211" s="250"/>
      <c r="L211" s="255"/>
      <c r="M211" s="256"/>
      <c r="N211" s="257"/>
      <c r="O211" s="257"/>
      <c r="P211" s="257"/>
      <c r="Q211" s="257"/>
      <c r="R211" s="257"/>
      <c r="S211" s="257"/>
      <c r="T211" s="258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9" t="s">
        <v>143</v>
      </c>
      <c r="AU211" s="259" t="s">
        <v>21</v>
      </c>
      <c r="AV211" s="14" t="s">
        <v>21</v>
      </c>
      <c r="AW211" s="14" t="s">
        <v>38</v>
      </c>
      <c r="AX211" s="14" t="s">
        <v>83</v>
      </c>
      <c r="AY211" s="259" t="s">
        <v>132</v>
      </c>
    </row>
    <row r="212" spans="1:51" s="15" customFormat="1" ht="12">
      <c r="A212" s="15"/>
      <c r="B212" s="260"/>
      <c r="C212" s="261"/>
      <c r="D212" s="234" t="s">
        <v>143</v>
      </c>
      <c r="E212" s="262" t="s">
        <v>1</v>
      </c>
      <c r="F212" s="263" t="s">
        <v>145</v>
      </c>
      <c r="G212" s="261"/>
      <c r="H212" s="264">
        <v>52</v>
      </c>
      <c r="I212" s="265"/>
      <c r="J212" s="261"/>
      <c r="K212" s="261"/>
      <c r="L212" s="266"/>
      <c r="M212" s="267"/>
      <c r="N212" s="268"/>
      <c r="O212" s="268"/>
      <c r="P212" s="268"/>
      <c r="Q212" s="268"/>
      <c r="R212" s="268"/>
      <c r="S212" s="268"/>
      <c r="T212" s="269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70" t="s">
        <v>143</v>
      </c>
      <c r="AU212" s="270" t="s">
        <v>21</v>
      </c>
      <c r="AV212" s="15" t="s">
        <v>139</v>
      </c>
      <c r="AW212" s="15" t="s">
        <v>38</v>
      </c>
      <c r="AX212" s="15" t="s">
        <v>91</v>
      </c>
      <c r="AY212" s="270" t="s">
        <v>132</v>
      </c>
    </row>
    <row r="213" spans="1:65" s="2" customFormat="1" ht="24.15" customHeight="1">
      <c r="A213" s="39"/>
      <c r="B213" s="40"/>
      <c r="C213" s="221" t="s">
        <v>228</v>
      </c>
      <c r="D213" s="221" t="s">
        <v>134</v>
      </c>
      <c r="E213" s="222" t="s">
        <v>256</v>
      </c>
      <c r="F213" s="223" t="s">
        <v>257</v>
      </c>
      <c r="G213" s="224" t="s">
        <v>258</v>
      </c>
      <c r="H213" s="225">
        <v>34.2</v>
      </c>
      <c r="I213" s="226"/>
      <c r="J213" s="227">
        <f>ROUND(I213*H213,2)</f>
        <v>0</v>
      </c>
      <c r="K213" s="223" t="s">
        <v>138</v>
      </c>
      <c r="L213" s="45"/>
      <c r="M213" s="228" t="s">
        <v>1</v>
      </c>
      <c r="N213" s="229" t="s">
        <v>48</v>
      </c>
      <c r="O213" s="92"/>
      <c r="P213" s="230">
        <f>O213*H213</f>
        <v>0</v>
      </c>
      <c r="Q213" s="230">
        <v>0</v>
      </c>
      <c r="R213" s="230">
        <f>Q213*H213</f>
        <v>0</v>
      </c>
      <c r="S213" s="230">
        <v>0</v>
      </c>
      <c r="T213" s="231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2" t="s">
        <v>139</v>
      </c>
      <c r="AT213" s="232" t="s">
        <v>134</v>
      </c>
      <c r="AU213" s="232" t="s">
        <v>21</v>
      </c>
      <c r="AY213" s="17" t="s">
        <v>132</v>
      </c>
      <c r="BE213" s="233">
        <f>IF(N213="základní",J213,0)</f>
        <v>0</v>
      </c>
      <c r="BF213" s="233">
        <f>IF(N213="snížená",J213,0)</f>
        <v>0</v>
      </c>
      <c r="BG213" s="233">
        <f>IF(N213="zákl. přenesená",J213,0)</f>
        <v>0</v>
      </c>
      <c r="BH213" s="233">
        <f>IF(N213="sníž. přenesená",J213,0)</f>
        <v>0</v>
      </c>
      <c r="BI213" s="233">
        <f>IF(N213="nulová",J213,0)</f>
        <v>0</v>
      </c>
      <c r="BJ213" s="17" t="s">
        <v>91</v>
      </c>
      <c r="BK213" s="233">
        <f>ROUND(I213*H213,2)</f>
        <v>0</v>
      </c>
      <c r="BL213" s="17" t="s">
        <v>139</v>
      </c>
      <c r="BM213" s="232" t="s">
        <v>259</v>
      </c>
    </row>
    <row r="214" spans="1:47" s="2" customFormat="1" ht="12">
      <c r="A214" s="39"/>
      <c r="B214" s="40"/>
      <c r="C214" s="41"/>
      <c r="D214" s="234" t="s">
        <v>141</v>
      </c>
      <c r="E214" s="41"/>
      <c r="F214" s="235" t="s">
        <v>260</v>
      </c>
      <c r="G214" s="41"/>
      <c r="H214" s="41"/>
      <c r="I214" s="236"/>
      <c r="J214" s="41"/>
      <c r="K214" s="41"/>
      <c r="L214" s="45"/>
      <c r="M214" s="237"/>
      <c r="N214" s="238"/>
      <c r="O214" s="92"/>
      <c r="P214" s="92"/>
      <c r="Q214" s="92"/>
      <c r="R214" s="92"/>
      <c r="S214" s="92"/>
      <c r="T214" s="93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7" t="s">
        <v>141</v>
      </c>
      <c r="AU214" s="17" t="s">
        <v>21</v>
      </c>
    </row>
    <row r="215" spans="1:51" s="13" customFormat="1" ht="12">
      <c r="A215" s="13"/>
      <c r="B215" s="239"/>
      <c r="C215" s="240"/>
      <c r="D215" s="234" t="s">
        <v>143</v>
      </c>
      <c r="E215" s="241" t="s">
        <v>1</v>
      </c>
      <c r="F215" s="242" t="s">
        <v>261</v>
      </c>
      <c r="G215" s="240"/>
      <c r="H215" s="241" t="s">
        <v>1</v>
      </c>
      <c r="I215" s="243"/>
      <c r="J215" s="240"/>
      <c r="K215" s="240"/>
      <c r="L215" s="244"/>
      <c r="M215" s="245"/>
      <c r="N215" s="246"/>
      <c r="O215" s="246"/>
      <c r="P215" s="246"/>
      <c r="Q215" s="246"/>
      <c r="R215" s="246"/>
      <c r="S215" s="246"/>
      <c r="T215" s="247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8" t="s">
        <v>143</v>
      </c>
      <c r="AU215" s="248" t="s">
        <v>21</v>
      </c>
      <c r="AV215" s="13" t="s">
        <v>91</v>
      </c>
      <c r="AW215" s="13" t="s">
        <v>38</v>
      </c>
      <c r="AX215" s="13" t="s">
        <v>83</v>
      </c>
      <c r="AY215" s="248" t="s">
        <v>132</v>
      </c>
    </row>
    <row r="216" spans="1:51" s="14" customFormat="1" ht="12">
      <c r="A216" s="14"/>
      <c r="B216" s="249"/>
      <c r="C216" s="250"/>
      <c r="D216" s="234" t="s">
        <v>143</v>
      </c>
      <c r="E216" s="251" t="s">
        <v>1</v>
      </c>
      <c r="F216" s="252" t="s">
        <v>262</v>
      </c>
      <c r="G216" s="250"/>
      <c r="H216" s="253">
        <v>34.2</v>
      </c>
      <c r="I216" s="254"/>
      <c r="J216" s="250"/>
      <c r="K216" s="250"/>
      <c r="L216" s="255"/>
      <c r="M216" s="256"/>
      <c r="N216" s="257"/>
      <c r="O216" s="257"/>
      <c r="P216" s="257"/>
      <c r="Q216" s="257"/>
      <c r="R216" s="257"/>
      <c r="S216" s="257"/>
      <c r="T216" s="258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9" t="s">
        <v>143</v>
      </c>
      <c r="AU216" s="259" t="s">
        <v>21</v>
      </c>
      <c r="AV216" s="14" t="s">
        <v>21</v>
      </c>
      <c r="AW216" s="14" t="s">
        <v>38</v>
      </c>
      <c r="AX216" s="14" t="s">
        <v>83</v>
      </c>
      <c r="AY216" s="259" t="s">
        <v>132</v>
      </c>
    </row>
    <row r="217" spans="1:51" s="15" customFormat="1" ht="12">
      <c r="A217" s="15"/>
      <c r="B217" s="260"/>
      <c r="C217" s="261"/>
      <c r="D217" s="234" t="s">
        <v>143</v>
      </c>
      <c r="E217" s="262" t="s">
        <v>1</v>
      </c>
      <c r="F217" s="263" t="s">
        <v>145</v>
      </c>
      <c r="G217" s="261"/>
      <c r="H217" s="264">
        <v>34.2</v>
      </c>
      <c r="I217" s="265"/>
      <c r="J217" s="261"/>
      <c r="K217" s="261"/>
      <c r="L217" s="266"/>
      <c r="M217" s="267"/>
      <c r="N217" s="268"/>
      <c r="O217" s="268"/>
      <c r="P217" s="268"/>
      <c r="Q217" s="268"/>
      <c r="R217" s="268"/>
      <c r="S217" s="268"/>
      <c r="T217" s="269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70" t="s">
        <v>143</v>
      </c>
      <c r="AU217" s="270" t="s">
        <v>21</v>
      </c>
      <c r="AV217" s="15" t="s">
        <v>139</v>
      </c>
      <c r="AW217" s="15" t="s">
        <v>38</v>
      </c>
      <c r="AX217" s="15" t="s">
        <v>91</v>
      </c>
      <c r="AY217" s="270" t="s">
        <v>132</v>
      </c>
    </row>
    <row r="218" spans="1:65" s="2" customFormat="1" ht="33" customHeight="1">
      <c r="A218" s="39"/>
      <c r="B218" s="40"/>
      <c r="C218" s="221" t="s">
        <v>263</v>
      </c>
      <c r="D218" s="221" t="s">
        <v>134</v>
      </c>
      <c r="E218" s="222" t="s">
        <v>264</v>
      </c>
      <c r="F218" s="223" t="s">
        <v>265</v>
      </c>
      <c r="G218" s="224" t="s">
        <v>203</v>
      </c>
      <c r="H218" s="225">
        <v>8.25</v>
      </c>
      <c r="I218" s="226"/>
      <c r="J218" s="227">
        <f>ROUND(I218*H218,2)</f>
        <v>0</v>
      </c>
      <c r="K218" s="223" t="s">
        <v>138</v>
      </c>
      <c r="L218" s="45"/>
      <c r="M218" s="228" t="s">
        <v>1</v>
      </c>
      <c r="N218" s="229" t="s">
        <v>48</v>
      </c>
      <c r="O218" s="92"/>
      <c r="P218" s="230">
        <f>O218*H218</f>
        <v>0</v>
      </c>
      <c r="Q218" s="230">
        <v>0</v>
      </c>
      <c r="R218" s="230">
        <f>Q218*H218</f>
        <v>0</v>
      </c>
      <c r="S218" s="230">
        <v>0</v>
      </c>
      <c r="T218" s="231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2" t="s">
        <v>139</v>
      </c>
      <c r="AT218" s="232" t="s">
        <v>134</v>
      </c>
      <c r="AU218" s="232" t="s">
        <v>21</v>
      </c>
      <c r="AY218" s="17" t="s">
        <v>132</v>
      </c>
      <c r="BE218" s="233">
        <f>IF(N218="základní",J218,0)</f>
        <v>0</v>
      </c>
      <c r="BF218" s="233">
        <f>IF(N218="snížená",J218,0)</f>
        <v>0</v>
      </c>
      <c r="BG218" s="233">
        <f>IF(N218="zákl. přenesená",J218,0)</f>
        <v>0</v>
      </c>
      <c r="BH218" s="233">
        <f>IF(N218="sníž. přenesená",J218,0)</f>
        <v>0</v>
      </c>
      <c r="BI218" s="233">
        <f>IF(N218="nulová",J218,0)</f>
        <v>0</v>
      </c>
      <c r="BJ218" s="17" t="s">
        <v>91</v>
      </c>
      <c r="BK218" s="233">
        <f>ROUND(I218*H218,2)</f>
        <v>0</v>
      </c>
      <c r="BL218" s="17" t="s">
        <v>139</v>
      </c>
      <c r="BM218" s="232" t="s">
        <v>266</v>
      </c>
    </row>
    <row r="219" spans="1:47" s="2" customFormat="1" ht="12">
      <c r="A219" s="39"/>
      <c r="B219" s="40"/>
      <c r="C219" s="41"/>
      <c r="D219" s="234" t="s">
        <v>141</v>
      </c>
      <c r="E219" s="41"/>
      <c r="F219" s="235" t="s">
        <v>267</v>
      </c>
      <c r="G219" s="41"/>
      <c r="H219" s="41"/>
      <c r="I219" s="236"/>
      <c r="J219" s="41"/>
      <c r="K219" s="41"/>
      <c r="L219" s="45"/>
      <c r="M219" s="237"/>
      <c r="N219" s="238"/>
      <c r="O219" s="92"/>
      <c r="P219" s="92"/>
      <c r="Q219" s="92"/>
      <c r="R219" s="92"/>
      <c r="S219" s="92"/>
      <c r="T219" s="93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7" t="s">
        <v>141</v>
      </c>
      <c r="AU219" s="17" t="s">
        <v>21</v>
      </c>
    </row>
    <row r="220" spans="1:51" s="14" customFormat="1" ht="12">
      <c r="A220" s="14"/>
      <c r="B220" s="249"/>
      <c r="C220" s="250"/>
      <c r="D220" s="234" t="s">
        <v>143</v>
      </c>
      <c r="E220" s="251" t="s">
        <v>1</v>
      </c>
      <c r="F220" s="252" t="s">
        <v>268</v>
      </c>
      <c r="G220" s="250"/>
      <c r="H220" s="253">
        <v>8.25</v>
      </c>
      <c r="I220" s="254"/>
      <c r="J220" s="250"/>
      <c r="K220" s="250"/>
      <c r="L220" s="255"/>
      <c r="M220" s="256"/>
      <c r="N220" s="257"/>
      <c r="O220" s="257"/>
      <c r="P220" s="257"/>
      <c r="Q220" s="257"/>
      <c r="R220" s="257"/>
      <c r="S220" s="257"/>
      <c r="T220" s="258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9" t="s">
        <v>143</v>
      </c>
      <c r="AU220" s="259" t="s">
        <v>21</v>
      </c>
      <c r="AV220" s="14" t="s">
        <v>21</v>
      </c>
      <c r="AW220" s="14" t="s">
        <v>38</v>
      </c>
      <c r="AX220" s="14" t="s">
        <v>83</v>
      </c>
      <c r="AY220" s="259" t="s">
        <v>132</v>
      </c>
    </row>
    <row r="221" spans="1:51" s="15" customFormat="1" ht="12">
      <c r="A221" s="15"/>
      <c r="B221" s="260"/>
      <c r="C221" s="261"/>
      <c r="D221" s="234" t="s">
        <v>143</v>
      </c>
      <c r="E221" s="262" t="s">
        <v>1</v>
      </c>
      <c r="F221" s="263" t="s">
        <v>145</v>
      </c>
      <c r="G221" s="261"/>
      <c r="H221" s="264">
        <v>8.25</v>
      </c>
      <c r="I221" s="265"/>
      <c r="J221" s="261"/>
      <c r="K221" s="261"/>
      <c r="L221" s="266"/>
      <c r="M221" s="267"/>
      <c r="N221" s="268"/>
      <c r="O221" s="268"/>
      <c r="P221" s="268"/>
      <c r="Q221" s="268"/>
      <c r="R221" s="268"/>
      <c r="S221" s="268"/>
      <c r="T221" s="269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70" t="s">
        <v>143</v>
      </c>
      <c r="AU221" s="270" t="s">
        <v>21</v>
      </c>
      <c r="AV221" s="15" t="s">
        <v>139</v>
      </c>
      <c r="AW221" s="15" t="s">
        <v>38</v>
      </c>
      <c r="AX221" s="15" t="s">
        <v>91</v>
      </c>
      <c r="AY221" s="270" t="s">
        <v>132</v>
      </c>
    </row>
    <row r="222" spans="1:65" s="2" customFormat="1" ht="24.15" customHeight="1">
      <c r="A222" s="39"/>
      <c r="B222" s="40"/>
      <c r="C222" s="221" t="s">
        <v>7</v>
      </c>
      <c r="D222" s="221" t="s">
        <v>134</v>
      </c>
      <c r="E222" s="222" t="s">
        <v>269</v>
      </c>
      <c r="F222" s="223" t="s">
        <v>270</v>
      </c>
      <c r="G222" s="224" t="s">
        <v>203</v>
      </c>
      <c r="H222" s="225">
        <v>24.75</v>
      </c>
      <c r="I222" s="226"/>
      <c r="J222" s="227">
        <f>ROUND(I222*H222,2)</f>
        <v>0</v>
      </c>
      <c r="K222" s="223" t="s">
        <v>138</v>
      </c>
      <c r="L222" s="45"/>
      <c r="M222" s="228" t="s">
        <v>1</v>
      </c>
      <c r="N222" s="229" t="s">
        <v>48</v>
      </c>
      <c r="O222" s="92"/>
      <c r="P222" s="230">
        <f>O222*H222</f>
        <v>0</v>
      </c>
      <c r="Q222" s="230">
        <v>0</v>
      </c>
      <c r="R222" s="230">
        <f>Q222*H222</f>
        <v>0</v>
      </c>
      <c r="S222" s="230">
        <v>0</v>
      </c>
      <c r="T222" s="231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2" t="s">
        <v>139</v>
      </c>
      <c r="AT222" s="232" t="s">
        <v>134</v>
      </c>
      <c r="AU222" s="232" t="s">
        <v>21</v>
      </c>
      <c r="AY222" s="17" t="s">
        <v>132</v>
      </c>
      <c r="BE222" s="233">
        <f>IF(N222="základní",J222,0)</f>
        <v>0</v>
      </c>
      <c r="BF222" s="233">
        <f>IF(N222="snížená",J222,0)</f>
        <v>0</v>
      </c>
      <c r="BG222" s="233">
        <f>IF(N222="zákl. přenesená",J222,0)</f>
        <v>0</v>
      </c>
      <c r="BH222" s="233">
        <f>IF(N222="sníž. přenesená",J222,0)</f>
        <v>0</v>
      </c>
      <c r="BI222" s="233">
        <f>IF(N222="nulová",J222,0)</f>
        <v>0</v>
      </c>
      <c r="BJ222" s="17" t="s">
        <v>91</v>
      </c>
      <c r="BK222" s="233">
        <f>ROUND(I222*H222,2)</f>
        <v>0</v>
      </c>
      <c r="BL222" s="17" t="s">
        <v>139</v>
      </c>
      <c r="BM222" s="232" t="s">
        <v>271</v>
      </c>
    </row>
    <row r="223" spans="1:47" s="2" customFormat="1" ht="12">
      <c r="A223" s="39"/>
      <c r="B223" s="40"/>
      <c r="C223" s="41"/>
      <c r="D223" s="234" t="s">
        <v>141</v>
      </c>
      <c r="E223" s="41"/>
      <c r="F223" s="235" t="s">
        <v>272</v>
      </c>
      <c r="G223" s="41"/>
      <c r="H223" s="41"/>
      <c r="I223" s="236"/>
      <c r="J223" s="41"/>
      <c r="K223" s="41"/>
      <c r="L223" s="45"/>
      <c r="M223" s="237"/>
      <c r="N223" s="238"/>
      <c r="O223" s="92"/>
      <c r="P223" s="92"/>
      <c r="Q223" s="92"/>
      <c r="R223" s="92"/>
      <c r="S223" s="92"/>
      <c r="T223" s="93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7" t="s">
        <v>141</v>
      </c>
      <c r="AU223" s="17" t="s">
        <v>21</v>
      </c>
    </row>
    <row r="224" spans="1:51" s="14" customFormat="1" ht="12">
      <c r="A224" s="14"/>
      <c r="B224" s="249"/>
      <c r="C224" s="250"/>
      <c r="D224" s="234" t="s">
        <v>143</v>
      </c>
      <c r="E224" s="251" t="s">
        <v>1</v>
      </c>
      <c r="F224" s="252" t="s">
        <v>273</v>
      </c>
      <c r="G224" s="250"/>
      <c r="H224" s="253">
        <v>24.75</v>
      </c>
      <c r="I224" s="254"/>
      <c r="J224" s="250"/>
      <c r="K224" s="250"/>
      <c r="L224" s="255"/>
      <c r="M224" s="256"/>
      <c r="N224" s="257"/>
      <c r="O224" s="257"/>
      <c r="P224" s="257"/>
      <c r="Q224" s="257"/>
      <c r="R224" s="257"/>
      <c r="S224" s="257"/>
      <c r="T224" s="258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9" t="s">
        <v>143</v>
      </c>
      <c r="AU224" s="259" t="s">
        <v>21</v>
      </c>
      <c r="AV224" s="14" t="s">
        <v>21</v>
      </c>
      <c r="AW224" s="14" t="s">
        <v>38</v>
      </c>
      <c r="AX224" s="14" t="s">
        <v>83</v>
      </c>
      <c r="AY224" s="259" t="s">
        <v>132</v>
      </c>
    </row>
    <row r="225" spans="1:51" s="15" customFormat="1" ht="12">
      <c r="A225" s="15"/>
      <c r="B225" s="260"/>
      <c r="C225" s="261"/>
      <c r="D225" s="234" t="s">
        <v>143</v>
      </c>
      <c r="E225" s="262" t="s">
        <v>1</v>
      </c>
      <c r="F225" s="263" t="s">
        <v>145</v>
      </c>
      <c r="G225" s="261"/>
      <c r="H225" s="264">
        <v>24.75</v>
      </c>
      <c r="I225" s="265"/>
      <c r="J225" s="261"/>
      <c r="K225" s="261"/>
      <c r="L225" s="266"/>
      <c r="M225" s="267"/>
      <c r="N225" s="268"/>
      <c r="O225" s="268"/>
      <c r="P225" s="268"/>
      <c r="Q225" s="268"/>
      <c r="R225" s="268"/>
      <c r="S225" s="268"/>
      <c r="T225" s="269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70" t="s">
        <v>143</v>
      </c>
      <c r="AU225" s="270" t="s">
        <v>21</v>
      </c>
      <c r="AV225" s="15" t="s">
        <v>139</v>
      </c>
      <c r="AW225" s="15" t="s">
        <v>38</v>
      </c>
      <c r="AX225" s="15" t="s">
        <v>91</v>
      </c>
      <c r="AY225" s="270" t="s">
        <v>132</v>
      </c>
    </row>
    <row r="226" spans="1:65" s="2" customFormat="1" ht="24.15" customHeight="1">
      <c r="A226" s="39"/>
      <c r="B226" s="40"/>
      <c r="C226" s="221" t="s">
        <v>274</v>
      </c>
      <c r="D226" s="221" t="s">
        <v>134</v>
      </c>
      <c r="E226" s="222" t="s">
        <v>275</v>
      </c>
      <c r="F226" s="223" t="s">
        <v>276</v>
      </c>
      <c r="G226" s="224" t="s">
        <v>203</v>
      </c>
      <c r="H226" s="225">
        <v>38.35</v>
      </c>
      <c r="I226" s="226"/>
      <c r="J226" s="227">
        <f>ROUND(I226*H226,2)</f>
        <v>0</v>
      </c>
      <c r="K226" s="223" t="s">
        <v>138</v>
      </c>
      <c r="L226" s="45"/>
      <c r="M226" s="228" t="s">
        <v>1</v>
      </c>
      <c r="N226" s="229" t="s">
        <v>48</v>
      </c>
      <c r="O226" s="92"/>
      <c r="P226" s="230">
        <f>O226*H226</f>
        <v>0</v>
      </c>
      <c r="Q226" s="230">
        <v>0</v>
      </c>
      <c r="R226" s="230">
        <f>Q226*H226</f>
        <v>0</v>
      </c>
      <c r="S226" s="230">
        <v>0</v>
      </c>
      <c r="T226" s="231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2" t="s">
        <v>139</v>
      </c>
      <c r="AT226" s="232" t="s">
        <v>134</v>
      </c>
      <c r="AU226" s="232" t="s">
        <v>21</v>
      </c>
      <c r="AY226" s="17" t="s">
        <v>132</v>
      </c>
      <c r="BE226" s="233">
        <f>IF(N226="základní",J226,0)</f>
        <v>0</v>
      </c>
      <c r="BF226" s="233">
        <f>IF(N226="snížená",J226,0)</f>
        <v>0</v>
      </c>
      <c r="BG226" s="233">
        <f>IF(N226="zákl. přenesená",J226,0)</f>
        <v>0</v>
      </c>
      <c r="BH226" s="233">
        <f>IF(N226="sníž. přenesená",J226,0)</f>
        <v>0</v>
      </c>
      <c r="BI226" s="233">
        <f>IF(N226="nulová",J226,0)</f>
        <v>0</v>
      </c>
      <c r="BJ226" s="17" t="s">
        <v>91</v>
      </c>
      <c r="BK226" s="233">
        <f>ROUND(I226*H226,2)</f>
        <v>0</v>
      </c>
      <c r="BL226" s="17" t="s">
        <v>139</v>
      </c>
      <c r="BM226" s="232" t="s">
        <v>277</v>
      </c>
    </row>
    <row r="227" spans="1:47" s="2" customFormat="1" ht="12">
      <c r="A227" s="39"/>
      <c r="B227" s="40"/>
      <c r="C227" s="41"/>
      <c r="D227" s="234" t="s">
        <v>141</v>
      </c>
      <c r="E227" s="41"/>
      <c r="F227" s="235" t="s">
        <v>278</v>
      </c>
      <c r="G227" s="41"/>
      <c r="H227" s="41"/>
      <c r="I227" s="236"/>
      <c r="J227" s="41"/>
      <c r="K227" s="41"/>
      <c r="L227" s="45"/>
      <c r="M227" s="237"/>
      <c r="N227" s="238"/>
      <c r="O227" s="92"/>
      <c r="P227" s="92"/>
      <c r="Q227" s="92"/>
      <c r="R227" s="92"/>
      <c r="S227" s="92"/>
      <c r="T227" s="93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7" t="s">
        <v>141</v>
      </c>
      <c r="AU227" s="17" t="s">
        <v>21</v>
      </c>
    </row>
    <row r="228" spans="1:51" s="13" customFormat="1" ht="12">
      <c r="A228" s="13"/>
      <c r="B228" s="239"/>
      <c r="C228" s="240"/>
      <c r="D228" s="234" t="s">
        <v>143</v>
      </c>
      <c r="E228" s="241" t="s">
        <v>1</v>
      </c>
      <c r="F228" s="242" t="s">
        <v>279</v>
      </c>
      <c r="G228" s="240"/>
      <c r="H228" s="241" t="s">
        <v>1</v>
      </c>
      <c r="I228" s="243"/>
      <c r="J228" s="240"/>
      <c r="K228" s="240"/>
      <c r="L228" s="244"/>
      <c r="M228" s="245"/>
      <c r="N228" s="246"/>
      <c r="O228" s="246"/>
      <c r="P228" s="246"/>
      <c r="Q228" s="246"/>
      <c r="R228" s="246"/>
      <c r="S228" s="246"/>
      <c r="T228" s="247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8" t="s">
        <v>143</v>
      </c>
      <c r="AU228" s="248" t="s">
        <v>21</v>
      </c>
      <c r="AV228" s="13" t="s">
        <v>91</v>
      </c>
      <c r="AW228" s="13" t="s">
        <v>38</v>
      </c>
      <c r="AX228" s="13" t="s">
        <v>83</v>
      </c>
      <c r="AY228" s="248" t="s">
        <v>132</v>
      </c>
    </row>
    <row r="229" spans="1:51" s="14" customFormat="1" ht="12">
      <c r="A229" s="14"/>
      <c r="B229" s="249"/>
      <c r="C229" s="250"/>
      <c r="D229" s="234" t="s">
        <v>143</v>
      </c>
      <c r="E229" s="251" t="s">
        <v>1</v>
      </c>
      <c r="F229" s="252" t="s">
        <v>242</v>
      </c>
      <c r="G229" s="250"/>
      <c r="H229" s="253">
        <v>17</v>
      </c>
      <c r="I229" s="254"/>
      <c r="J229" s="250"/>
      <c r="K229" s="250"/>
      <c r="L229" s="255"/>
      <c r="M229" s="256"/>
      <c r="N229" s="257"/>
      <c r="O229" s="257"/>
      <c r="P229" s="257"/>
      <c r="Q229" s="257"/>
      <c r="R229" s="257"/>
      <c r="S229" s="257"/>
      <c r="T229" s="258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9" t="s">
        <v>143</v>
      </c>
      <c r="AU229" s="259" t="s">
        <v>21</v>
      </c>
      <c r="AV229" s="14" t="s">
        <v>21</v>
      </c>
      <c r="AW229" s="14" t="s">
        <v>38</v>
      </c>
      <c r="AX229" s="14" t="s">
        <v>83</v>
      </c>
      <c r="AY229" s="259" t="s">
        <v>132</v>
      </c>
    </row>
    <row r="230" spans="1:51" s="13" customFormat="1" ht="12">
      <c r="A230" s="13"/>
      <c r="B230" s="239"/>
      <c r="C230" s="240"/>
      <c r="D230" s="234" t="s">
        <v>143</v>
      </c>
      <c r="E230" s="241" t="s">
        <v>1</v>
      </c>
      <c r="F230" s="242" t="s">
        <v>280</v>
      </c>
      <c r="G230" s="240"/>
      <c r="H230" s="241" t="s">
        <v>1</v>
      </c>
      <c r="I230" s="243"/>
      <c r="J230" s="240"/>
      <c r="K230" s="240"/>
      <c r="L230" s="244"/>
      <c r="M230" s="245"/>
      <c r="N230" s="246"/>
      <c r="O230" s="246"/>
      <c r="P230" s="246"/>
      <c r="Q230" s="246"/>
      <c r="R230" s="246"/>
      <c r="S230" s="246"/>
      <c r="T230" s="247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8" t="s">
        <v>143</v>
      </c>
      <c r="AU230" s="248" t="s">
        <v>21</v>
      </c>
      <c r="AV230" s="13" t="s">
        <v>91</v>
      </c>
      <c r="AW230" s="13" t="s">
        <v>38</v>
      </c>
      <c r="AX230" s="13" t="s">
        <v>83</v>
      </c>
      <c r="AY230" s="248" t="s">
        <v>132</v>
      </c>
    </row>
    <row r="231" spans="1:51" s="14" customFormat="1" ht="12">
      <c r="A231" s="14"/>
      <c r="B231" s="249"/>
      <c r="C231" s="250"/>
      <c r="D231" s="234" t="s">
        <v>143</v>
      </c>
      <c r="E231" s="251" t="s">
        <v>1</v>
      </c>
      <c r="F231" s="252" t="s">
        <v>281</v>
      </c>
      <c r="G231" s="250"/>
      <c r="H231" s="253">
        <v>7</v>
      </c>
      <c r="I231" s="254"/>
      <c r="J231" s="250"/>
      <c r="K231" s="250"/>
      <c r="L231" s="255"/>
      <c r="M231" s="256"/>
      <c r="N231" s="257"/>
      <c r="O231" s="257"/>
      <c r="P231" s="257"/>
      <c r="Q231" s="257"/>
      <c r="R231" s="257"/>
      <c r="S231" s="257"/>
      <c r="T231" s="258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9" t="s">
        <v>143</v>
      </c>
      <c r="AU231" s="259" t="s">
        <v>21</v>
      </c>
      <c r="AV231" s="14" t="s">
        <v>21</v>
      </c>
      <c r="AW231" s="14" t="s">
        <v>38</v>
      </c>
      <c r="AX231" s="14" t="s">
        <v>83</v>
      </c>
      <c r="AY231" s="259" t="s">
        <v>132</v>
      </c>
    </row>
    <row r="232" spans="1:51" s="13" customFormat="1" ht="12">
      <c r="A232" s="13"/>
      <c r="B232" s="239"/>
      <c r="C232" s="240"/>
      <c r="D232" s="234" t="s">
        <v>143</v>
      </c>
      <c r="E232" s="241" t="s">
        <v>1</v>
      </c>
      <c r="F232" s="242" t="s">
        <v>282</v>
      </c>
      <c r="G232" s="240"/>
      <c r="H232" s="241" t="s">
        <v>1</v>
      </c>
      <c r="I232" s="243"/>
      <c r="J232" s="240"/>
      <c r="K232" s="240"/>
      <c r="L232" s="244"/>
      <c r="M232" s="245"/>
      <c r="N232" s="246"/>
      <c r="O232" s="246"/>
      <c r="P232" s="246"/>
      <c r="Q232" s="246"/>
      <c r="R232" s="246"/>
      <c r="S232" s="246"/>
      <c r="T232" s="247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8" t="s">
        <v>143</v>
      </c>
      <c r="AU232" s="248" t="s">
        <v>21</v>
      </c>
      <c r="AV232" s="13" t="s">
        <v>91</v>
      </c>
      <c r="AW232" s="13" t="s">
        <v>38</v>
      </c>
      <c r="AX232" s="13" t="s">
        <v>83</v>
      </c>
      <c r="AY232" s="248" t="s">
        <v>132</v>
      </c>
    </row>
    <row r="233" spans="1:51" s="14" customFormat="1" ht="12">
      <c r="A233" s="14"/>
      <c r="B233" s="249"/>
      <c r="C233" s="250"/>
      <c r="D233" s="234" t="s">
        <v>143</v>
      </c>
      <c r="E233" s="251" t="s">
        <v>1</v>
      </c>
      <c r="F233" s="252" t="s">
        <v>283</v>
      </c>
      <c r="G233" s="250"/>
      <c r="H233" s="253">
        <v>14.35</v>
      </c>
      <c r="I233" s="254"/>
      <c r="J233" s="250"/>
      <c r="K233" s="250"/>
      <c r="L233" s="255"/>
      <c r="M233" s="256"/>
      <c r="N233" s="257"/>
      <c r="O233" s="257"/>
      <c r="P233" s="257"/>
      <c r="Q233" s="257"/>
      <c r="R233" s="257"/>
      <c r="S233" s="257"/>
      <c r="T233" s="258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9" t="s">
        <v>143</v>
      </c>
      <c r="AU233" s="259" t="s">
        <v>21</v>
      </c>
      <c r="AV233" s="14" t="s">
        <v>21</v>
      </c>
      <c r="AW233" s="14" t="s">
        <v>38</v>
      </c>
      <c r="AX233" s="14" t="s">
        <v>83</v>
      </c>
      <c r="AY233" s="259" t="s">
        <v>132</v>
      </c>
    </row>
    <row r="234" spans="1:51" s="15" customFormat="1" ht="12">
      <c r="A234" s="15"/>
      <c r="B234" s="260"/>
      <c r="C234" s="261"/>
      <c r="D234" s="234" t="s">
        <v>143</v>
      </c>
      <c r="E234" s="262" t="s">
        <v>1</v>
      </c>
      <c r="F234" s="263" t="s">
        <v>145</v>
      </c>
      <c r="G234" s="261"/>
      <c r="H234" s="264">
        <v>38.35</v>
      </c>
      <c r="I234" s="265"/>
      <c r="J234" s="261"/>
      <c r="K234" s="261"/>
      <c r="L234" s="266"/>
      <c r="M234" s="267"/>
      <c r="N234" s="268"/>
      <c r="O234" s="268"/>
      <c r="P234" s="268"/>
      <c r="Q234" s="268"/>
      <c r="R234" s="268"/>
      <c r="S234" s="268"/>
      <c r="T234" s="269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70" t="s">
        <v>143</v>
      </c>
      <c r="AU234" s="270" t="s">
        <v>21</v>
      </c>
      <c r="AV234" s="15" t="s">
        <v>139</v>
      </c>
      <c r="AW234" s="15" t="s">
        <v>38</v>
      </c>
      <c r="AX234" s="15" t="s">
        <v>91</v>
      </c>
      <c r="AY234" s="270" t="s">
        <v>132</v>
      </c>
    </row>
    <row r="235" spans="1:65" s="2" customFormat="1" ht="16.5" customHeight="1">
      <c r="A235" s="39"/>
      <c r="B235" s="40"/>
      <c r="C235" s="271" t="s">
        <v>284</v>
      </c>
      <c r="D235" s="271" t="s">
        <v>285</v>
      </c>
      <c r="E235" s="272" t="s">
        <v>286</v>
      </c>
      <c r="F235" s="273" t="s">
        <v>287</v>
      </c>
      <c r="G235" s="274" t="s">
        <v>258</v>
      </c>
      <c r="H235" s="275">
        <v>37.4</v>
      </c>
      <c r="I235" s="276"/>
      <c r="J235" s="277">
        <f>ROUND(I235*H235,2)</f>
        <v>0</v>
      </c>
      <c r="K235" s="273" t="s">
        <v>138</v>
      </c>
      <c r="L235" s="278"/>
      <c r="M235" s="279" t="s">
        <v>1</v>
      </c>
      <c r="N235" s="280" t="s">
        <v>48</v>
      </c>
      <c r="O235" s="92"/>
      <c r="P235" s="230">
        <f>O235*H235</f>
        <v>0</v>
      </c>
      <c r="Q235" s="230">
        <v>1</v>
      </c>
      <c r="R235" s="230">
        <f>Q235*H235</f>
        <v>37.4</v>
      </c>
      <c r="S235" s="230">
        <v>0</v>
      </c>
      <c r="T235" s="231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2" t="s">
        <v>182</v>
      </c>
      <c r="AT235" s="232" t="s">
        <v>285</v>
      </c>
      <c r="AU235" s="232" t="s">
        <v>21</v>
      </c>
      <c r="AY235" s="17" t="s">
        <v>132</v>
      </c>
      <c r="BE235" s="233">
        <f>IF(N235="základní",J235,0)</f>
        <v>0</v>
      </c>
      <c r="BF235" s="233">
        <f>IF(N235="snížená",J235,0)</f>
        <v>0</v>
      </c>
      <c r="BG235" s="233">
        <f>IF(N235="zákl. přenesená",J235,0)</f>
        <v>0</v>
      </c>
      <c r="BH235" s="233">
        <f>IF(N235="sníž. přenesená",J235,0)</f>
        <v>0</v>
      </c>
      <c r="BI235" s="233">
        <f>IF(N235="nulová",J235,0)</f>
        <v>0</v>
      </c>
      <c r="BJ235" s="17" t="s">
        <v>91</v>
      </c>
      <c r="BK235" s="233">
        <f>ROUND(I235*H235,2)</f>
        <v>0</v>
      </c>
      <c r="BL235" s="17" t="s">
        <v>139</v>
      </c>
      <c r="BM235" s="232" t="s">
        <v>288</v>
      </c>
    </row>
    <row r="236" spans="1:47" s="2" customFormat="1" ht="12">
      <c r="A236" s="39"/>
      <c r="B236" s="40"/>
      <c r="C236" s="41"/>
      <c r="D236" s="234" t="s">
        <v>141</v>
      </c>
      <c r="E236" s="41"/>
      <c r="F236" s="235" t="s">
        <v>287</v>
      </c>
      <c r="G236" s="41"/>
      <c r="H236" s="41"/>
      <c r="I236" s="236"/>
      <c r="J236" s="41"/>
      <c r="K236" s="41"/>
      <c r="L236" s="45"/>
      <c r="M236" s="237"/>
      <c r="N236" s="238"/>
      <c r="O236" s="92"/>
      <c r="P236" s="92"/>
      <c r="Q236" s="92"/>
      <c r="R236" s="92"/>
      <c r="S236" s="92"/>
      <c r="T236" s="93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7" t="s">
        <v>141</v>
      </c>
      <c r="AU236" s="17" t="s">
        <v>21</v>
      </c>
    </row>
    <row r="237" spans="1:51" s="14" customFormat="1" ht="12">
      <c r="A237" s="14"/>
      <c r="B237" s="249"/>
      <c r="C237" s="250"/>
      <c r="D237" s="234" t="s">
        <v>143</v>
      </c>
      <c r="E237" s="250"/>
      <c r="F237" s="252" t="s">
        <v>289</v>
      </c>
      <c r="G237" s="250"/>
      <c r="H237" s="253">
        <v>37.4</v>
      </c>
      <c r="I237" s="254"/>
      <c r="J237" s="250"/>
      <c r="K237" s="250"/>
      <c r="L237" s="255"/>
      <c r="M237" s="256"/>
      <c r="N237" s="257"/>
      <c r="O237" s="257"/>
      <c r="P237" s="257"/>
      <c r="Q237" s="257"/>
      <c r="R237" s="257"/>
      <c r="S237" s="257"/>
      <c r="T237" s="258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9" t="s">
        <v>143</v>
      </c>
      <c r="AU237" s="259" t="s">
        <v>21</v>
      </c>
      <c r="AV237" s="14" t="s">
        <v>21</v>
      </c>
      <c r="AW237" s="14" t="s">
        <v>4</v>
      </c>
      <c r="AX237" s="14" t="s">
        <v>91</v>
      </c>
      <c r="AY237" s="259" t="s">
        <v>132</v>
      </c>
    </row>
    <row r="238" spans="1:65" s="2" customFormat="1" ht="16.5" customHeight="1">
      <c r="A238" s="39"/>
      <c r="B238" s="40"/>
      <c r="C238" s="271" t="s">
        <v>290</v>
      </c>
      <c r="D238" s="271" t="s">
        <v>285</v>
      </c>
      <c r="E238" s="272" t="s">
        <v>291</v>
      </c>
      <c r="F238" s="273" t="s">
        <v>292</v>
      </c>
      <c r="G238" s="274" t="s">
        <v>258</v>
      </c>
      <c r="H238" s="275">
        <v>43.696</v>
      </c>
      <c r="I238" s="276"/>
      <c r="J238" s="277">
        <f>ROUND(I238*H238,2)</f>
        <v>0</v>
      </c>
      <c r="K238" s="273" t="s">
        <v>138</v>
      </c>
      <c r="L238" s="278"/>
      <c r="M238" s="279" t="s">
        <v>1</v>
      </c>
      <c r="N238" s="280" t="s">
        <v>48</v>
      </c>
      <c r="O238" s="92"/>
      <c r="P238" s="230">
        <f>O238*H238</f>
        <v>0</v>
      </c>
      <c r="Q238" s="230">
        <v>1</v>
      </c>
      <c r="R238" s="230">
        <f>Q238*H238</f>
        <v>43.696</v>
      </c>
      <c r="S238" s="230">
        <v>0</v>
      </c>
      <c r="T238" s="231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2" t="s">
        <v>182</v>
      </c>
      <c r="AT238" s="232" t="s">
        <v>285</v>
      </c>
      <c r="AU238" s="232" t="s">
        <v>21</v>
      </c>
      <c r="AY238" s="17" t="s">
        <v>132</v>
      </c>
      <c r="BE238" s="233">
        <f>IF(N238="základní",J238,0)</f>
        <v>0</v>
      </c>
      <c r="BF238" s="233">
        <f>IF(N238="snížená",J238,0)</f>
        <v>0</v>
      </c>
      <c r="BG238" s="233">
        <f>IF(N238="zákl. přenesená",J238,0)</f>
        <v>0</v>
      </c>
      <c r="BH238" s="233">
        <f>IF(N238="sníž. přenesená",J238,0)</f>
        <v>0</v>
      </c>
      <c r="BI238" s="233">
        <f>IF(N238="nulová",J238,0)</f>
        <v>0</v>
      </c>
      <c r="BJ238" s="17" t="s">
        <v>91</v>
      </c>
      <c r="BK238" s="233">
        <f>ROUND(I238*H238,2)</f>
        <v>0</v>
      </c>
      <c r="BL238" s="17" t="s">
        <v>139</v>
      </c>
      <c r="BM238" s="232" t="s">
        <v>293</v>
      </c>
    </row>
    <row r="239" spans="1:47" s="2" customFormat="1" ht="12">
      <c r="A239" s="39"/>
      <c r="B239" s="40"/>
      <c r="C239" s="41"/>
      <c r="D239" s="234" t="s">
        <v>141</v>
      </c>
      <c r="E239" s="41"/>
      <c r="F239" s="235" t="s">
        <v>292</v>
      </c>
      <c r="G239" s="41"/>
      <c r="H239" s="41"/>
      <c r="I239" s="236"/>
      <c r="J239" s="41"/>
      <c r="K239" s="41"/>
      <c r="L239" s="45"/>
      <c r="M239" s="237"/>
      <c r="N239" s="238"/>
      <c r="O239" s="92"/>
      <c r="P239" s="92"/>
      <c r="Q239" s="92"/>
      <c r="R239" s="92"/>
      <c r="S239" s="92"/>
      <c r="T239" s="93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7" t="s">
        <v>141</v>
      </c>
      <c r="AU239" s="17" t="s">
        <v>21</v>
      </c>
    </row>
    <row r="240" spans="1:51" s="14" customFormat="1" ht="12">
      <c r="A240" s="14"/>
      <c r="B240" s="249"/>
      <c r="C240" s="250"/>
      <c r="D240" s="234" t="s">
        <v>143</v>
      </c>
      <c r="E240" s="251" t="s">
        <v>1</v>
      </c>
      <c r="F240" s="252" t="s">
        <v>294</v>
      </c>
      <c r="G240" s="250"/>
      <c r="H240" s="253">
        <v>43.05</v>
      </c>
      <c r="I240" s="254"/>
      <c r="J240" s="250"/>
      <c r="K240" s="250"/>
      <c r="L240" s="255"/>
      <c r="M240" s="256"/>
      <c r="N240" s="257"/>
      <c r="O240" s="257"/>
      <c r="P240" s="257"/>
      <c r="Q240" s="257"/>
      <c r="R240" s="257"/>
      <c r="S240" s="257"/>
      <c r="T240" s="258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9" t="s">
        <v>143</v>
      </c>
      <c r="AU240" s="259" t="s">
        <v>21</v>
      </c>
      <c r="AV240" s="14" t="s">
        <v>21</v>
      </c>
      <c r="AW240" s="14" t="s">
        <v>38</v>
      </c>
      <c r="AX240" s="14" t="s">
        <v>83</v>
      </c>
      <c r="AY240" s="259" t="s">
        <v>132</v>
      </c>
    </row>
    <row r="241" spans="1:51" s="15" customFormat="1" ht="12">
      <c r="A241" s="15"/>
      <c r="B241" s="260"/>
      <c r="C241" s="261"/>
      <c r="D241" s="234" t="s">
        <v>143</v>
      </c>
      <c r="E241" s="262" t="s">
        <v>1</v>
      </c>
      <c r="F241" s="263" t="s">
        <v>145</v>
      </c>
      <c r="G241" s="261"/>
      <c r="H241" s="264">
        <v>43.05</v>
      </c>
      <c r="I241" s="265"/>
      <c r="J241" s="261"/>
      <c r="K241" s="261"/>
      <c r="L241" s="266"/>
      <c r="M241" s="267"/>
      <c r="N241" s="268"/>
      <c r="O241" s="268"/>
      <c r="P241" s="268"/>
      <c r="Q241" s="268"/>
      <c r="R241" s="268"/>
      <c r="S241" s="268"/>
      <c r="T241" s="269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70" t="s">
        <v>143</v>
      </c>
      <c r="AU241" s="270" t="s">
        <v>21</v>
      </c>
      <c r="AV241" s="15" t="s">
        <v>139</v>
      </c>
      <c r="AW241" s="15" t="s">
        <v>38</v>
      </c>
      <c r="AX241" s="15" t="s">
        <v>91</v>
      </c>
      <c r="AY241" s="270" t="s">
        <v>132</v>
      </c>
    </row>
    <row r="242" spans="1:51" s="14" customFormat="1" ht="12">
      <c r="A242" s="14"/>
      <c r="B242" s="249"/>
      <c r="C242" s="250"/>
      <c r="D242" s="234" t="s">
        <v>143</v>
      </c>
      <c r="E242" s="250"/>
      <c r="F242" s="252" t="s">
        <v>295</v>
      </c>
      <c r="G242" s="250"/>
      <c r="H242" s="253">
        <v>43.696</v>
      </c>
      <c r="I242" s="254"/>
      <c r="J242" s="250"/>
      <c r="K242" s="250"/>
      <c r="L242" s="255"/>
      <c r="M242" s="256"/>
      <c r="N242" s="257"/>
      <c r="O242" s="257"/>
      <c r="P242" s="257"/>
      <c r="Q242" s="257"/>
      <c r="R242" s="257"/>
      <c r="S242" s="257"/>
      <c r="T242" s="258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9" t="s">
        <v>143</v>
      </c>
      <c r="AU242" s="259" t="s">
        <v>21</v>
      </c>
      <c r="AV242" s="14" t="s">
        <v>21</v>
      </c>
      <c r="AW242" s="14" t="s">
        <v>4</v>
      </c>
      <c r="AX242" s="14" t="s">
        <v>91</v>
      </c>
      <c r="AY242" s="259" t="s">
        <v>132</v>
      </c>
    </row>
    <row r="243" spans="1:65" s="2" customFormat="1" ht="16.5" customHeight="1">
      <c r="A243" s="39"/>
      <c r="B243" s="40"/>
      <c r="C243" s="221" t="s">
        <v>158</v>
      </c>
      <c r="D243" s="221" t="s">
        <v>134</v>
      </c>
      <c r="E243" s="222" t="s">
        <v>296</v>
      </c>
      <c r="F243" s="223" t="s">
        <v>297</v>
      </c>
      <c r="G243" s="224" t="s">
        <v>137</v>
      </c>
      <c r="H243" s="225">
        <v>532</v>
      </c>
      <c r="I243" s="226"/>
      <c r="J243" s="227">
        <f>ROUND(I243*H243,2)</f>
        <v>0</v>
      </c>
      <c r="K243" s="223" t="s">
        <v>224</v>
      </c>
      <c r="L243" s="45"/>
      <c r="M243" s="228" t="s">
        <v>1</v>
      </c>
      <c r="N243" s="229" t="s">
        <v>48</v>
      </c>
      <c r="O243" s="92"/>
      <c r="P243" s="230">
        <f>O243*H243</f>
        <v>0</v>
      </c>
      <c r="Q243" s="230">
        <v>0</v>
      </c>
      <c r="R243" s="230">
        <f>Q243*H243</f>
        <v>0</v>
      </c>
      <c r="S243" s="230">
        <v>0</v>
      </c>
      <c r="T243" s="231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2" t="s">
        <v>139</v>
      </c>
      <c r="AT243" s="232" t="s">
        <v>134</v>
      </c>
      <c r="AU243" s="232" t="s">
        <v>21</v>
      </c>
      <c r="AY243" s="17" t="s">
        <v>132</v>
      </c>
      <c r="BE243" s="233">
        <f>IF(N243="základní",J243,0)</f>
        <v>0</v>
      </c>
      <c r="BF243" s="233">
        <f>IF(N243="snížená",J243,0)</f>
        <v>0</v>
      </c>
      <c r="BG243" s="233">
        <f>IF(N243="zákl. přenesená",J243,0)</f>
        <v>0</v>
      </c>
      <c r="BH243" s="233">
        <f>IF(N243="sníž. přenesená",J243,0)</f>
        <v>0</v>
      </c>
      <c r="BI243" s="233">
        <f>IF(N243="nulová",J243,0)</f>
        <v>0</v>
      </c>
      <c r="BJ243" s="17" t="s">
        <v>91</v>
      </c>
      <c r="BK243" s="233">
        <f>ROUND(I243*H243,2)</f>
        <v>0</v>
      </c>
      <c r="BL243" s="17" t="s">
        <v>139</v>
      </c>
      <c r="BM243" s="232" t="s">
        <v>298</v>
      </c>
    </row>
    <row r="244" spans="1:47" s="2" customFormat="1" ht="12">
      <c r="A244" s="39"/>
      <c r="B244" s="40"/>
      <c r="C244" s="41"/>
      <c r="D244" s="234" t="s">
        <v>141</v>
      </c>
      <c r="E244" s="41"/>
      <c r="F244" s="235" t="s">
        <v>299</v>
      </c>
      <c r="G244" s="41"/>
      <c r="H244" s="41"/>
      <c r="I244" s="236"/>
      <c r="J244" s="41"/>
      <c r="K244" s="41"/>
      <c r="L244" s="45"/>
      <c r="M244" s="237"/>
      <c r="N244" s="238"/>
      <c r="O244" s="92"/>
      <c r="P244" s="92"/>
      <c r="Q244" s="92"/>
      <c r="R244" s="92"/>
      <c r="S244" s="92"/>
      <c r="T244" s="93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7" t="s">
        <v>141</v>
      </c>
      <c r="AU244" s="17" t="s">
        <v>21</v>
      </c>
    </row>
    <row r="245" spans="1:51" s="13" customFormat="1" ht="12">
      <c r="A245" s="13"/>
      <c r="B245" s="239"/>
      <c r="C245" s="240"/>
      <c r="D245" s="234" t="s">
        <v>143</v>
      </c>
      <c r="E245" s="241" t="s">
        <v>1</v>
      </c>
      <c r="F245" s="242" t="s">
        <v>300</v>
      </c>
      <c r="G245" s="240"/>
      <c r="H245" s="241" t="s">
        <v>1</v>
      </c>
      <c r="I245" s="243"/>
      <c r="J245" s="240"/>
      <c r="K245" s="240"/>
      <c r="L245" s="244"/>
      <c r="M245" s="245"/>
      <c r="N245" s="246"/>
      <c r="O245" s="246"/>
      <c r="P245" s="246"/>
      <c r="Q245" s="246"/>
      <c r="R245" s="246"/>
      <c r="S245" s="246"/>
      <c r="T245" s="247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8" t="s">
        <v>143</v>
      </c>
      <c r="AU245" s="248" t="s">
        <v>21</v>
      </c>
      <c r="AV245" s="13" t="s">
        <v>91</v>
      </c>
      <c r="AW245" s="13" t="s">
        <v>38</v>
      </c>
      <c r="AX245" s="13" t="s">
        <v>83</v>
      </c>
      <c r="AY245" s="248" t="s">
        <v>132</v>
      </c>
    </row>
    <row r="246" spans="1:51" s="14" customFormat="1" ht="12">
      <c r="A246" s="14"/>
      <c r="B246" s="249"/>
      <c r="C246" s="250"/>
      <c r="D246" s="234" t="s">
        <v>143</v>
      </c>
      <c r="E246" s="251" t="s">
        <v>1</v>
      </c>
      <c r="F246" s="252" t="s">
        <v>301</v>
      </c>
      <c r="G246" s="250"/>
      <c r="H246" s="253">
        <v>532</v>
      </c>
      <c r="I246" s="254"/>
      <c r="J246" s="250"/>
      <c r="K246" s="250"/>
      <c r="L246" s="255"/>
      <c r="M246" s="256"/>
      <c r="N246" s="257"/>
      <c r="O246" s="257"/>
      <c r="P246" s="257"/>
      <c r="Q246" s="257"/>
      <c r="R246" s="257"/>
      <c r="S246" s="257"/>
      <c r="T246" s="258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9" t="s">
        <v>143</v>
      </c>
      <c r="AU246" s="259" t="s">
        <v>21</v>
      </c>
      <c r="AV246" s="14" t="s">
        <v>21</v>
      </c>
      <c r="AW246" s="14" t="s">
        <v>38</v>
      </c>
      <c r="AX246" s="14" t="s">
        <v>83</v>
      </c>
      <c r="AY246" s="259" t="s">
        <v>132</v>
      </c>
    </row>
    <row r="247" spans="1:51" s="15" customFormat="1" ht="12">
      <c r="A247" s="15"/>
      <c r="B247" s="260"/>
      <c r="C247" s="261"/>
      <c r="D247" s="234" t="s">
        <v>143</v>
      </c>
      <c r="E247" s="262" t="s">
        <v>1</v>
      </c>
      <c r="F247" s="263" t="s">
        <v>145</v>
      </c>
      <c r="G247" s="261"/>
      <c r="H247" s="264">
        <v>532</v>
      </c>
      <c r="I247" s="265"/>
      <c r="J247" s="261"/>
      <c r="K247" s="261"/>
      <c r="L247" s="266"/>
      <c r="M247" s="267"/>
      <c r="N247" s="268"/>
      <c r="O247" s="268"/>
      <c r="P247" s="268"/>
      <c r="Q247" s="268"/>
      <c r="R247" s="268"/>
      <c r="S247" s="268"/>
      <c r="T247" s="269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70" t="s">
        <v>143</v>
      </c>
      <c r="AU247" s="270" t="s">
        <v>21</v>
      </c>
      <c r="AV247" s="15" t="s">
        <v>139</v>
      </c>
      <c r="AW247" s="15" t="s">
        <v>38</v>
      </c>
      <c r="AX247" s="15" t="s">
        <v>91</v>
      </c>
      <c r="AY247" s="270" t="s">
        <v>132</v>
      </c>
    </row>
    <row r="248" spans="1:65" s="2" customFormat="1" ht="33" customHeight="1">
      <c r="A248" s="39"/>
      <c r="B248" s="40"/>
      <c r="C248" s="221" t="s">
        <v>302</v>
      </c>
      <c r="D248" s="221" t="s">
        <v>134</v>
      </c>
      <c r="E248" s="222" t="s">
        <v>303</v>
      </c>
      <c r="F248" s="223" t="s">
        <v>304</v>
      </c>
      <c r="G248" s="224" t="s">
        <v>137</v>
      </c>
      <c r="H248" s="225">
        <v>198</v>
      </c>
      <c r="I248" s="226"/>
      <c r="J248" s="227">
        <f>ROUND(I248*H248,2)</f>
        <v>0</v>
      </c>
      <c r="K248" s="223" t="s">
        <v>305</v>
      </c>
      <c r="L248" s="45"/>
      <c r="M248" s="228" t="s">
        <v>1</v>
      </c>
      <c r="N248" s="229" t="s">
        <v>48</v>
      </c>
      <c r="O248" s="92"/>
      <c r="P248" s="230">
        <f>O248*H248</f>
        <v>0</v>
      </c>
      <c r="Q248" s="230">
        <v>0</v>
      </c>
      <c r="R248" s="230">
        <f>Q248*H248</f>
        <v>0</v>
      </c>
      <c r="S248" s="230">
        <v>0</v>
      </c>
      <c r="T248" s="231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32" t="s">
        <v>139</v>
      </c>
      <c r="AT248" s="232" t="s">
        <v>134</v>
      </c>
      <c r="AU248" s="232" t="s">
        <v>21</v>
      </c>
      <c r="AY248" s="17" t="s">
        <v>132</v>
      </c>
      <c r="BE248" s="233">
        <f>IF(N248="základní",J248,0)</f>
        <v>0</v>
      </c>
      <c r="BF248" s="233">
        <f>IF(N248="snížená",J248,0)</f>
        <v>0</v>
      </c>
      <c r="BG248" s="233">
        <f>IF(N248="zákl. přenesená",J248,0)</f>
        <v>0</v>
      </c>
      <c r="BH248" s="233">
        <f>IF(N248="sníž. přenesená",J248,0)</f>
        <v>0</v>
      </c>
      <c r="BI248" s="233">
        <f>IF(N248="nulová",J248,0)</f>
        <v>0</v>
      </c>
      <c r="BJ248" s="17" t="s">
        <v>91</v>
      </c>
      <c r="BK248" s="233">
        <f>ROUND(I248*H248,2)</f>
        <v>0</v>
      </c>
      <c r="BL248" s="17" t="s">
        <v>139</v>
      </c>
      <c r="BM248" s="232" t="s">
        <v>306</v>
      </c>
    </row>
    <row r="249" spans="1:47" s="2" customFormat="1" ht="12">
      <c r="A249" s="39"/>
      <c r="B249" s="40"/>
      <c r="C249" s="41"/>
      <c r="D249" s="234" t="s">
        <v>141</v>
      </c>
      <c r="E249" s="41"/>
      <c r="F249" s="235" t="s">
        <v>307</v>
      </c>
      <c r="G249" s="41"/>
      <c r="H249" s="41"/>
      <c r="I249" s="236"/>
      <c r="J249" s="41"/>
      <c r="K249" s="41"/>
      <c r="L249" s="45"/>
      <c r="M249" s="237"/>
      <c r="N249" s="238"/>
      <c r="O249" s="92"/>
      <c r="P249" s="92"/>
      <c r="Q249" s="92"/>
      <c r="R249" s="92"/>
      <c r="S249" s="92"/>
      <c r="T249" s="93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7" t="s">
        <v>141</v>
      </c>
      <c r="AU249" s="17" t="s">
        <v>21</v>
      </c>
    </row>
    <row r="250" spans="1:51" s="13" customFormat="1" ht="12">
      <c r="A250" s="13"/>
      <c r="B250" s="239"/>
      <c r="C250" s="240"/>
      <c r="D250" s="234" t="s">
        <v>143</v>
      </c>
      <c r="E250" s="241" t="s">
        <v>1</v>
      </c>
      <c r="F250" s="242" t="s">
        <v>308</v>
      </c>
      <c r="G250" s="240"/>
      <c r="H250" s="241" t="s">
        <v>1</v>
      </c>
      <c r="I250" s="243"/>
      <c r="J250" s="240"/>
      <c r="K250" s="240"/>
      <c r="L250" s="244"/>
      <c r="M250" s="245"/>
      <c r="N250" s="246"/>
      <c r="O250" s="246"/>
      <c r="P250" s="246"/>
      <c r="Q250" s="246"/>
      <c r="R250" s="246"/>
      <c r="S250" s="246"/>
      <c r="T250" s="247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8" t="s">
        <v>143</v>
      </c>
      <c r="AU250" s="248" t="s">
        <v>21</v>
      </c>
      <c r="AV250" s="13" t="s">
        <v>91</v>
      </c>
      <c r="AW250" s="13" t="s">
        <v>38</v>
      </c>
      <c r="AX250" s="13" t="s">
        <v>83</v>
      </c>
      <c r="AY250" s="248" t="s">
        <v>132</v>
      </c>
    </row>
    <row r="251" spans="1:51" s="14" customFormat="1" ht="12">
      <c r="A251" s="14"/>
      <c r="B251" s="249"/>
      <c r="C251" s="250"/>
      <c r="D251" s="234" t="s">
        <v>143</v>
      </c>
      <c r="E251" s="251" t="s">
        <v>1</v>
      </c>
      <c r="F251" s="252" t="s">
        <v>309</v>
      </c>
      <c r="G251" s="250"/>
      <c r="H251" s="253">
        <v>198</v>
      </c>
      <c r="I251" s="254"/>
      <c r="J251" s="250"/>
      <c r="K251" s="250"/>
      <c r="L251" s="255"/>
      <c r="M251" s="256"/>
      <c r="N251" s="257"/>
      <c r="O251" s="257"/>
      <c r="P251" s="257"/>
      <c r="Q251" s="257"/>
      <c r="R251" s="257"/>
      <c r="S251" s="257"/>
      <c r="T251" s="258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9" t="s">
        <v>143</v>
      </c>
      <c r="AU251" s="259" t="s">
        <v>21</v>
      </c>
      <c r="AV251" s="14" t="s">
        <v>21</v>
      </c>
      <c r="AW251" s="14" t="s">
        <v>38</v>
      </c>
      <c r="AX251" s="14" t="s">
        <v>83</v>
      </c>
      <c r="AY251" s="259" t="s">
        <v>132</v>
      </c>
    </row>
    <row r="252" spans="1:51" s="15" customFormat="1" ht="12">
      <c r="A252" s="15"/>
      <c r="B252" s="260"/>
      <c r="C252" s="261"/>
      <c r="D252" s="234" t="s">
        <v>143</v>
      </c>
      <c r="E252" s="262" t="s">
        <v>1</v>
      </c>
      <c r="F252" s="263" t="s">
        <v>145</v>
      </c>
      <c r="G252" s="261"/>
      <c r="H252" s="264">
        <v>198</v>
      </c>
      <c r="I252" s="265"/>
      <c r="J252" s="261"/>
      <c r="K252" s="261"/>
      <c r="L252" s="266"/>
      <c r="M252" s="267"/>
      <c r="N252" s="268"/>
      <c r="O252" s="268"/>
      <c r="P252" s="268"/>
      <c r="Q252" s="268"/>
      <c r="R252" s="268"/>
      <c r="S252" s="268"/>
      <c r="T252" s="269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70" t="s">
        <v>143</v>
      </c>
      <c r="AU252" s="270" t="s">
        <v>21</v>
      </c>
      <c r="AV252" s="15" t="s">
        <v>139</v>
      </c>
      <c r="AW252" s="15" t="s">
        <v>38</v>
      </c>
      <c r="AX252" s="15" t="s">
        <v>91</v>
      </c>
      <c r="AY252" s="270" t="s">
        <v>132</v>
      </c>
    </row>
    <row r="253" spans="1:65" s="2" customFormat="1" ht="24.15" customHeight="1">
      <c r="A253" s="39"/>
      <c r="B253" s="40"/>
      <c r="C253" s="221" t="s">
        <v>310</v>
      </c>
      <c r="D253" s="221" t="s">
        <v>134</v>
      </c>
      <c r="E253" s="222" t="s">
        <v>311</v>
      </c>
      <c r="F253" s="223" t="s">
        <v>312</v>
      </c>
      <c r="G253" s="224" t="s">
        <v>137</v>
      </c>
      <c r="H253" s="225">
        <v>198</v>
      </c>
      <c r="I253" s="226"/>
      <c r="J253" s="227">
        <f>ROUND(I253*H253,2)</f>
        <v>0</v>
      </c>
      <c r="K253" s="223" t="s">
        <v>138</v>
      </c>
      <c r="L253" s="45"/>
      <c r="M253" s="228" t="s">
        <v>1</v>
      </c>
      <c r="N253" s="229" t="s">
        <v>48</v>
      </c>
      <c r="O253" s="92"/>
      <c r="P253" s="230">
        <f>O253*H253</f>
        <v>0</v>
      </c>
      <c r="Q253" s="230">
        <v>0</v>
      </c>
      <c r="R253" s="230">
        <f>Q253*H253</f>
        <v>0</v>
      </c>
      <c r="S253" s="230">
        <v>0</v>
      </c>
      <c r="T253" s="231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32" t="s">
        <v>139</v>
      </c>
      <c r="AT253" s="232" t="s">
        <v>134</v>
      </c>
      <c r="AU253" s="232" t="s">
        <v>21</v>
      </c>
      <c r="AY253" s="17" t="s">
        <v>132</v>
      </c>
      <c r="BE253" s="233">
        <f>IF(N253="základní",J253,0)</f>
        <v>0</v>
      </c>
      <c r="BF253" s="233">
        <f>IF(N253="snížená",J253,0)</f>
        <v>0</v>
      </c>
      <c r="BG253" s="233">
        <f>IF(N253="zákl. přenesená",J253,0)</f>
        <v>0</v>
      </c>
      <c r="BH253" s="233">
        <f>IF(N253="sníž. přenesená",J253,0)</f>
        <v>0</v>
      </c>
      <c r="BI253" s="233">
        <f>IF(N253="nulová",J253,0)</f>
        <v>0</v>
      </c>
      <c r="BJ253" s="17" t="s">
        <v>91</v>
      </c>
      <c r="BK253" s="233">
        <f>ROUND(I253*H253,2)</f>
        <v>0</v>
      </c>
      <c r="BL253" s="17" t="s">
        <v>139</v>
      </c>
      <c r="BM253" s="232" t="s">
        <v>313</v>
      </c>
    </row>
    <row r="254" spans="1:47" s="2" customFormat="1" ht="12">
      <c r="A254" s="39"/>
      <c r="B254" s="40"/>
      <c r="C254" s="41"/>
      <c r="D254" s="234" t="s">
        <v>141</v>
      </c>
      <c r="E254" s="41"/>
      <c r="F254" s="235" t="s">
        <v>314</v>
      </c>
      <c r="G254" s="41"/>
      <c r="H254" s="41"/>
      <c r="I254" s="236"/>
      <c r="J254" s="41"/>
      <c r="K254" s="41"/>
      <c r="L254" s="45"/>
      <c r="M254" s="237"/>
      <c r="N254" s="238"/>
      <c r="O254" s="92"/>
      <c r="P254" s="92"/>
      <c r="Q254" s="92"/>
      <c r="R254" s="92"/>
      <c r="S254" s="92"/>
      <c r="T254" s="93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7" t="s">
        <v>141</v>
      </c>
      <c r="AU254" s="17" t="s">
        <v>21</v>
      </c>
    </row>
    <row r="255" spans="1:51" s="14" customFormat="1" ht="12">
      <c r="A255" s="14"/>
      <c r="B255" s="249"/>
      <c r="C255" s="250"/>
      <c r="D255" s="234" t="s">
        <v>143</v>
      </c>
      <c r="E255" s="251" t="s">
        <v>1</v>
      </c>
      <c r="F255" s="252" t="s">
        <v>309</v>
      </c>
      <c r="G255" s="250"/>
      <c r="H255" s="253">
        <v>198</v>
      </c>
      <c r="I255" s="254"/>
      <c r="J255" s="250"/>
      <c r="K255" s="250"/>
      <c r="L255" s="255"/>
      <c r="M255" s="256"/>
      <c r="N255" s="257"/>
      <c r="O255" s="257"/>
      <c r="P255" s="257"/>
      <c r="Q255" s="257"/>
      <c r="R255" s="257"/>
      <c r="S255" s="257"/>
      <c r="T255" s="258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9" t="s">
        <v>143</v>
      </c>
      <c r="AU255" s="259" t="s">
        <v>21</v>
      </c>
      <c r="AV255" s="14" t="s">
        <v>21</v>
      </c>
      <c r="AW255" s="14" t="s">
        <v>38</v>
      </c>
      <c r="AX255" s="14" t="s">
        <v>83</v>
      </c>
      <c r="AY255" s="259" t="s">
        <v>132</v>
      </c>
    </row>
    <row r="256" spans="1:51" s="15" customFormat="1" ht="12">
      <c r="A256" s="15"/>
      <c r="B256" s="260"/>
      <c r="C256" s="261"/>
      <c r="D256" s="234" t="s">
        <v>143</v>
      </c>
      <c r="E256" s="262" t="s">
        <v>1</v>
      </c>
      <c r="F256" s="263" t="s">
        <v>145</v>
      </c>
      <c r="G256" s="261"/>
      <c r="H256" s="264">
        <v>198</v>
      </c>
      <c r="I256" s="265"/>
      <c r="J256" s="261"/>
      <c r="K256" s="261"/>
      <c r="L256" s="266"/>
      <c r="M256" s="267"/>
      <c r="N256" s="268"/>
      <c r="O256" s="268"/>
      <c r="P256" s="268"/>
      <c r="Q256" s="268"/>
      <c r="R256" s="268"/>
      <c r="S256" s="268"/>
      <c r="T256" s="269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70" t="s">
        <v>143</v>
      </c>
      <c r="AU256" s="270" t="s">
        <v>21</v>
      </c>
      <c r="AV256" s="15" t="s">
        <v>139</v>
      </c>
      <c r="AW256" s="15" t="s">
        <v>38</v>
      </c>
      <c r="AX256" s="15" t="s">
        <v>91</v>
      </c>
      <c r="AY256" s="270" t="s">
        <v>132</v>
      </c>
    </row>
    <row r="257" spans="1:65" s="2" customFormat="1" ht="24.15" customHeight="1">
      <c r="A257" s="39"/>
      <c r="B257" s="40"/>
      <c r="C257" s="221" t="s">
        <v>315</v>
      </c>
      <c r="D257" s="221" t="s">
        <v>134</v>
      </c>
      <c r="E257" s="222" t="s">
        <v>316</v>
      </c>
      <c r="F257" s="223" t="s">
        <v>317</v>
      </c>
      <c r="G257" s="224" t="s">
        <v>137</v>
      </c>
      <c r="H257" s="225">
        <v>198</v>
      </c>
      <c r="I257" s="226"/>
      <c r="J257" s="227">
        <f>ROUND(I257*H257,2)</f>
        <v>0</v>
      </c>
      <c r="K257" s="223" t="s">
        <v>305</v>
      </c>
      <c r="L257" s="45"/>
      <c r="M257" s="228" t="s">
        <v>1</v>
      </c>
      <c r="N257" s="229" t="s">
        <v>48</v>
      </c>
      <c r="O257" s="92"/>
      <c r="P257" s="230">
        <f>O257*H257</f>
        <v>0</v>
      </c>
      <c r="Q257" s="230">
        <v>0</v>
      </c>
      <c r="R257" s="230">
        <f>Q257*H257</f>
        <v>0</v>
      </c>
      <c r="S257" s="230">
        <v>0</v>
      </c>
      <c r="T257" s="231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32" t="s">
        <v>139</v>
      </c>
      <c r="AT257" s="232" t="s">
        <v>134</v>
      </c>
      <c r="AU257" s="232" t="s">
        <v>21</v>
      </c>
      <c r="AY257" s="17" t="s">
        <v>132</v>
      </c>
      <c r="BE257" s="233">
        <f>IF(N257="základní",J257,0)</f>
        <v>0</v>
      </c>
      <c r="BF257" s="233">
        <f>IF(N257="snížená",J257,0)</f>
        <v>0</v>
      </c>
      <c r="BG257" s="233">
        <f>IF(N257="zákl. přenesená",J257,0)</f>
        <v>0</v>
      </c>
      <c r="BH257" s="233">
        <f>IF(N257="sníž. přenesená",J257,0)</f>
        <v>0</v>
      </c>
      <c r="BI257" s="233">
        <f>IF(N257="nulová",J257,0)</f>
        <v>0</v>
      </c>
      <c r="BJ257" s="17" t="s">
        <v>91</v>
      </c>
      <c r="BK257" s="233">
        <f>ROUND(I257*H257,2)</f>
        <v>0</v>
      </c>
      <c r="BL257" s="17" t="s">
        <v>139</v>
      </c>
      <c r="BM257" s="232" t="s">
        <v>318</v>
      </c>
    </row>
    <row r="258" spans="1:47" s="2" customFormat="1" ht="12">
      <c r="A258" s="39"/>
      <c r="B258" s="40"/>
      <c r="C258" s="41"/>
      <c r="D258" s="234" t="s">
        <v>141</v>
      </c>
      <c r="E258" s="41"/>
      <c r="F258" s="235" t="s">
        <v>319</v>
      </c>
      <c r="G258" s="41"/>
      <c r="H258" s="41"/>
      <c r="I258" s="236"/>
      <c r="J258" s="41"/>
      <c r="K258" s="41"/>
      <c r="L258" s="45"/>
      <c r="M258" s="237"/>
      <c r="N258" s="238"/>
      <c r="O258" s="92"/>
      <c r="P258" s="92"/>
      <c r="Q258" s="92"/>
      <c r="R258" s="92"/>
      <c r="S258" s="92"/>
      <c r="T258" s="93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7" t="s">
        <v>141</v>
      </c>
      <c r="AU258" s="17" t="s">
        <v>21</v>
      </c>
    </row>
    <row r="259" spans="1:51" s="14" customFormat="1" ht="12">
      <c r="A259" s="14"/>
      <c r="B259" s="249"/>
      <c r="C259" s="250"/>
      <c r="D259" s="234" t="s">
        <v>143</v>
      </c>
      <c r="E259" s="251" t="s">
        <v>1</v>
      </c>
      <c r="F259" s="252" t="s">
        <v>309</v>
      </c>
      <c r="G259" s="250"/>
      <c r="H259" s="253">
        <v>198</v>
      </c>
      <c r="I259" s="254"/>
      <c r="J259" s="250"/>
      <c r="K259" s="250"/>
      <c r="L259" s="255"/>
      <c r="M259" s="256"/>
      <c r="N259" s="257"/>
      <c r="O259" s="257"/>
      <c r="P259" s="257"/>
      <c r="Q259" s="257"/>
      <c r="R259" s="257"/>
      <c r="S259" s="257"/>
      <c r="T259" s="258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9" t="s">
        <v>143</v>
      </c>
      <c r="AU259" s="259" t="s">
        <v>21</v>
      </c>
      <c r="AV259" s="14" t="s">
        <v>21</v>
      </c>
      <c r="AW259" s="14" t="s">
        <v>38</v>
      </c>
      <c r="AX259" s="14" t="s">
        <v>83</v>
      </c>
      <c r="AY259" s="259" t="s">
        <v>132</v>
      </c>
    </row>
    <row r="260" spans="1:51" s="15" customFormat="1" ht="12">
      <c r="A260" s="15"/>
      <c r="B260" s="260"/>
      <c r="C260" s="261"/>
      <c r="D260" s="234" t="s">
        <v>143</v>
      </c>
      <c r="E260" s="262" t="s">
        <v>1</v>
      </c>
      <c r="F260" s="263" t="s">
        <v>145</v>
      </c>
      <c r="G260" s="261"/>
      <c r="H260" s="264">
        <v>198</v>
      </c>
      <c r="I260" s="265"/>
      <c r="J260" s="261"/>
      <c r="K260" s="261"/>
      <c r="L260" s="266"/>
      <c r="M260" s="267"/>
      <c r="N260" s="268"/>
      <c r="O260" s="268"/>
      <c r="P260" s="268"/>
      <c r="Q260" s="268"/>
      <c r="R260" s="268"/>
      <c r="S260" s="268"/>
      <c r="T260" s="269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270" t="s">
        <v>143</v>
      </c>
      <c r="AU260" s="270" t="s">
        <v>21</v>
      </c>
      <c r="AV260" s="15" t="s">
        <v>139</v>
      </c>
      <c r="AW260" s="15" t="s">
        <v>38</v>
      </c>
      <c r="AX260" s="15" t="s">
        <v>91</v>
      </c>
      <c r="AY260" s="270" t="s">
        <v>132</v>
      </c>
    </row>
    <row r="261" spans="1:65" s="2" customFormat="1" ht="16.5" customHeight="1">
      <c r="A261" s="39"/>
      <c r="B261" s="40"/>
      <c r="C261" s="271" t="s">
        <v>320</v>
      </c>
      <c r="D261" s="271" t="s">
        <v>285</v>
      </c>
      <c r="E261" s="272" t="s">
        <v>321</v>
      </c>
      <c r="F261" s="273" t="s">
        <v>322</v>
      </c>
      <c r="G261" s="274" t="s">
        <v>323</v>
      </c>
      <c r="H261" s="275">
        <v>4.95</v>
      </c>
      <c r="I261" s="276"/>
      <c r="J261" s="277">
        <f>ROUND(I261*H261,2)</f>
        <v>0</v>
      </c>
      <c r="K261" s="273" t="s">
        <v>305</v>
      </c>
      <c r="L261" s="278"/>
      <c r="M261" s="279" t="s">
        <v>1</v>
      </c>
      <c r="N261" s="280" t="s">
        <v>48</v>
      </c>
      <c r="O261" s="92"/>
      <c r="P261" s="230">
        <f>O261*H261</f>
        <v>0</v>
      </c>
      <c r="Q261" s="230">
        <v>0.001</v>
      </c>
      <c r="R261" s="230">
        <f>Q261*H261</f>
        <v>0.00495</v>
      </c>
      <c r="S261" s="230">
        <v>0</v>
      </c>
      <c r="T261" s="231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32" t="s">
        <v>182</v>
      </c>
      <c r="AT261" s="232" t="s">
        <v>285</v>
      </c>
      <c r="AU261" s="232" t="s">
        <v>21</v>
      </c>
      <c r="AY261" s="17" t="s">
        <v>132</v>
      </c>
      <c r="BE261" s="233">
        <f>IF(N261="základní",J261,0)</f>
        <v>0</v>
      </c>
      <c r="BF261" s="233">
        <f>IF(N261="snížená",J261,0)</f>
        <v>0</v>
      </c>
      <c r="BG261" s="233">
        <f>IF(N261="zákl. přenesená",J261,0)</f>
        <v>0</v>
      </c>
      <c r="BH261" s="233">
        <f>IF(N261="sníž. přenesená",J261,0)</f>
        <v>0</v>
      </c>
      <c r="BI261" s="233">
        <f>IF(N261="nulová",J261,0)</f>
        <v>0</v>
      </c>
      <c r="BJ261" s="17" t="s">
        <v>91</v>
      </c>
      <c r="BK261" s="233">
        <f>ROUND(I261*H261,2)</f>
        <v>0</v>
      </c>
      <c r="BL261" s="17" t="s">
        <v>139</v>
      </c>
      <c r="BM261" s="232" t="s">
        <v>324</v>
      </c>
    </row>
    <row r="262" spans="1:47" s="2" customFormat="1" ht="12">
      <c r="A262" s="39"/>
      <c r="B262" s="40"/>
      <c r="C262" s="41"/>
      <c r="D262" s="234" t="s">
        <v>141</v>
      </c>
      <c r="E262" s="41"/>
      <c r="F262" s="235" t="s">
        <v>322</v>
      </c>
      <c r="G262" s="41"/>
      <c r="H262" s="41"/>
      <c r="I262" s="236"/>
      <c r="J262" s="41"/>
      <c r="K262" s="41"/>
      <c r="L262" s="45"/>
      <c r="M262" s="237"/>
      <c r="N262" s="238"/>
      <c r="O262" s="92"/>
      <c r="P262" s="92"/>
      <c r="Q262" s="92"/>
      <c r="R262" s="92"/>
      <c r="S262" s="92"/>
      <c r="T262" s="93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7" t="s">
        <v>141</v>
      </c>
      <c r="AU262" s="17" t="s">
        <v>21</v>
      </c>
    </row>
    <row r="263" spans="1:51" s="14" customFormat="1" ht="12">
      <c r="A263" s="14"/>
      <c r="B263" s="249"/>
      <c r="C263" s="250"/>
      <c r="D263" s="234" t="s">
        <v>143</v>
      </c>
      <c r="E263" s="251" t="s">
        <v>1</v>
      </c>
      <c r="F263" s="252" t="s">
        <v>325</v>
      </c>
      <c r="G263" s="250"/>
      <c r="H263" s="253">
        <v>4.95</v>
      </c>
      <c r="I263" s="254"/>
      <c r="J263" s="250"/>
      <c r="K263" s="250"/>
      <c r="L263" s="255"/>
      <c r="M263" s="256"/>
      <c r="N263" s="257"/>
      <c r="O263" s="257"/>
      <c r="P263" s="257"/>
      <c r="Q263" s="257"/>
      <c r="R263" s="257"/>
      <c r="S263" s="257"/>
      <c r="T263" s="258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9" t="s">
        <v>143</v>
      </c>
      <c r="AU263" s="259" t="s">
        <v>21</v>
      </c>
      <c r="AV263" s="14" t="s">
        <v>21</v>
      </c>
      <c r="AW263" s="14" t="s">
        <v>38</v>
      </c>
      <c r="AX263" s="14" t="s">
        <v>83</v>
      </c>
      <c r="AY263" s="259" t="s">
        <v>132</v>
      </c>
    </row>
    <row r="264" spans="1:51" s="15" customFormat="1" ht="12">
      <c r="A264" s="15"/>
      <c r="B264" s="260"/>
      <c r="C264" s="261"/>
      <c r="D264" s="234" t="s">
        <v>143</v>
      </c>
      <c r="E264" s="262" t="s">
        <v>1</v>
      </c>
      <c r="F264" s="263" t="s">
        <v>145</v>
      </c>
      <c r="G264" s="261"/>
      <c r="H264" s="264">
        <v>4.95</v>
      </c>
      <c r="I264" s="265"/>
      <c r="J264" s="261"/>
      <c r="K264" s="261"/>
      <c r="L264" s="266"/>
      <c r="M264" s="267"/>
      <c r="N264" s="268"/>
      <c r="O264" s="268"/>
      <c r="P264" s="268"/>
      <c r="Q264" s="268"/>
      <c r="R264" s="268"/>
      <c r="S264" s="268"/>
      <c r="T264" s="269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70" t="s">
        <v>143</v>
      </c>
      <c r="AU264" s="270" t="s">
        <v>21</v>
      </c>
      <c r="AV264" s="15" t="s">
        <v>139</v>
      </c>
      <c r="AW264" s="15" t="s">
        <v>38</v>
      </c>
      <c r="AX264" s="15" t="s">
        <v>91</v>
      </c>
      <c r="AY264" s="270" t="s">
        <v>132</v>
      </c>
    </row>
    <row r="265" spans="1:65" s="2" customFormat="1" ht="16.5" customHeight="1">
      <c r="A265" s="39"/>
      <c r="B265" s="40"/>
      <c r="C265" s="221" t="s">
        <v>326</v>
      </c>
      <c r="D265" s="221" t="s">
        <v>134</v>
      </c>
      <c r="E265" s="222" t="s">
        <v>327</v>
      </c>
      <c r="F265" s="223" t="s">
        <v>328</v>
      </c>
      <c r="G265" s="224" t="s">
        <v>137</v>
      </c>
      <c r="H265" s="225">
        <v>198</v>
      </c>
      <c r="I265" s="226"/>
      <c r="J265" s="227">
        <f>ROUND(I265*H265,2)</f>
        <v>0</v>
      </c>
      <c r="K265" s="223" t="s">
        <v>305</v>
      </c>
      <c r="L265" s="45"/>
      <c r="M265" s="228" t="s">
        <v>1</v>
      </c>
      <c r="N265" s="229" t="s">
        <v>48</v>
      </c>
      <c r="O265" s="92"/>
      <c r="P265" s="230">
        <f>O265*H265</f>
        <v>0</v>
      </c>
      <c r="Q265" s="230">
        <v>0</v>
      </c>
      <c r="R265" s="230">
        <f>Q265*H265</f>
        <v>0</v>
      </c>
      <c r="S265" s="230">
        <v>0</v>
      </c>
      <c r="T265" s="231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32" t="s">
        <v>139</v>
      </c>
      <c r="AT265" s="232" t="s">
        <v>134</v>
      </c>
      <c r="AU265" s="232" t="s">
        <v>21</v>
      </c>
      <c r="AY265" s="17" t="s">
        <v>132</v>
      </c>
      <c r="BE265" s="233">
        <f>IF(N265="základní",J265,0)</f>
        <v>0</v>
      </c>
      <c r="BF265" s="233">
        <f>IF(N265="snížená",J265,0)</f>
        <v>0</v>
      </c>
      <c r="BG265" s="233">
        <f>IF(N265="zákl. přenesená",J265,0)</f>
        <v>0</v>
      </c>
      <c r="BH265" s="233">
        <f>IF(N265="sníž. přenesená",J265,0)</f>
        <v>0</v>
      </c>
      <c r="BI265" s="233">
        <f>IF(N265="nulová",J265,0)</f>
        <v>0</v>
      </c>
      <c r="BJ265" s="17" t="s">
        <v>91</v>
      </c>
      <c r="BK265" s="233">
        <f>ROUND(I265*H265,2)</f>
        <v>0</v>
      </c>
      <c r="BL265" s="17" t="s">
        <v>139</v>
      </c>
      <c r="BM265" s="232" t="s">
        <v>329</v>
      </c>
    </row>
    <row r="266" spans="1:47" s="2" customFormat="1" ht="12">
      <c r="A266" s="39"/>
      <c r="B266" s="40"/>
      <c r="C266" s="41"/>
      <c r="D266" s="234" t="s">
        <v>141</v>
      </c>
      <c r="E266" s="41"/>
      <c r="F266" s="235" t="s">
        <v>330</v>
      </c>
      <c r="G266" s="41"/>
      <c r="H266" s="41"/>
      <c r="I266" s="236"/>
      <c r="J266" s="41"/>
      <c r="K266" s="41"/>
      <c r="L266" s="45"/>
      <c r="M266" s="237"/>
      <c r="N266" s="238"/>
      <c r="O266" s="92"/>
      <c r="P266" s="92"/>
      <c r="Q266" s="92"/>
      <c r="R266" s="92"/>
      <c r="S266" s="92"/>
      <c r="T266" s="93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T266" s="17" t="s">
        <v>141</v>
      </c>
      <c r="AU266" s="17" t="s">
        <v>21</v>
      </c>
    </row>
    <row r="267" spans="1:51" s="14" customFormat="1" ht="12">
      <c r="A267" s="14"/>
      <c r="B267" s="249"/>
      <c r="C267" s="250"/>
      <c r="D267" s="234" t="s">
        <v>143</v>
      </c>
      <c r="E267" s="251" t="s">
        <v>1</v>
      </c>
      <c r="F267" s="252" t="s">
        <v>309</v>
      </c>
      <c r="G267" s="250"/>
      <c r="H267" s="253">
        <v>198</v>
      </c>
      <c r="I267" s="254"/>
      <c r="J267" s="250"/>
      <c r="K267" s="250"/>
      <c r="L267" s="255"/>
      <c r="M267" s="256"/>
      <c r="N267" s="257"/>
      <c r="O267" s="257"/>
      <c r="P267" s="257"/>
      <c r="Q267" s="257"/>
      <c r="R267" s="257"/>
      <c r="S267" s="257"/>
      <c r="T267" s="258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9" t="s">
        <v>143</v>
      </c>
      <c r="AU267" s="259" t="s">
        <v>21</v>
      </c>
      <c r="AV267" s="14" t="s">
        <v>21</v>
      </c>
      <c r="AW267" s="14" t="s">
        <v>38</v>
      </c>
      <c r="AX267" s="14" t="s">
        <v>83</v>
      </c>
      <c r="AY267" s="259" t="s">
        <v>132</v>
      </c>
    </row>
    <row r="268" spans="1:51" s="15" customFormat="1" ht="12">
      <c r="A268" s="15"/>
      <c r="B268" s="260"/>
      <c r="C268" s="261"/>
      <c r="D268" s="234" t="s">
        <v>143</v>
      </c>
      <c r="E268" s="262" t="s">
        <v>1</v>
      </c>
      <c r="F268" s="263" t="s">
        <v>145</v>
      </c>
      <c r="G268" s="261"/>
      <c r="H268" s="264">
        <v>198</v>
      </c>
      <c r="I268" s="265"/>
      <c r="J268" s="261"/>
      <c r="K268" s="261"/>
      <c r="L268" s="266"/>
      <c r="M268" s="267"/>
      <c r="N268" s="268"/>
      <c r="O268" s="268"/>
      <c r="P268" s="268"/>
      <c r="Q268" s="268"/>
      <c r="R268" s="268"/>
      <c r="S268" s="268"/>
      <c r="T268" s="269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70" t="s">
        <v>143</v>
      </c>
      <c r="AU268" s="270" t="s">
        <v>21</v>
      </c>
      <c r="AV268" s="15" t="s">
        <v>139</v>
      </c>
      <c r="AW268" s="15" t="s">
        <v>38</v>
      </c>
      <c r="AX268" s="15" t="s">
        <v>91</v>
      </c>
      <c r="AY268" s="270" t="s">
        <v>132</v>
      </c>
    </row>
    <row r="269" spans="1:65" s="2" customFormat="1" ht="24.15" customHeight="1">
      <c r="A269" s="39"/>
      <c r="B269" s="40"/>
      <c r="C269" s="221" t="s">
        <v>331</v>
      </c>
      <c r="D269" s="221" t="s">
        <v>134</v>
      </c>
      <c r="E269" s="222" t="s">
        <v>332</v>
      </c>
      <c r="F269" s="223" t="s">
        <v>333</v>
      </c>
      <c r="G269" s="224" t="s">
        <v>137</v>
      </c>
      <c r="H269" s="225">
        <v>198</v>
      </c>
      <c r="I269" s="226"/>
      <c r="J269" s="227">
        <f>ROUND(I269*H269,2)</f>
        <v>0</v>
      </c>
      <c r="K269" s="223" t="s">
        <v>305</v>
      </c>
      <c r="L269" s="45"/>
      <c r="M269" s="228" t="s">
        <v>1</v>
      </c>
      <c r="N269" s="229" t="s">
        <v>48</v>
      </c>
      <c r="O269" s="92"/>
      <c r="P269" s="230">
        <f>O269*H269</f>
        <v>0</v>
      </c>
      <c r="Q269" s="230">
        <v>0</v>
      </c>
      <c r="R269" s="230">
        <f>Q269*H269</f>
        <v>0</v>
      </c>
      <c r="S269" s="230">
        <v>0</v>
      </c>
      <c r="T269" s="231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32" t="s">
        <v>139</v>
      </c>
      <c r="AT269" s="232" t="s">
        <v>134</v>
      </c>
      <c r="AU269" s="232" t="s">
        <v>21</v>
      </c>
      <c r="AY269" s="17" t="s">
        <v>132</v>
      </c>
      <c r="BE269" s="233">
        <f>IF(N269="základní",J269,0)</f>
        <v>0</v>
      </c>
      <c r="BF269" s="233">
        <f>IF(N269="snížená",J269,0)</f>
        <v>0</v>
      </c>
      <c r="BG269" s="233">
        <f>IF(N269="zákl. přenesená",J269,0)</f>
        <v>0</v>
      </c>
      <c r="BH269" s="233">
        <f>IF(N269="sníž. přenesená",J269,0)</f>
        <v>0</v>
      </c>
      <c r="BI269" s="233">
        <f>IF(N269="nulová",J269,0)</f>
        <v>0</v>
      </c>
      <c r="BJ269" s="17" t="s">
        <v>91</v>
      </c>
      <c r="BK269" s="233">
        <f>ROUND(I269*H269,2)</f>
        <v>0</v>
      </c>
      <c r="BL269" s="17" t="s">
        <v>139</v>
      </c>
      <c r="BM269" s="232" t="s">
        <v>334</v>
      </c>
    </row>
    <row r="270" spans="1:47" s="2" customFormat="1" ht="12">
      <c r="A270" s="39"/>
      <c r="B270" s="40"/>
      <c r="C270" s="41"/>
      <c r="D270" s="234" t="s">
        <v>141</v>
      </c>
      <c r="E270" s="41"/>
      <c r="F270" s="235" t="s">
        <v>335</v>
      </c>
      <c r="G270" s="41"/>
      <c r="H270" s="41"/>
      <c r="I270" s="236"/>
      <c r="J270" s="41"/>
      <c r="K270" s="41"/>
      <c r="L270" s="45"/>
      <c r="M270" s="237"/>
      <c r="N270" s="238"/>
      <c r="O270" s="92"/>
      <c r="P270" s="92"/>
      <c r="Q270" s="92"/>
      <c r="R270" s="92"/>
      <c r="S270" s="92"/>
      <c r="T270" s="93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7" t="s">
        <v>141</v>
      </c>
      <c r="AU270" s="17" t="s">
        <v>21</v>
      </c>
    </row>
    <row r="271" spans="1:51" s="14" customFormat="1" ht="12">
      <c r="A271" s="14"/>
      <c r="B271" s="249"/>
      <c r="C271" s="250"/>
      <c r="D271" s="234" t="s">
        <v>143</v>
      </c>
      <c r="E271" s="251" t="s">
        <v>1</v>
      </c>
      <c r="F271" s="252" t="s">
        <v>309</v>
      </c>
      <c r="G271" s="250"/>
      <c r="H271" s="253">
        <v>198</v>
      </c>
      <c r="I271" s="254"/>
      <c r="J271" s="250"/>
      <c r="K271" s="250"/>
      <c r="L271" s="255"/>
      <c r="M271" s="256"/>
      <c r="N271" s="257"/>
      <c r="O271" s="257"/>
      <c r="P271" s="257"/>
      <c r="Q271" s="257"/>
      <c r="R271" s="257"/>
      <c r="S271" s="257"/>
      <c r="T271" s="258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9" t="s">
        <v>143</v>
      </c>
      <c r="AU271" s="259" t="s">
        <v>21</v>
      </c>
      <c r="AV271" s="14" t="s">
        <v>21</v>
      </c>
      <c r="AW271" s="14" t="s">
        <v>38</v>
      </c>
      <c r="AX271" s="14" t="s">
        <v>83</v>
      </c>
      <c r="AY271" s="259" t="s">
        <v>132</v>
      </c>
    </row>
    <row r="272" spans="1:51" s="15" customFormat="1" ht="12">
      <c r="A272" s="15"/>
      <c r="B272" s="260"/>
      <c r="C272" s="261"/>
      <c r="D272" s="234" t="s">
        <v>143</v>
      </c>
      <c r="E272" s="262" t="s">
        <v>1</v>
      </c>
      <c r="F272" s="263" t="s">
        <v>145</v>
      </c>
      <c r="G272" s="261"/>
      <c r="H272" s="264">
        <v>198</v>
      </c>
      <c r="I272" s="265"/>
      <c r="J272" s="261"/>
      <c r="K272" s="261"/>
      <c r="L272" s="266"/>
      <c r="M272" s="267"/>
      <c r="N272" s="268"/>
      <c r="O272" s="268"/>
      <c r="P272" s="268"/>
      <c r="Q272" s="268"/>
      <c r="R272" s="268"/>
      <c r="S272" s="268"/>
      <c r="T272" s="269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270" t="s">
        <v>143</v>
      </c>
      <c r="AU272" s="270" t="s">
        <v>21</v>
      </c>
      <c r="AV272" s="15" t="s">
        <v>139</v>
      </c>
      <c r="AW272" s="15" t="s">
        <v>38</v>
      </c>
      <c r="AX272" s="15" t="s">
        <v>91</v>
      </c>
      <c r="AY272" s="270" t="s">
        <v>132</v>
      </c>
    </row>
    <row r="273" spans="1:65" s="2" customFormat="1" ht="21.75" customHeight="1">
      <c r="A273" s="39"/>
      <c r="B273" s="40"/>
      <c r="C273" s="221" t="s">
        <v>336</v>
      </c>
      <c r="D273" s="221" t="s">
        <v>134</v>
      </c>
      <c r="E273" s="222" t="s">
        <v>337</v>
      </c>
      <c r="F273" s="223" t="s">
        <v>338</v>
      </c>
      <c r="G273" s="224" t="s">
        <v>203</v>
      </c>
      <c r="H273" s="225">
        <v>9.9</v>
      </c>
      <c r="I273" s="226"/>
      <c r="J273" s="227">
        <f>ROUND(I273*H273,2)</f>
        <v>0</v>
      </c>
      <c r="K273" s="223" t="s">
        <v>305</v>
      </c>
      <c r="L273" s="45"/>
      <c r="M273" s="228" t="s">
        <v>1</v>
      </c>
      <c r="N273" s="229" t="s">
        <v>48</v>
      </c>
      <c r="O273" s="92"/>
      <c r="P273" s="230">
        <f>O273*H273</f>
        <v>0</v>
      </c>
      <c r="Q273" s="230">
        <v>0</v>
      </c>
      <c r="R273" s="230">
        <f>Q273*H273</f>
        <v>0</v>
      </c>
      <c r="S273" s="230">
        <v>0</v>
      </c>
      <c r="T273" s="231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32" t="s">
        <v>139</v>
      </c>
      <c r="AT273" s="232" t="s">
        <v>134</v>
      </c>
      <c r="AU273" s="232" t="s">
        <v>21</v>
      </c>
      <c r="AY273" s="17" t="s">
        <v>132</v>
      </c>
      <c r="BE273" s="233">
        <f>IF(N273="základní",J273,0)</f>
        <v>0</v>
      </c>
      <c r="BF273" s="233">
        <f>IF(N273="snížená",J273,0)</f>
        <v>0</v>
      </c>
      <c r="BG273" s="233">
        <f>IF(N273="zákl. přenesená",J273,0)</f>
        <v>0</v>
      </c>
      <c r="BH273" s="233">
        <f>IF(N273="sníž. přenesená",J273,0)</f>
        <v>0</v>
      </c>
      <c r="BI273" s="233">
        <f>IF(N273="nulová",J273,0)</f>
        <v>0</v>
      </c>
      <c r="BJ273" s="17" t="s">
        <v>91</v>
      </c>
      <c r="BK273" s="233">
        <f>ROUND(I273*H273,2)</f>
        <v>0</v>
      </c>
      <c r="BL273" s="17" t="s">
        <v>139</v>
      </c>
      <c r="BM273" s="232" t="s">
        <v>339</v>
      </c>
    </row>
    <row r="274" spans="1:47" s="2" customFormat="1" ht="12">
      <c r="A274" s="39"/>
      <c r="B274" s="40"/>
      <c r="C274" s="41"/>
      <c r="D274" s="234" t="s">
        <v>141</v>
      </c>
      <c r="E274" s="41"/>
      <c r="F274" s="235" t="s">
        <v>340</v>
      </c>
      <c r="G274" s="41"/>
      <c r="H274" s="41"/>
      <c r="I274" s="236"/>
      <c r="J274" s="41"/>
      <c r="K274" s="41"/>
      <c r="L274" s="45"/>
      <c r="M274" s="237"/>
      <c r="N274" s="238"/>
      <c r="O274" s="92"/>
      <c r="P274" s="92"/>
      <c r="Q274" s="92"/>
      <c r="R274" s="92"/>
      <c r="S274" s="92"/>
      <c r="T274" s="93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7" t="s">
        <v>141</v>
      </c>
      <c r="AU274" s="17" t="s">
        <v>21</v>
      </c>
    </row>
    <row r="275" spans="1:51" s="14" customFormat="1" ht="12">
      <c r="A275" s="14"/>
      <c r="B275" s="249"/>
      <c r="C275" s="250"/>
      <c r="D275" s="234" t="s">
        <v>143</v>
      </c>
      <c r="E275" s="251" t="s">
        <v>1</v>
      </c>
      <c r="F275" s="252" t="s">
        <v>341</v>
      </c>
      <c r="G275" s="250"/>
      <c r="H275" s="253">
        <v>9.9</v>
      </c>
      <c r="I275" s="254"/>
      <c r="J275" s="250"/>
      <c r="K275" s="250"/>
      <c r="L275" s="255"/>
      <c r="M275" s="256"/>
      <c r="N275" s="257"/>
      <c r="O275" s="257"/>
      <c r="P275" s="257"/>
      <c r="Q275" s="257"/>
      <c r="R275" s="257"/>
      <c r="S275" s="257"/>
      <c r="T275" s="258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9" t="s">
        <v>143</v>
      </c>
      <c r="AU275" s="259" t="s">
        <v>21</v>
      </c>
      <c r="AV275" s="14" t="s">
        <v>21</v>
      </c>
      <c r="AW275" s="14" t="s">
        <v>38</v>
      </c>
      <c r="AX275" s="14" t="s">
        <v>83</v>
      </c>
      <c r="AY275" s="259" t="s">
        <v>132</v>
      </c>
    </row>
    <row r="276" spans="1:51" s="15" customFormat="1" ht="12">
      <c r="A276" s="15"/>
      <c r="B276" s="260"/>
      <c r="C276" s="261"/>
      <c r="D276" s="234" t="s">
        <v>143</v>
      </c>
      <c r="E276" s="262" t="s">
        <v>1</v>
      </c>
      <c r="F276" s="263" t="s">
        <v>145</v>
      </c>
      <c r="G276" s="261"/>
      <c r="H276" s="264">
        <v>9.9</v>
      </c>
      <c r="I276" s="265"/>
      <c r="J276" s="261"/>
      <c r="K276" s="261"/>
      <c r="L276" s="266"/>
      <c r="M276" s="267"/>
      <c r="N276" s="268"/>
      <c r="O276" s="268"/>
      <c r="P276" s="268"/>
      <c r="Q276" s="268"/>
      <c r="R276" s="268"/>
      <c r="S276" s="268"/>
      <c r="T276" s="269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T276" s="270" t="s">
        <v>143</v>
      </c>
      <c r="AU276" s="270" t="s">
        <v>21</v>
      </c>
      <c r="AV276" s="15" t="s">
        <v>139</v>
      </c>
      <c r="AW276" s="15" t="s">
        <v>38</v>
      </c>
      <c r="AX276" s="15" t="s">
        <v>91</v>
      </c>
      <c r="AY276" s="270" t="s">
        <v>132</v>
      </c>
    </row>
    <row r="277" spans="1:63" s="12" customFormat="1" ht="22.8" customHeight="1">
      <c r="A277" s="12"/>
      <c r="B277" s="205"/>
      <c r="C277" s="206"/>
      <c r="D277" s="207" t="s">
        <v>82</v>
      </c>
      <c r="E277" s="219" t="s">
        <v>21</v>
      </c>
      <c r="F277" s="219" t="s">
        <v>342</v>
      </c>
      <c r="G277" s="206"/>
      <c r="H277" s="206"/>
      <c r="I277" s="209"/>
      <c r="J277" s="220">
        <f>BK277</f>
        <v>0</v>
      </c>
      <c r="K277" s="206"/>
      <c r="L277" s="211"/>
      <c r="M277" s="212"/>
      <c r="N277" s="213"/>
      <c r="O277" s="213"/>
      <c r="P277" s="214">
        <f>SUM(P278:P291)</f>
        <v>0</v>
      </c>
      <c r="Q277" s="213"/>
      <c r="R277" s="214">
        <f>SUM(R278:R291)</f>
        <v>22.845491499999998</v>
      </c>
      <c r="S277" s="213"/>
      <c r="T277" s="215">
        <f>SUM(T278:T291)</f>
        <v>0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R277" s="216" t="s">
        <v>91</v>
      </c>
      <c r="AT277" s="217" t="s">
        <v>82</v>
      </c>
      <c r="AU277" s="217" t="s">
        <v>91</v>
      </c>
      <c r="AY277" s="216" t="s">
        <v>132</v>
      </c>
      <c r="BK277" s="218">
        <f>SUM(BK278:BK291)</f>
        <v>0</v>
      </c>
    </row>
    <row r="278" spans="1:65" s="2" customFormat="1" ht="24.15" customHeight="1">
      <c r="A278" s="39"/>
      <c r="B278" s="40"/>
      <c r="C278" s="221" t="s">
        <v>343</v>
      </c>
      <c r="D278" s="221" t="s">
        <v>134</v>
      </c>
      <c r="E278" s="222" t="s">
        <v>344</v>
      </c>
      <c r="F278" s="223" t="s">
        <v>345</v>
      </c>
      <c r="G278" s="224" t="s">
        <v>137</v>
      </c>
      <c r="H278" s="225">
        <v>157</v>
      </c>
      <c r="I278" s="226"/>
      <c r="J278" s="227">
        <f>ROUND(I278*H278,2)</f>
        <v>0</v>
      </c>
      <c r="K278" s="223" t="s">
        <v>1</v>
      </c>
      <c r="L278" s="45"/>
      <c r="M278" s="228" t="s">
        <v>1</v>
      </c>
      <c r="N278" s="229" t="s">
        <v>48</v>
      </c>
      <c r="O278" s="92"/>
      <c r="P278" s="230">
        <f>O278*H278</f>
        <v>0</v>
      </c>
      <c r="Q278" s="230">
        <v>0</v>
      </c>
      <c r="R278" s="230">
        <f>Q278*H278</f>
        <v>0</v>
      </c>
      <c r="S278" s="230">
        <v>0</v>
      </c>
      <c r="T278" s="231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32" t="s">
        <v>139</v>
      </c>
      <c r="AT278" s="232" t="s">
        <v>134</v>
      </c>
      <c r="AU278" s="232" t="s">
        <v>21</v>
      </c>
      <c r="AY278" s="17" t="s">
        <v>132</v>
      </c>
      <c r="BE278" s="233">
        <f>IF(N278="základní",J278,0)</f>
        <v>0</v>
      </c>
      <c r="BF278" s="233">
        <f>IF(N278="snížená",J278,0)</f>
        <v>0</v>
      </c>
      <c r="BG278" s="233">
        <f>IF(N278="zákl. přenesená",J278,0)</f>
        <v>0</v>
      </c>
      <c r="BH278" s="233">
        <f>IF(N278="sníž. přenesená",J278,0)</f>
        <v>0</v>
      </c>
      <c r="BI278" s="233">
        <f>IF(N278="nulová",J278,0)</f>
        <v>0</v>
      </c>
      <c r="BJ278" s="17" t="s">
        <v>91</v>
      </c>
      <c r="BK278" s="233">
        <f>ROUND(I278*H278,2)</f>
        <v>0</v>
      </c>
      <c r="BL278" s="17" t="s">
        <v>139</v>
      </c>
      <c r="BM278" s="232" t="s">
        <v>346</v>
      </c>
    </row>
    <row r="279" spans="1:47" s="2" customFormat="1" ht="12">
      <c r="A279" s="39"/>
      <c r="B279" s="40"/>
      <c r="C279" s="41"/>
      <c r="D279" s="234" t="s">
        <v>141</v>
      </c>
      <c r="E279" s="41"/>
      <c r="F279" s="235" t="s">
        <v>345</v>
      </c>
      <c r="G279" s="41"/>
      <c r="H279" s="41"/>
      <c r="I279" s="236"/>
      <c r="J279" s="41"/>
      <c r="K279" s="41"/>
      <c r="L279" s="45"/>
      <c r="M279" s="237"/>
      <c r="N279" s="238"/>
      <c r="O279" s="92"/>
      <c r="P279" s="92"/>
      <c r="Q279" s="92"/>
      <c r="R279" s="92"/>
      <c r="S279" s="92"/>
      <c r="T279" s="93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7" t="s">
        <v>141</v>
      </c>
      <c r="AU279" s="17" t="s">
        <v>21</v>
      </c>
    </row>
    <row r="280" spans="1:51" s="13" customFormat="1" ht="12">
      <c r="A280" s="13"/>
      <c r="B280" s="239"/>
      <c r="C280" s="240"/>
      <c r="D280" s="234" t="s">
        <v>143</v>
      </c>
      <c r="E280" s="241" t="s">
        <v>1</v>
      </c>
      <c r="F280" s="242" t="s">
        <v>347</v>
      </c>
      <c r="G280" s="240"/>
      <c r="H280" s="241" t="s">
        <v>1</v>
      </c>
      <c r="I280" s="243"/>
      <c r="J280" s="240"/>
      <c r="K280" s="240"/>
      <c r="L280" s="244"/>
      <c r="M280" s="245"/>
      <c r="N280" s="246"/>
      <c r="O280" s="246"/>
      <c r="P280" s="246"/>
      <c r="Q280" s="246"/>
      <c r="R280" s="246"/>
      <c r="S280" s="246"/>
      <c r="T280" s="247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8" t="s">
        <v>143</v>
      </c>
      <c r="AU280" s="248" t="s">
        <v>21</v>
      </c>
      <c r="AV280" s="13" t="s">
        <v>91</v>
      </c>
      <c r="AW280" s="13" t="s">
        <v>38</v>
      </c>
      <c r="AX280" s="13" t="s">
        <v>83</v>
      </c>
      <c r="AY280" s="248" t="s">
        <v>132</v>
      </c>
    </row>
    <row r="281" spans="1:51" s="14" customFormat="1" ht="12">
      <c r="A281" s="14"/>
      <c r="B281" s="249"/>
      <c r="C281" s="250"/>
      <c r="D281" s="234" t="s">
        <v>143</v>
      </c>
      <c r="E281" s="251" t="s">
        <v>1</v>
      </c>
      <c r="F281" s="252" t="s">
        <v>348</v>
      </c>
      <c r="G281" s="250"/>
      <c r="H281" s="253">
        <v>157</v>
      </c>
      <c r="I281" s="254"/>
      <c r="J281" s="250"/>
      <c r="K281" s="250"/>
      <c r="L281" s="255"/>
      <c r="M281" s="256"/>
      <c r="N281" s="257"/>
      <c r="O281" s="257"/>
      <c r="P281" s="257"/>
      <c r="Q281" s="257"/>
      <c r="R281" s="257"/>
      <c r="S281" s="257"/>
      <c r="T281" s="258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9" t="s">
        <v>143</v>
      </c>
      <c r="AU281" s="259" t="s">
        <v>21</v>
      </c>
      <c r="AV281" s="14" t="s">
        <v>21</v>
      </c>
      <c r="AW281" s="14" t="s">
        <v>38</v>
      </c>
      <c r="AX281" s="14" t="s">
        <v>83</v>
      </c>
      <c r="AY281" s="259" t="s">
        <v>132</v>
      </c>
    </row>
    <row r="282" spans="1:51" s="15" customFormat="1" ht="12">
      <c r="A282" s="15"/>
      <c r="B282" s="260"/>
      <c r="C282" s="261"/>
      <c r="D282" s="234" t="s">
        <v>143</v>
      </c>
      <c r="E282" s="262" t="s">
        <v>1</v>
      </c>
      <c r="F282" s="263" t="s">
        <v>145</v>
      </c>
      <c r="G282" s="261"/>
      <c r="H282" s="264">
        <v>157</v>
      </c>
      <c r="I282" s="265"/>
      <c r="J282" s="261"/>
      <c r="K282" s="261"/>
      <c r="L282" s="266"/>
      <c r="M282" s="267"/>
      <c r="N282" s="268"/>
      <c r="O282" s="268"/>
      <c r="P282" s="268"/>
      <c r="Q282" s="268"/>
      <c r="R282" s="268"/>
      <c r="S282" s="268"/>
      <c r="T282" s="269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T282" s="270" t="s">
        <v>143</v>
      </c>
      <c r="AU282" s="270" t="s">
        <v>21</v>
      </c>
      <c r="AV282" s="15" t="s">
        <v>139</v>
      </c>
      <c r="AW282" s="15" t="s">
        <v>38</v>
      </c>
      <c r="AX282" s="15" t="s">
        <v>91</v>
      </c>
      <c r="AY282" s="270" t="s">
        <v>132</v>
      </c>
    </row>
    <row r="283" spans="1:65" s="2" customFormat="1" ht="24.15" customHeight="1">
      <c r="A283" s="39"/>
      <c r="B283" s="40"/>
      <c r="C283" s="271" t="s">
        <v>349</v>
      </c>
      <c r="D283" s="271" t="s">
        <v>285</v>
      </c>
      <c r="E283" s="272" t="s">
        <v>350</v>
      </c>
      <c r="F283" s="273" t="s">
        <v>351</v>
      </c>
      <c r="G283" s="274" t="s">
        <v>137</v>
      </c>
      <c r="H283" s="275">
        <v>213.861</v>
      </c>
      <c r="I283" s="276"/>
      <c r="J283" s="277">
        <f>ROUND(I283*H283,2)</f>
        <v>0</v>
      </c>
      <c r="K283" s="273" t="s">
        <v>138</v>
      </c>
      <c r="L283" s="278"/>
      <c r="M283" s="279" t="s">
        <v>1</v>
      </c>
      <c r="N283" s="280" t="s">
        <v>48</v>
      </c>
      <c r="O283" s="92"/>
      <c r="P283" s="230">
        <f>O283*H283</f>
        <v>0</v>
      </c>
      <c r="Q283" s="230">
        <v>0.0015</v>
      </c>
      <c r="R283" s="230">
        <f>Q283*H283</f>
        <v>0.3207915</v>
      </c>
      <c r="S283" s="230">
        <v>0</v>
      </c>
      <c r="T283" s="231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32" t="s">
        <v>182</v>
      </c>
      <c r="AT283" s="232" t="s">
        <v>285</v>
      </c>
      <c r="AU283" s="232" t="s">
        <v>21</v>
      </c>
      <c r="AY283" s="17" t="s">
        <v>132</v>
      </c>
      <c r="BE283" s="233">
        <f>IF(N283="základní",J283,0)</f>
        <v>0</v>
      </c>
      <c r="BF283" s="233">
        <f>IF(N283="snížená",J283,0)</f>
        <v>0</v>
      </c>
      <c r="BG283" s="233">
        <f>IF(N283="zákl. přenesená",J283,0)</f>
        <v>0</v>
      </c>
      <c r="BH283" s="233">
        <f>IF(N283="sníž. přenesená",J283,0)</f>
        <v>0</v>
      </c>
      <c r="BI283" s="233">
        <f>IF(N283="nulová",J283,0)</f>
        <v>0</v>
      </c>
      <c r="BJ283" s="17" t="s">
        <v>91</v>
      </c>
      <c r="BK283" s="233">
        <f>ROUND(I283*H283,2)</f>
        <v>0</v>
      </c>
      <c r="BL283" s="17" t="s">
        <v>139</v>
      </c>
      <c r="BM283" s="232" t="s">
        <v>352</v>
      </c>
    </row>
    <row r="284" spans="1:47" s="2" customFormat="1" ht="12">
      <c r="A284" s="39"/>
      <c r="B284" s="40"/>
      <c r="C284" s="41"/>
      <c r="D284" s="234" t="s">
        <v>141</v>
      </c>
      <c r="E284" s="41"/>
      <c r="F284" s="235" t="s">
        <v>351</v>
      </c>
      <c r="G284" s="41"/>
      <c r="H284" s="41"/>
      <c r="I284" s="236"/>
      <c r="J284" s="41"/>
      <c r="K284" s="41"/>
      <c r="L284" s="45"/>
      <c r="M284" s="237"/>
      <c r="N284" s="238"/>
      <c r="O284" s="92"/>
      <c r="P284" s="92"/>
      <c r="Q284" s="92"/>
      <c r="R284" s="92"/>
      <c r="S284" s="92"/>
      <c r="T284" s="93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7" t="s">
        <v>141</v>
      </c>
      <c r="AU284" s="17" t="s">
        <v>21</v>
      </c>
    </row>
    <row r="285" spans="1:51" s="14" customFormat="1" ht="12">
      <c r="A285" s="14"/>
      <c r="B285" s="249"/>
      <c r="C285" s="250"/>
      <c r="D285" s="234" t="s">
        <v>143</v>
      </c>
      <c r="E285" s="251" t="s">
        <v>1</v>
      </c>
      <c r="F285" s="252" t="s">
        <v>353</v>
      </c>
      <c r="G285" s="250"/>
      <c r="H285" s="253">
        <v>180.55</v>
      </c>
      <c r="I285" s="254"/>
      <c r="J285" s="250"/>
      <c r="K285" s="250"/>
      <c r="L285" s="255"/>
      <c r="M285" s="256"/>
      <c r="N285" s="257"/>
      <c r="O285" s="257"/>
      <c r="P285" s="257"/>
      <c r="Q285" s="257"/>
      <c r="R285" s="257"/>
      <c r="S285" s="257"/>
      <c r="T285" s="258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9" t="s">
        <v>143</v>
      </c>
      <c r="AU285" s="259" t="s">
        <v>21</v>
      </c>
      <c r="AV285" s="14" t="s">
        <v>21</v>
      </c>
      <c r="AW285" s="14" t="s">
        <v>38</v>
      </c>
      <c r="AX285" s="14" t="s">
        <v>83</v>
      </c>
      <c r="AY285" s="259" t="s">
        <v>132</v>
      </c>
    </row>
    <row r="286" spans="1:51" s="15" customFormat="1" ht="12">
      <c r="A286" s="15"/>
      <c r="B286" s="260"/>
      <c r="C286" s="261"/>
      <c r="D286" s="234" t="s">
        <v>143</v>
      </c>
      <c r="E286" s="262" t="s">
        <v>1</v>
      </c>
      <c r="F286" s="263" t="s">
        <v>145</v>
      </c>
      <c r="G286" s="261"/>
      <c r="H286" s="264">
        <v>180.55</v>
      </c>
      <c r="I286" s="265"/>
      <c r="J286" s="261"/>
      <c r="K286" s="261"/>
      <c r="L286" s="266"/>
      <c r="M286" s="267"/>
      <c r="N286" s="268"/>
      <c r="O286" s="268"/>
      <c r="P286" s="268"/>
      <c r="Q286" s="268"/>
      <c r="R286" s="268"/>
      <c r="S286" s="268"/>
      <c r="T286" s="269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70" t="s">
        <v>143</v>
      </c>
      <c r="AU286" s="270" t="s">
        <v>21</v>
      </c>
      <c r="AV286" s="15" t="s">
        <v>139</v>
      </c>
      <c r="AW286" s="15" t="s">
        <v>38</v>
      </c>
      <c r="AX286" s="15" t="s">
        <v>91</v>
      </c>
      <c r="AY286" s="270" t="s">
        <v>132</v>
      </c>
    </row>
    <row r="287" spans="1:51" s="14" customFormat="1" ht="12">
      <c r="A287" s="14"/>
      <c r="B287" s="249"/>
      <c r="C287" s="250"/>
      <c r="D287" s="234" t="s">
        <v>143</v>
      </c>
      <c r="E287" s="250"/>
      <c r="F287" s="252" t="s">
        <v>354</v>
      </c>
      <c r="G287" s="250"/>
      <c r="H287" s="253">
        <v>213.861</v>
      </c>
      <c r="I287" s="254"/>
      <c r="J287" s="250"/>
      <c r="K287" s="250"/>
      <c r="L287" s="255"/>
      <c r="M287" s="256"/>
      <c r="N287" s="257"/>
      <c r="O287" s="257"/>
      <c r="P287" s="257"/>
      <c r="Q287" s="257"/>
      <c r="R287" s="257"/>
      <c r="S287" s="257"/>
      <c r="T287" s="258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9" t="s">
        <v>143</v>
      </c>
      <c r="AU287" s="259" t="s">
        <v>21</v>
      </c>
      <c r="AV287" s="14" t="s">
        <v>21</v>
      </c>
      <c r="AW287" s="14" t="s">
        <v>4</v>
      </c>
      <c r="AX287" s="14" t="s">
        <v>91</v>
      </c>
      <c r="AY287" s="259" t="s">
        <v>132</v>
      </c>
    </row>
    <row r="288" spans="1:65" s="2" customFormat="1" ht="37.8" customHeight="1">
      <c r="A288" s="39"/>
      <c r="B288" s="40"/>
      <c r="C288" s="221" t="s">
        <v>355</v>
      </c>
      <c r="D288" s="221" t="s">
        <v>134</v>
      </c>
      <c r="E288" s="222" t="s">
        <v>356</v>
      </c>
      <c r="F288" s="223" t="s">
        <v>357</v>
      </c>
      <c r="G288" s="224" t="s">
        <v>196</v>
      </c>
      <c r="H288" s="225">
        <v>110</v>
      </c>
      <c r="I288" s="226"/>
      <c r="J288" s="227">
        <f>ROUND(I288*H288,2)</f>
        <v>0</v>
      </c>
      <c r="K288" s="223" t="s">
        <v>138</v>
      </c>
      <c r="L288" s="45"/>
      <c r="M288" s="228" t="s">
        <v>1</v>
      </c>
      <c r="N288" s="229" t="s">
        <v>48</v>
      </c>
      <c r="O288" s="92"/>
      <c r="P288" s="230">
        <f>O288*H288</f>
        <v>0</v>
      </c>
      <c r="Q288" s="230">
        <v>0.20477</v>
      </c>
      <c r="R288" s="230">
        <f>Q288*H288</f>
        <v>22.5247</v>
      </c>
      <c r="S288" s="230">
        <v>0</v>
      </c>
      <c r="T288" s="231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32" t="s">
        <v>139</v>
      </c>
      <c r="AT288" s="232" t="s">
        <v>134</v>
      </c>
      <c r="AU288" s="232" t="s">
        <v>21</v>
      </c>
      <c r="AY288" s="17" t="s">
        <v>132</v>
      </c>
      <c r="BE288" s="233">
        <f>IF(N288="základní",J288,0)</f>
        <v>0</v>
      </c>
      <c r="BF288" s="233">
        <f>IF(N288="snížená",J288,0)</f>
        <v>0</v>
      </c>
      <c r="BG288" s="233">
        <f>IF(N288="zákl. přenesená",J288,0)</f>
        <v>0</v>
      </c>
      <c r="BH288" s="233">
        <f>IF(N288="sníž. přenesená",J288,0)</f>
        <v>0</v>
      </c>
      <c r="BI288" s="233">
        <f>IF(N288="nulová",J288,0)</f>
        <v>0</v>
      </c>
      <c r="BJ288" s="17" t="s">
        <v>91</v>
      </c>
      <c r="BK288" s="233">
        <f>ROUND(I288*H288,2)</f>
        <v>0</v>
      </c>
      <c r="BL288" s="17" t="s">
        <v>139</v>
      </c>
      <c r="BM288" s="232" t="s">
        <v>358</v>
      </c>
    </row>
    <row r="289" spans="1:47" s="2" customFormat="1" ht="12">
      <c r="A289" s="39"/>
      <c r="B289" s="40"/>
      <c r="C289" s="41"/>
      <c r="D289" s="234" t="s">
        <v>141</v>
      </c>
      <c r="E289" s="41"/>
      <c r="F289" s="235" t="s">
        <v>359</v>
      </c>
      <c r="G289" s="41"/>
      <c r="H289" s="41"/>
      <c r="I289" s="236"/>
      <c r="J289" s="41"/>
      <c r="K289" s="41"/>
      <c r="L289" s="45"/>
      <c r="M289" s="237"/>
      <c r="N289" s="238"/>
      <c r="O289" s="92"/>
      <c r="P289" s="92"/>
      <c r="Q289" s="92"/>
      <c r="R289" s="92"/>
      <c r="S289" s="92"/>
      <c r="T289" s="93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7" t="s">
        <v>141</v>
      </c>
      <c r="AU289" s="17" t="s">
        <v>21</v>
      </c>
    </row>
    <row r="290" spans="1:51" s="14" customFormat="1" ht="12">
      <c r="A290" s="14"/>
      <c r="B290" s="249"/>
      <c r="C290" s="250"/>
      <c r="D290" s="234" t="s">
        <v>143</v>
      </c>
      <c r="E290" s="251" t="s">
        <v>1</v>
      </c>
      <c r="F290" s="252" t="s">
        <v>360</v>
      </c>
      <c r="G290" s="250"/>
      <c r="H290" s="253">
        <v>110</v>
      </c>
      <c r="I290" s="254"/>
      <c r="J290" s="250"/>
      <c r="K290" s="250"/>
      <c r="L290" s="255"/>
      <c r="M290" s="256"/>
      <c r="N290" s="257"/>
      <c r="O290" s="257"/>
      <c r="P290" s="257"/>
      <c r="Q290" s="257"/>
      <c r="R290" s="257"/>
      <c r="S290" s="257"/>
      <c r="T290" s="258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59" t="s">
        <v>143</v>
      </c>
      <c r="AU290" s="259" t="s">
        <v>21</v>
      </c>
      <c r="AV290" s="14" t="s">
        <v>21</v>
      </c>
      <c r="AW290" s="14" t="s">
        <v>38</v>
      </c>
      <c r="AX290" s="14" t="s">
        <v>83</v>
      </c>
      <c r="AY290" s="259" t="s">
        <v>132</v>
      </c>
    </row>
    <row r="291" spans="1:51" s="15" customFormat="1" ht="12">
      <c r="A291" s="15"/>
      <c r="B291" s="260"/>
      <c r="C291" s="261"/>
      <c r="D291" s="234" t="s">
        <v>143</v>
      </c>
      <c r="E291" s="262" t="s">
        <v>1</v>
      </c>
      <c r="F291" s="263" t="s">
        <v>145</v>
      </c>
      <c r="G291" s="261"/>
      <c r="H291" s="264">
        <v>110</v>
      </c>
      <c r="I291" s="265"/>
      <c r="J291" s="261"/>
      <c r="K291" s="261"/>
      <c r="L291" s="266"/>
      <c r="M291" s="267"/>
      <c r="N291" s="268"/>
      <c r="O291" s="268"/>
      <c r="P291" s="268"/>
      <c r="Q291" s="268"/>
      <c r="R291" s="268"/>
      <c r="S291" s="268"/>
      <c r="T291" s="269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T291" s="270" t="s">
        <v>143</v>
      </c>
      <c r="AU291" s="270" t="s">
        <v>21</v>
      </c>
      <c r="AV291" s="15" t="s">
        <v>139</v>
      </c>
      <c r="AW291" s="15" t="s">
        <v>38</v>
      </c>
      <c r="AX291" s="15" t="s">
        <v>91</v>
      </c>
      <c r="AY291" s="270" t="s">
        <v>132</v>
      </c>
    </row>
    <row r="292" spans="1:63" s="12" customFormat="1" ht="22.8" customHeight="1">
      <c r="A292" s="12"/>
      <c r="B292" s="205"/>
      <c r="C292" s="206"/>
      <c r="D292" s="207" t="s">
        <v>82</v>
      </c>
      <c r="E292" s="219" t="s">
        <v>139</v>
      </c>
      <c r="F292" s="219" t="s">
        <v>361</v>
      </c>
      <c r="G292" s="206"/>
      <c r="H292" s="206"/>
      <c r="I292" s="209"/>
      <c r="J292" s="220">
        <f>BK292</f>
        <v>0</v>
      </c>
      <c r="K292" s="206"/>
      <c r="L292" s="211"/>
      <c r="M292" s="212"/>
      <c r="N292" s="213"/>
      <c r="O292" s="213"/>
      <c r="P292" s="214">
        <f>SUM(P293:P315)</f>
        <v>0</v>
      </c>
      <c r="Q292" s="213"/>
      <c r="R292" s="214">
        <f>SUM(R293:R315)</f>
        <v>15.906289750000001</v>
      </c>
      <c r="S292" s="213"/>
      <c r="T292" s="215">
        <f>SUM(T293:T315)</f>
        <v>0</v>
      </c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R292" s="216" t="s">
        <v>91</v>
      </c>
      <c r="AT292" s="217" t="s">
        <v>82</v>
      </c>
      <c r="AU292" s="217" t="s">
        <v>91</v>
      </c>
      <c r="AY292" s="216" t="s">
        <v>132</v>
      </c>
      <c r="BK292" s="218">
        <f>SUM(BK293:BK315)</f>
        <v>0</v>
      </c>
    </row>
    <row r="293" spans="1:65" s="2" customFormat="1" ht="16.5" customHeight="1">
      <c r="A293" s="39"/>
      <c r="B293" s="40"/>
      <c r="C293" s="221" t="s">
        <v>362</v>
      </c>
      <c r="D293" s="221" t="s">
        <v>134</v>
      </c>
      <c r="E293" s="222" t="s">
        <v>363</v>
      </c>
      <c r="F293" s="223" t="s">
        <v>364</v>
      </c>
      <c r="G293" s="224" t="s">
        <v>365</v>
      </c>
      <c r="H293" s="225">
        <v>1</v>
      </c>
      <c r="I293" s="226"/>
      <c r="J293" s="227">
        <f>ROUND(I293*H293,2)</f>
        <v>0</v>
      </c>
      <c r="K293" s="223" t="s">
        <v>1</v>
      </c>
      <c r="L293" s="45"/>
      <c r="M293" s="228" t="s">
        <v>1</v>
      </c>
      <c r="N293" s="229" t="s">
        <v>48</v>
      </c>
      <c r="O293" s="92"/>
      <c r="P293" s="230">
        <f>O293*H293</f>
        <v>0</v>
      </c>
      <c r="Q293" s="230">
        <v>0.01</v>
      </c>
      <c r="R293" s="230">
        <f>Q293*H293</f>
        <v>0.01</v>
      </c>
      <c r="S293" s="230">
        <v>0</v>
      </c>
      <c r="T293" s="231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32" t="s">
        <v>139</v>
      </c>
      <c r="AT293" s="232" t="s">
        <v>134</v>
      </c>
      <c r="AU293" s="232" t="s">
        <v>21</v>
      </c>
      <c r="AY293" s="17" t="s">
        <v>132</v>
      </c>
      <c r="BE293" s="233">
        <f>IF(N293="základní",J293,0)</f>
        <v>0</v>
      </c>
      <c r="BF293" s="233">
        <f>IF(N293="snížená",J293,0)</f>
        <v>0</v>
      </c>
      <c r="BG293" s="233">
        <f>IF(N293="zákl. přenesená",J293,0)</f>
        <v>0</v>
      </c>
      <c r="BH293" s="233">
        <f>IF(N293="sníž. přenesená",J293,0)</f>
        <v>0</v>
      </c>
      <c r="BI293" s="233">
        <f>IF(N293="nulová",J293,0)</f>
        <v>0</v>
      </c>
      <c r="BJ293" s="17" t="s">
        <v>91</v>
      </c>
      <c r="BK293" s="233">
        <f>ROUND(I293*H293,2)</f>
        <v>0</v>
      </c>
      <c r="BL293" s="17" t="s">
        <v>139</v>
      </c>
      <c r="BM293" s="232" t="s">
        <v>366</v>
      </c>
    </row>
    <row r="294" spans="1:47" s="2" customFormat="1" ht="12">
      <c r="A294" s="39"/>
      <c r="B294" s="40"/>
      <c r="C294" s="41"/>
      <c r="D294" s="234" t="s">
        <v>141</v>
      </c>
      <c r="E294" s="41"/>
      <c r="F294" s="235" t="s">
        <v>364</v>
      </c>
      <c r="G294" s="41"/>
      <c r="H294" s="41"/>
      <c r="I294" s="236"/>
      <c r="J294" s="41"/>
      <c r="K294" s="41"/>
      <c r="L294" s="45"/>
      <c r="M294" s="237"/>
      <c r="N294" s="238"/>
      <c r="O294" s="92"/>
      <c r="P294" s="92"/>
      <c r="Q294" s="92"/>
      <c r="R294" s="92"/>
      <c r="S294" s="92"/>
      <c r="T294" s="93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7" t="s">
        <v>141</v>
      </c>
      <c r="AU294" s="17" t="s">
        <v>21</v>
      </c>
    </row>
    <row r="295" spans="1:65" s="2" customFormat="1" ht="16.5" customHeight="1">
      <c r="A295" s="39"/>
      <c r="B295" s="40"/>
      <c r="C295" s="271" t="s">
        <v>367</v>
      </c>
      <c r="D295" s="271" t="s">
        <v>285</v>
      </c>
      <c r="E295" s="272" t="s">
        <v>368</v>
      </c>
      <c r="F295" s="273" t="s">
        <v>369</v>
      </c>
      <c r="G295" s="274" t="s">
        <v>365</v>
      </c>
      <c r="H295" s="275">
        <v>1</v>
      </c>
      <c r="I295" s="276"/>
      <c r="J295" s="277">
        <f>ROUND(I295*H295,2)</f>
        <v>0</v>
      </c>
      <c r="K295" s="273" t="s">
        <v>1</v>
      </c>
      <c r="L295" s="278"/>
      <c r="M295" s="279" t="s">
        <v>1</v>
      </c>
      <c r="N295" s="280" t="s">
        <v>48</v>
      </c>
      <c r="O295" s="92"/>
      <c r="P295" s="230">
        <f>O295*H295</f>
        <v>0</v>
      </c>
      <c r="Q295" s="230">
        <v>0.52</v>
      </c>
      <c r="R295" s="230">
        <f>Q295*H295</f>
        <v>0.52</v>
      </c>
      <c r="S295" s="230">
        <v>0</v>
      </c>
      <c r="T295" s="231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32" t="s">
        <v>182</v>
      </c>
      <c r="AT295" s="232" t="s">
        <v>285</v>
      </c>
      <c r="AU295" s="232" t="s">
        <v>21</v>
      </c>
      <c r="AY295" s="17" t="s">
        <v>132</v>
      </c>
      <c r="BE295" s="233">
        <f>IF(N295="základní",J295,0)</f>
        <v>0</v>
      </c>
      <c r="BF295" s="233">
        <f>IF(N295="snížená",J295,0)</f>
        <v>0</v>
      </c>
      <c r="BG295" s="233">
        <f>IF(N295="zákl. přenesená",J295,0)</f>
        <v>0</v>
      </c>
      <c r="BH295" s="233">
        <f>IF(N295="sníž. přenesená",J295,0)</f>
        <v>0</v>
      </c>
      <c r="BI295" s="233">
        <f>IF(N295="nulová",J295,0)</f>
        <v>0</v>
      </c>
      <c r="BJ295" s="17" t="s">
        <v>91</v>
      </c>
      <c r="BK295" s="233">
        <f>ROUND(I295*H295,2)</f>
        <v>0</v>
      </c>
      <c r="BL295" s="17" t="s">
        <v>139</v>
      </c>
      <c r="BM295" s="232" t="s">
        <v>370</v>
      </c>
    </row>
    <row r="296" spans="1:47" s="2" customFormat="1" ht="12">
      <c r="A296" s="39"/>
      <c r="B296" s="40"/>
      <c r="C296" s="41"/>
      <c r="D296" s="234" t="s">
        <v>141</v>
      </c>
      <c r="E296" s="41"/>
      <c r="F296" s="235" t="s">
        <v>369</v>
      </c>
      <c r="G296" s="41"/>
      <c r="H296" s="41"/>
      <c r="I296" s="236"/>
      <c r="J296" s="41"/>
      <c r="K296" s="41"/>
      <c r="L296" s="45"/>
      <c r="M296" s="237"/>
      <c r="N296" s="238"/>
      <c r="O296" s="92"/>
      <c r="P296" s="92"/>
      <c r="Q296" s="92"/>
      <c r="R296" s="92"/>
      <c r="S296" s="92"/>
      <c r="T296" s="93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T296" s="17" t="s">
        <v>141</v>
      </c>
      <c r="AU296" s="17" t="s">
        <v>21</v>
      </c>
    </row>
    <row r="297" spans="1:65" s="2" customFormat="1" ht="16.5" customHeight="1">
      <c r="A297" s="39"/>
      <c r="B297" s="40"/>
      <c r="C297" s="221" t="s">
        <v>371</v>
      </c>
      <c r="D297" s="221" t="s">
        <v>134</v>
      </c>
      <c r="E297" s="222" t="s">
        <v>372</v>
      </c>
      <c r="F297" s="223" t="s">
        <v>373</v>
      </c>
      <c r="G297" s="224" t="s">
        <v>203</v>
      </c>
      <c r="H297" s="225">
        <v>7.075</v>
      </c>
      <c r="I297" s="226"/>
      <c r="J297" s="227">
        <f>ROUND(I297*H297,2)</f>
        <v>0</v>
      </c>
      <c r="K297" s="223" t="s">
        <v>138</v>
      </c>
      <c r="L297" s="45"/>
      <c r="M297" s="228" t="s">
        <v>1</v>
      </c>
      <c r="N297" s="229" t="s">
        <v>48</v>
      </c>
      <c r="O297" s="92"/>
      <c r="P297" s="230">
        <f>O297*H297</f>
        <v>0</v>
      </c>
      <c r="Q297" s="230">
        <v>1.89077</v>
      </c>
      <c r="R297" s="230">
        <f>Q297*H297</f>
        <v>13.37719775</v>
      </c>
      <c r="S297" s="230">
        <v>0</v>
      </c>
      <c r="T297" s="231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32" t="s">
        <v>139</v>
      </c>
      <c r="AT297" s="232" t="s">
        <v>134</v>
      </c>
      <c r="AU297" s="232" t="s">
        <v>21</v>
      </c>
      <c r="AY297" s="17" t="s">
        <v>132</v>
      </c>
      <c r="BE297" s="233">
        <f>IF(N297="základní",J297,0)</f>
        <v>0</v>
      </c>
      <c r="BF297" s="233">
        <f>IF(N297="snížená",J297,0)</f>
        <v>0</v>
      </c>
      <c r="BG297" s="233">
        <f>IF(N297="zákl. přenesená",J297,0)</f>
        <v>0</v>
      </c>
      <c r="BH297" s="233">
        <f>IF(N297="sníž. přenesená",J297,0)</f>
        <v>0</v>
      </c>
      <c r="BI297" s="233">
        <f>IF(N297="nulová",J297,0)</f>
        <v>0</v>
      </c>
      <c r="BJ297" s="17" t="s">
        <v>91</v>
      </c>
      <c r="BK297" s="233">
        <f>ROUND(I297*H297,2)</f>
        <v>0</v>
      </c>
      <c r="BL297" s="17" t="s">
        <v>139</v>
      </c>
      <c r="BM297" s="232" t="s">
        <v>374</v>
      </c>
    </row>
    <row r="298" spans="1:47" s="2" customFormat="1" ht="12">
      <c r="A298" s="39"/>
      <c r="B298" s="40"/>
      <c r="C298" s="41"/>
      <c r="D298" s="234" t="s">
        <v>141</v>
      </c>
      <c r="E298" s="41"/>
      <c r="F298" s="235" t="s">
        <v>375</v>
      </c>
      <c r="G298" s="41"/>
      <c r="H298" s="41"/>
      <c r="I298" s="236"/>
      <c r="J298" s="41"/>
      <c r="K298" s="41"/>
      <c r="L298" s="45"/>
      <c r="M298" s="237"/>
      <c r="N298" s="238"/>
      <c r="O298" s="92"/>
      <c r="P298" s="92"/>
      <c r="Q298" s="92"/>
      <c r="R298" s="92"/>
      <c r="S298" s="92"/>
      <c r="T298" s="93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T298" s="17" t="s">
        <v>141</v>
      </c>
      <c r="AU298" s="17" t="s">
        <v>21</v>
      </c>
    </row>
    <row r="299" spans="1:51" s="13" customFormat="1" ht="12">
      <c r="A299" s="13"/>
      <c r="B299" s="239"/>
      <c r="C299" s="240"/>
      <c r="D299" s="234" t="s">
        <v>143</v>
      </c>
      <c r="E299" s="241" t="s">
        <v>1</v>
      </c>
      <c r="F299" s="242" t="s">
        <v>376</v>
      </c>
      <c r="G299" s="240"/>
      <c r="H299" s="241" t="s">
        <v>1</v>
      </c>
      <c r="I299" s="243"/>
      <c r="J299" s="240"/>
      <c r="K299" s="240"/>
      <c r="L299" s="244"/>
      <c r="M299" s="245"/>
      <c r="N299" s="246"/>
      <c r="O299" s="246"/>
      <c r="P299" s="246"/>
      <c r="Q299" s="246"/>
      <c r="R299" s="246"/>
      <c r="S299" s="246"/>
      <c r="T299" s="247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8" t="s">
        <v>143</v>
      </c>
      <c r="AU299" s="248" t="s">
        <v>21</v>
      </c>
      <c r="AV299" s="13" t="s">
        <v>91</v>
      </c>
      <c r="AW299" s="13" t="s">
        <v>38</v>
      </c>
      <c r="AX299" s="13" t="s">
        <v>83</v>
      </c>
      <c r="AY299" s="248" t="s">
        <v>132</v>
      </c>
    </row>
    <row r="300" spans="1:51" s="14" customFormat="1" ht="12">
      <c r="A300" s="14"/>
      <c r="B300" s="249"/>
      <c r="C300" s="250"/>
      <c r="D300" s="234" t="s">
        <v>143</v>
      </c>
      <c r="E300" s="251" t="s">
        <v>1</v>
      </c>
      <c r="F300" s="252" t="s">
        <v>139</v>
      </c>
      <c r="G300" s="250"/>
      <c r="H300" s="253">
        <v>4</v>
      </c>
      <c r="I300" s="254"/>
      <c r="J300" s="250"/>
      <c r="K300" s="250"/>
      <c r="L300" s="255"/>
      <c r="M300" s="256"/>
      <c r="N300" s="257"/>
      <c r="O300" s="257"/>
      <c r="P300" s="257"/>
      <c r="Q300" s="257"/>
      <c r="R300" s="257"/>
      <c r="S300" s="257"/>
      <c r="T300" s="258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59" t="s">
        <v>143</v>
      </c>
      <c r="AU300" s="259" t="s">
        <v>21</v>
      </c>
      <c r="AV300" s="14" t="s">
        <v>21</v>
      </c>
      <c r="AW300" s="14" t="s">
        <v>38</v>
      </c>
      <c r="AX300" s="14" t="s">
        <v>83</v>
      </c>
      <c r="AY300" s="259" t="s">
        <v>132</v>
      </c>
    </row>
    <row r="301" spans="1:51" s="13" customFormat="1" ht="12">
      <c r="A301" s="13"/>
      <c r="B301" s="239"/>
      <c r="C301" s="240"/>
      <c r="D301" s="234" t="s">
        <v>143</v>
      </c>
      <c r="E301" s="241" t="s">
        <v>1</v>
      </c>
      <c r="F301" s="242" t="s">
        <v>377</v>
      </c>
      <c r="G301" s="240"/>
      <c r="H301" s="241" t="s">
        <v>1</v>
      </c>
      <c r="I301" s="243"/>
      <c r="J301" s="240"/>
      <c r="K301" s="240"/>
      <c r="L301" s="244"/>
      <c r="M301" s="245"/>
      <c r="N301" s="246"/>
      <c r="O301" s="246"/>
      <c r="P301" s="246"/>
      <c r="Q301" s="246"/>
      <c r="R301" s="246"/>
      <c r="S301" s="246"/>
      <c r="T301" s="247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8" t="s">
        <v>143</v>
      </c>
      <c r="AU301" s="248" t="s">
        <v>21</v>
      </c>
      <c r="AV301" s="13" t="s">
        <v>91</v>
      </c>
      <c r="AW301" s="13" t="s">
        <v>38</v>
      </c>
      <c r="AX301" s="13" t="s">
        <v>83</v>
      </c>
      <c r="AY301" s="248" t="s">
        <v>132</v>
      </c>
    </row>
    <row r="302" spans="1:51" s="14" customFormat="1" ht="12">
      <c r="A302" s="14"/>
      <c r="B302" s="249"/>
      <c r="C302" s="250"/>
      <c r="D302" s="234" t="s">
        <v>143</v>
      </c>
      <c r="E302" s="251" t="s">
        <v>1</v>
      </c>
      <c r="F302" s="252" t="s">
        <v>378</v>
      </c>
      <c r="G302" s="250"/>
      <c r="H302" s="253">
        <v>3.075</v>
      </c>
      <c r="I302" s="254"/>
      <c r="J302" s="250"/>
      <c r="K302" s="250"/>
      <c r="L302" s="255"/>
      <c r="M302" s="256"/>
      <c r="N302" s="257"/>
      <c r="O302" s="257"/>
      <c r="P302" s="257"/>
      <c r="Q302" s="257"/>
      <c r="R302" s="257"/>
      <c r="S302" s="257"/>
      <c r="T302" s="258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9" t="s">
        <v>143</v>
      </c>
      <c r="AU302" s="259" t="s">
        <v>21</v>
      </c>
      <c r="AV302" s="14" t="s">
        <v>21</v>
      </c>
      <c r="AW302" s="14" t="s">
        <v>38</v>
      </c>
      <c r="AX302" s="14" t="s">
        <v>83</v>
      </c>
      <c r="AY302" s="259" t="s">
        <v>132</v>
      </c>
    </row>
    <row r="303" spans="1:51" s="15" customFormat="1" ht="12">
      <c r="A303" s="15"/>
      <c r="B303" s="260"/>
      <c r="C303" s="261"/>
      <c r="D303" s="234" t="s">
        <v>143</v>
      </c>
      <c r="E303" s="262" t="s">
        <v>1</v>
      </c>
      <c r="F303" s="263" t="s">
        <v>145</v>
      </c>
      <c r="G303" s="261"/>
      <c r="H303" s="264">
        <v>7.075</v>
      </c>
      <c r="I303" s="265"/>
      <c r="J303" s="261"/>
      <c r="K303" s="261"/>
      <c r="L303" s="266"/>
      <c r="M303" s="267"/>
      <c r="N303" s="268"/>
      <c r="O303" s="268"/>
      <c r="P303" s="268"/>
      <c r="Q303" s="268"/>
      <c r="R303" s="268"/>
      <c r="S303" s="268"/>
      <c r="T303" s="269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T303" s="270" t="s">
        <v>143</v>
      </c>
      <c r="AU303" s="270" t="s">
        <v>21</v>
      </c>
      <c r="AV303" s="15" t="s">
        <v>139</v>
      </c>
      <c r="AW303" s="15" t="s">
        <v>38</v>
      </c>
      <c r="AX303" s="15" t="s">
        <v>91</v>
      </c>
      <c r="AY303" s="270" t="s">
        <v>132</v>
      </c>
    </row>
    <row r="304" spans="1:65" s="2" customFormat="1" ht="21.75" customHeight="1">
      <c r="A304" s="39"/>
      <c r="B304" s="40"/>
      <c r="C304" s="221" t="s">
        <v>379</v>
      </c>
      <c r="D304" s="221" t="s">
        <v>134</v>
      </c>
      <c r="E304" s="222" t="s">
        <v>380</v>
      </c>
      <c r="F304" s="223" t="s">
        <v>381</v>
      </c>
      <c r="G304" s="224" t="s">
        <v>365</v>
      </c>
      <c r="H304" s="225">
        <v>4</v>
      </c>
      <c r="I304" s="226"/>
      <c r="J304" s="227">
        <f>ROUND(I304*H304,2)</f>
        <v>0</v>
      </c>
      <c r="K304" s="223" t="s">
        <v>138</v>
      </c>
      <c r="L304" s="45"/>
      <c r="M304" s="228" t="s">
        <v>1</v>
      </c>
      <c r="N304" s="229" t="s">
        <v>48</v>
      </c>
      <c r="O304" s="92"/>
      <c r="P304" s="230">
        <f>O304*H304</f>
        <v>0</v>
      </c>
      <c r="Q304" s="230">
        <v>0.0066</v>
      </c>
      <c r="R304" s="230">
        <f>Q304*H304</f>
        <v>0.0264</v>
      </c>
      <c r="S304" s="230">
        <v>0</v>
      </c>
      <c r="T304" s="231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32" t="s">
        <v>139</v>
      </c>
      <c r="AT304" s="232" t="s">
        <v>134</v>
      </c>
      <c r="AU304" s="232" t="s">
        <v>21</v>
      </c>
      <c r="AY304" s="17" t="s">
        <v>132</v>
      </c>
      <c r="BE304" s="233">
        <f>IF(N304="základní",J304,0)</f>
        <v>0</v>
      </c>
      <c r="BF304" s="233">
        <f>IF(N304="snížená",J304,0)</f>
        <v>0</v>
      </c>
      <c r="BG304" s="233">
        <f>IF(N304="zákl. přenesená",J304,0)</f>
        <v>0</v>
      </c>
      <c r="BH304" s="233">
        <f>IF(N304="sníž. přenesená",J304,0)</f>
        <v>0</v>
      </c>
      <c r="BI304" s="233">
        <f>IF(N304="nulová",J304,0)</f>
        <v>0</v>
      </c>
      <c r="BJ304" s="17" t="s">
        <v>91</v>
      </c>
      <c r="BK304" s="233">
        <f>ROUND(I304*H304,2)</f>
        <v>0</v>
      </c>
      <c r="BL304" s="17" t="s">
        <v>139</v>
      </c>
      <c r="BM304" s="232" t="s">
        <v>382</v>
      </c>
    </row>
    <row r="305" spans="1:47" s="2" customFormat="1" ht="12">
      <c r="A305" s="39"/>
      <c r="B305" s="40"/>
      <c r="C305" s="41"/>
      <c r="D305" s="234" t="s">
        <v>141</v>
      </c>
      <c r="E305" s="41"/>
      <c r="F305" s="235" t="s">
        <v>383</v>
      </c>
      <c r="G305" s="41"/>
      <c r="H305" s="41"/>
      <c r="I305" s="236"/>
      <c r="J305" s="41"/>
      <c r="K305" s="41"/>
      <c r="L305" s="45"/>
      <c r="M305" s="237"/>
      <c r="N305" s="238"/>
      <c r="O305" s="92"/>
      <c r="P305" s="92"/>
      <c r="Q305" s="92"/>
      <c r="R305" s="92"/>
      <c r="S305" s="92"/>
      <c r="T305" s="93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7" t="s">
        <v>141</v>
      </c>
      <c r="AU305" s="17" t="s">
        <v>21</v>
      </c>
    </row>
    <row r="306" spans="1:51" s="13" customFormat="1" ht="12">
      <c r="A306" s="13"/>
      <c r="B306" s="239"/>
      <c r="C306" s="240"/>
      <c r="D306" s="234" t="s">
        <v>143</v>
      </c>
      <c r="E306" s="241" t="s">
        <v>1</v>
      </c>
      <c r="F306" s="242" t="s">
        <v>384</v>
      </c>
      <c r="G306" s="240"/>
      <c r="H306" s="241" t="s">
        <v>1</v>
      </c>
      <c r="I306" s="243"/>
      <c r="J306" s="240"/>
      <c r="K306" s="240"/>
      <c r="L306" s="244"/>
      <c r="M306" s="245"/>
      <c r="N306" s="246"/>
      <c r="O306" s="246"/>
      <c r="P306" s="246"/>
      <c r="Q306" s="246"/>
      <c r="R306" s="246"/>
      <c r="S306" s="246"/>
      <c r="T306" s="247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8" t="s">
        <v>143</v>
      </c>
      <c r="AU306" s="248" t="s">
        <v>21</v>
      </c>
      <c r="AV306" s="13" t="s">
        <v>91</v>
      </c>
      <c r="AW306" s="13" t="s">
        <v>38</v>
      </c>
      <c r="AX306" s="13" t="s">
        <v>83</v>
      </c>
      <c r="AY306" s="248" t="s">
        <v>132</v>
      </c>
    </row>
    <row r="307" spans="1:51" s="14" customFormat="1" ht="12">
      <c r="A307" s="14"/>
      <c r="B307" s="249"/>
      <c r="C307" s="250"/>
      <c r="D307" s="234" t="s">
        <v>143</v>
      </c>
      <c r="E307" s="251" t="s">
        <v>1</v>
      </c>
      <c r="F307" s="252" t="s">
        <v>139</v>
      </c>
      <c r="G307" s="250"/>
      <c r="H307" s="253">
        <v>4</v>
      </c>
      <c r="I307" s="254"/>
      <c r="J307" s="250"/>
      <c r="K307" s="250"/>
      <c r="L307" s="255"/>
      <c r="M307" s="256"/>
      <c r="N307" s="257"/>
      <c r="O307" s="257"/>
      <c r="P307" s="257"/>
      <c r="Q307" s="257"/>
      <c r="R307" s="257"/>
      <c r="S307" s="257"/>
      <c r="T307" s="258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59" t="s">
        <v>143</v>
      </c>
      <c r="AU307" s="259" t="s">
        <v>21</v>
      </c>
      <c r="AV307" s="14" t="s">
        <v>21</v>
      </c>
      <c r="AW307" s="14" t="s">
        <v>38</v>
      </c>
      <c r="AX307" s="14" t="s">
        <v>83</v>
      </c>
      <c r="AY307" s="259" t="s">
        <v>132</v>
      </c>
    </row>
    <row r="308" spans="1:51" s="15" customFormat="1" ht="12">
      <c r="A308" s="15"/>
      <c r="B308" s="260"/>
      <c r="C308" s="261"/>
      <c r="D308" s="234" t="s">
        <v>143</v>
      </c>
      <c r="E308" s="262" t="s">
        <v>1</v>
      </c>
      <c r="F308" s="263" t="s">
        <v>145</v>
      </c>
      <c r="G308" s="261"/>
      <c r="H308" s="264">
        <v>4</v>
      </c>
      <c r="I308" s="265"/>
      <c r="J308" s="261"/>
      <c r="K308" s="261"/>
      <c r="L308" s="266"/>
      <c r="M308" s="267"/>
      <c r="N308" s="268"/>
      <c r="O308" s="268"/>
      <c r="P308" s="268"/>
      <c r="Q308" s="268"/>
      <c r="R308" s="268"/>
      <c r="S308" s="268"/>
      <c r="T308" s="269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T308" s="270" t="s">
        <v>143</v>
      </c>
      <c r="AU308" s="270" t="s">
        <v>21</v>
      </c>
      <c r="AV308" s="15" t="s">
        <v>139</v>
      </c>
      <c r="AW308" s="15" t="s">
        <v>38</v>
      </c>
      <c r="AX308" s="15" t="s">
        <v>91</v>
      </c>
      <c r="AY308" s="270" t="s">
        <v>132</v>
      </c>
    </row>
    <row r="309" spans="1:65" s="2" customFormat="1" ht="24.15" customHeight="1">
      <c r="A309" s="39"/>
      <c r="B309" s="40"/>
      <c r="C309" s="271" t="s">
        <v>385</v>
      </c>
      <c r="D309" s="271" t="s">
        <v>285</v>
      </c>
      <c r="E309" s="272" t="s">
        <v>386</v>
      </c>
      <c r="F309" s="273" t="s">
        <v>387</v>
      </c>
      <c r="G309" s="274" t="s">
        <v>365</v>
      </c>
      <c r="H309" s="275">
        <v>4</v>
      </c>
      <c r="I309" s="276"/>
      <c r="J309" s="277">
        <f>ROUND(I309*H309,2)</f>
        <v>0</v>
      </c>
      <c r="K309" s="273" t="s">
        <v>138</v>
      </c>
      <c r="L309" s="278"/>
      <c r="M309" s="279" t="s">
        <v>1</v>
      </c>
      <c r="N309" s="280" t="s">
        <v>48</v>
      </c>
      <c r="O309" s="92"/>
      <c r="P309" s="230">
        <f>O309*H309</f>
        <v>0</v>
      </c>
      <c r="Q309" s="230">
        <v>0.081</v>
      </c>
      <c r="R309" s="230">
        <f>Q309*H309</f>
        <v>0.324</v>
      </c>
      <c r="S309" s="230">
        <v>0</v>
      </c>
      <c r="T309" s="231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32" t="s">
        <v>182</v>
      </c>
      <c r="AT309" s="232" t="s">
        <v>285</v>
      </c>
      <c r="AU309" s="232" t="s">
        <v>21</v>
      </c>
      <c r="AY309" s="17" t="s">
        <v>132</v>
      </c>
      <c r="BE309" s="233">
        <f>IF(N309="základní",J309,0)</f>
        <v>0</v>
      </c>
      <c r="BF309" s="233">
        <f>IF(N309="snížená",J309,0)</f>
        <v>0</v>
      </c>
      <c r="BG309" s="233">
        <f>IF(N309="zákl. přenesená",J309,0)</f>
        <v>0</v>
      </c>
      <c r="BH309" s="233">
        <f>IF(N309="sníž. přenesená",J309,0)</f>
        <v>0</v>
      </c>
      <c r="BI309" s="233">
        <f>IF(N309="nulová",J309,0)</f>
        <v>0</v>
      </c>
      <c r="BJ309" s="17" t="s">
        <v>91</v>
      </c>
      <c r="BK309" s="233">
        <f>ROUND(I309*H309,2)</f>
        <v>0</v>
      </c>
      <c r="BL309" s="17" t="s">
        <v>139</v>
      </c>
      <c r="BM309" s="232" t="s">
        <v>388</v>
      </c>
    </row>
    <row r="310" spans="1:47" s="2" customFormat="1" ht="12">
      <c r="A310" s="39"/>
      <c r="B310" s="40"/>
      <c r="C310" s="41"/>
      <c r="D310" s="234" t="s">
        <v>141</v>
      </c>
      <c r="E310" s="41"/>
      <c r="F310" s="235" t="s">
        <v>387</v>
      </c>
      <c r="G310" s="41"/>
      <c r="H310" s="41"/>
      <c r="I310" s="236"/>
      <c r="J310" s="41"/>
      <c r="K310" s="41"/>
      <c r="L310" s="45"/>
      <c r="M310" s="237"/>
      <c r="N310" s="238"/>
      <c r="O310" s="92"/>
      <c r="P310" s="92"/>
      <c r="Q310" s="92"/>
      <c r="R310" s="92"/>
      <c r="S310" s="92"/>
      <c r="T310" s="93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7" t="s">
        <v>141</v>
      </c>
      <c r="AU310" s="17" t="s">
        <v>21</v>
      </c>
    </row>
    <row r="311" spans="1:65" s="2" customFormat="1" ht="24.15" customHeight="1">
      <c r="A311" s="39"/>
      <c r="B311" s="40"/>
      <c r="C311" s="221" t="s">
        <v>389</v>
      </c>
      <c r="D311" s="221" t="s">
        <v>134</v>
      </c>
      <c r="E311" s="222" t="s">
        <v>390</v>
      </c>
      <c r="F311" s="223" t="s">
        <v>391</v>
      </c>
      <c r="G311" s="224" t="s">
        <v>203</v>
      </c>
      <c r="H311" s="225">
        <v>0.738</v>
      </c>
      <c r="I311" s="226"/>
      <c r="J311" s="227">
        <f>ROUND(I311*H311,2)</f>
        <v>0</v>
      </c>
      <c r="K311" s="223" t="s">
        <v>138</v>
      </c>
      <c r="L311" s="45"/>
      <c r="M311" s="228" t="s">
        <v>1</v>
      </c>
      <c r="N311" s="229" t="s">
        <v>48</v>
      </c>
      <c r="O311" s="92"/>
      <c r="P311" s="230">
        <f>O311*H311</f>
        <v>0</v>
      </c>
      <c r="Q311" s="230">
        <v>2.234</v>
      </c>
      <c r="R311" s="230">
        <f>Q311*H311</f>
        <v>1.648692</v>
      </c>
      <c r="S311" s="230">
        <v>0</v>
      </c>
      <c r="T311" s="231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32" t="s">
        <v>139</v>
      </c>
      <c r="AT311" s="232" t="s">
        <v>134</v>
      </c>
      <c r="AU311" s="232" t="s">
        <v>21</v>
      </c>
      <c r="AY311" s="17" t="s">
        <v>132</v>
      </c>
      <c r="BE311" s="233">
        <f>IF(N311="základní",J311,0)</f>
        <v>0</v>
      </c>
      <c r="BF311" s="233">
        <f>IF(N311="snížená",J311,0)</f>
        <v>0</v>
      </c>
      <c r="BG311" s="233">
        <f>IF(N311="zákl. přenesená",J311,0)</f>
        <v>0</v>
      </c>
      <c r="BH311" s="233">
        <f>IF(N311="sníž. přenesená",J311,0)</f>
        <v>0</v>
      </c>
      <c r="BI311" s="233">
        <f>IF(N311="nulová",J311,0)</f>
        <v>0</v>
      </c>
      <c r="BJ311" s="17" t="s">
        <v>91</v>
      </c>
      <c r="BK311" s="233">
        <f>ROUND(I311*H311,2)</f>
        <v>0</v>
      </c>
      <c r="BL311" s="17" t="s">
        <v>139</v>
      </c>
      <c r="BM311" s="232" t="s">
        <v>392</v>
      </c>
    </row>
    <row r="312" spans="1:47" s="2" customFormat="1" ht="12">
      <c r="A312" s="39"/>
      <c r="B312" s="40"/>
      <c r="C312" s="41"/>
      <c r="D312" s="234" t="s">
        <v>141</v>
      </c>
      <c r="E312" s="41"/>
      <c r="F312" s="235" t="s">
        <v>393</v>
      </c>
      <c r="G312" s="41"/>
      <c r="H312" s="41"/>
      <c r="I312" s="236"/>
      <c r="J312" s="41"/>
      <c r="K312" s="41"/>
      <c r="L312" s="45"/>
      <c r="M312" s="237"/>
      <c r="N312" s="238"/>
      <c r="O312" s="92"/>
      <c r="P312" s="92"/>
      <c r="Q312" s="92"/>
      <c r="R312" s="92"/>
      <c r="S312" s="92"/>
      <c r="T312" s="93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T312" s="17" t="s">
        <v>141</v>
      </c>
      <c r="AU312" s="17" t="s">
        <v>21</v>
      </c>
    </row>
    <row r="313" spans="1:51" s="14" customFormat="1" ht="12">
      <c r="A313" s="14"/>
      <c r="B313" s="249"/>
      <c r="C313" s="250"/>
      <c r="D313" s="234" t="s">
        <v>143</v>
      </c>
      <c r="E313" s="251" t="s">
        <v>1</v>
      </c>
      <c r="F313" s="252" t="s">
        <v>394</v>
      </c>
      <c r="G313" s="250"/>
      <c r="H313" s="253">
        <v>0.338</v>
      </c>
      <c r="I313" s="254"/>
      <c r="J313" s="250"/>
      <c r="K313" s="250"/>
      <c r="L313" s="255"/>
      <c r="M313" s="256"/>
      <c r="N313" s="257"/>
      <c r="O313" s="257"/>
      <c r="P313" s="257"/>
      <c r="Q313" s="257"/>
      <c r="R313" s="257"/>
      <c r="S313" s="257"/>
      <c r="T313" s="258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59" t="s">
        <v>143</v>
      </c>
      <c r="AU313" s="259" t="s">
        <v>21</v>
      </c>
      <c r="AV313" s="14" t="s">
        <v>21</v>
      </c>
      <c r="AW313" s="14" t="s">
        <v>38</v>
      </c>
      <c r="AX313" s="14" t="s">
        <v>83</v>
      </c>
      <c r="AY313" s="259" t="s">
        <v>132</v>
      </c>
    </row>
    <row r="314" spans="1:51" s="14" customFormat="1" ht="12">
      <c r="A314" s="14"/>
      <c r="B314" s="249"/>
      <c r="C314" s="250"/>
      <c r="D314" s="234" t="s">
        <v>143</v>
      </c>
      <c r="E314" s="251" t="s">
        <v>1</v>
      </c>
      <c r="F314" s="252" t="s">
        <v>395</v>
      </c>
      <c r="G314" s="250"/>
      <c r="H314" s="253">
        <v>0.4</v>
      </c>
      <c r="I314" s="254"/>
      <c r="J314" s="250"/>
      <c r="K314" s="250"/>
      <c r="L314" s="255"/>
      <c r="M314" s="256"/>
      <c r="N314" s="257"/>
      <c r="O314" s="257"/>
      <c r="P314" s="257"/>
      <c r="Q314" s="257"/>
      <c r="R314" s="257"/>
      <c r="S314" s="257"/>
      <c r="T314" s="258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59" t="s">
        <v>143</v>
      </c>
      <c r="AU314" s="259" t="s">
        <v>21</v>
      </c>
      <c r="AV314" s="14" t="s">
        <v>21</v>
      </c>
      <c r="AW314" s="14" t="s">
        <v>38</v>
      </c>
      <c r="AX314" s="14" t="s">
        <v>83</v>
      </c>
      <c r="AY314" s="259" t="s">
        <v>132</v>
      </c>
    </row>
    <row r="315" spans="1:51" s="15" customFormat="1" ht="12">
      <c r="A315" s="15"/>
      <c r="B315" s="260"/>
      <c r="C315" s="261"/>
      <c r="D315" s="234" t="s">
        <v>143</v>
      </c>
      <c r="E315" s="262" t="s">
        <v>1</v>
      </c>
      <c r="F315" s="263" t="s">
        <v>145</v>
      </c>
      <c r="G315" s="261"/>
      <c r="H315" s="264">
        <v>0.738</v>
      </c>
      <c r="I315" s="265"/>
      <c r="J315" s="261"/>
      <c r="K315" s="261"/>
      <c r="L315" s="266"/>
      <c r="M315" s="267"/>
      <c r="N315" s="268"/>
      <c r="O315" s="268"/>
      <c r="P315" s="268"/>
      <c r="Q315" s="268"/>
      <c r="R315" s="268"/>
      <c r="S315" s="268"/>
      <c r="T315" s="269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270" t="s">
        <v>143</v>
      </c>
      <c r="AU315" s="270" t="s">
        <v>21</v>
      </c>
      <c r="AV315" s="15" t="s">
        <v>139</v>
      </c>
      <c r="AW315" s="15" t="s">
        <v>38</v>
      </c>
      <c r="AX315" s="15" t="s">
        <v>91</v>
      </c>
      <c r="AY315" s="270" t="s">
        <v>132</v>
      </c>
    </row>
    <row r="316" spans="1:63" s="12" customFormat="1" ht="22.8" customHeight="1">
      <c r="A316" s="12"/>
      <c r="B316" s="205"/>
      <c r="C316" s="206"/>
      <c r="D316" s="207" t="s">
        <v>82</v>
      </c>
      <c r="E316" s="219" t="s">
        <v>163</v>
      </c>
      <c r="F316" s="219" t="s">
        <v>396</v>
      </c>
      <c r="G316" s="206"/>
      <c r="H316" s="206"/>
      <c r="I316" s="209"/>
      <c r="J316" s="220">
        <f>BK316</f>
        <v>0</v>
      </c>
      <c r="K316" s="206"/>
      <c r="L316" s="211"/>
      <c r="M316" s="212"/>
      <c r="N316" s="213"/>
      <c r="O316" s="213"/>
      <c r="P316" s="214">
        <f>SUM(P317:P383)</f>
        <v>0</v>
      </c>
      <c r="Q316" s="213"/>
      <c r="R316" s="214">
        <f>SUM(R317:R383)</f>
        <v>118.385022</v>
      </c>
      <c r="S316" s="213"/>
      <c r="T316" s="215">
        <f>SUM(T317:T383)</f>
        <v>0</v>
      </c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R316" s="216" t="s">
        <v>91</v>
      </c>
      <c r="AT316" s="217" t="s">
        <v>82</v>
      </c>
      <c r="AU316" s="217" t="s">
        <v>91</v>
      </c>
      <c r="AY316" s="216" t="s">
        <v>132</v>
      </c>
      <c r="BK316" s="218">
        <f>SUM(BK317:BK383)</f>
        <v>0</v>
      </c>
    </row>
    <row r="317" spans="1:65" s="2" customFormat="1" ht="16.5" customHeight="1">
      <c r="A317" s="39"/>
      <c r="B317" s="40"/>
      <c r="C317" s="221" t="s">
        <v>29</v>
      </c>
      <c r="D317" s="221" t="s">
        <v>134</v>
      </c>
      <c r="E317" s="222" t="s">
        <v>397</v>
      </c>
      <c r="F317" s="223" t="s">
        <v>398</v>
      </c>
      <c r="G317" s="224" t="s">
        <v>137</v>
      </c>
      <c r="H317" s="225">
        <v>179</v>
      </c>
      <c r="I317" s="226"/>
      <c r="J317" s="227">
        <f>ROUND(I317*H317,2)</f>
        <v>0</v>
      </c>
      <c r="K317" s="223" t="s">
        <v>138</v>
      </c>
      <c r="L317" s="45"/>
      <c r="M317" s="228" t="s">
        <v>1</v>
      </c>
      <c r="N317" s="229" t="s">
        <v>48</v>
      </c>
      <c r="O317" s="92"/>
      <c r="P317" s="230">
        <f>O317*H317</f>
        <v>0</v>
      </c>
      <c r="Q317" s="230">
        <v>0.092</v>
      </c>
      <c r="R317" s="230">
        <f>Q317*H317</f>
        <v>16.468</v>
      </c>
      <c r="S317" s="230">
        <v>0</v>
      </c>
      <c r="T317" s="231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32" t="s">
        <v>139</v>
      </c>
      <c r="AT317" s="232" t="s">
        <v>134</v>
      </c>
      <c r="AU317" s="232" t="s">
        <v>21</v>
      </c>
      <c r="AY317" s="17" t="s">
        <v>132</v>
      </c>
      <c r="BE317" s="233">
        <f>IF(N317="základní",J317,0)</f>
        <v>0</v>
      </c>
      <c r="BF317" s="233">
        <f>IF(N317="snížená",J317,0)</f>
        <v>0</v>
      </c>
      <c r="BG317" s="233">
        <f>IF(N317="zákl. přenesená",J317,0)</f>
        <v>0</v>
      </c>
      <c r="BH317" s="233">
        <f>IF(N317="sníž. přenesená",J317,0)</f>
        <v>0</v>
      </c>
      <c r="BI317" s="233">
        <f>IF(N317="nulová",J317,0)</f>
        <v>0</v>
      </c>
      <c r="BJ317" s="17" t="s">
        <v>91</v>
      </c>
      <c r="BK317" s="233">
        <f>ROUND(I317*H317,2)</f>
        <v>0</v>
      </c>
      <c r="BL317" s="17" t="s">
        <v>139</v>
      </c>
      <c r="BM317" s="232" t="s">
        <v>399</v>
      </c>
    </row>
    <row r="318" spans="1:47" s="2" customFormat="1" ht="12">
      <c r="A318" s="39"/>
      <c r="B318" s="40"/>
      <c r="C318" s="41"/>
      <c r="D318" s="234" t="s">
        <v>141</v>
      </c>
      <c r="E318" s="41"/>
      <c r="F318" s="235" t="s">
        <v>400</v>
      </c>
      <c r="G318" s="41"/>
      <c r="H318" s="41"/>
      <c r="I318" s="236"/>
      <c r="J318" s="41"/>
      <c r="K318" s="41"/>
      <c r="L318" s="45"/>
      <c r="M318" s="237"/>
      <c r="N318" s="238"/>
      <c r="O318" s="92"/>
      <c r="P318" s="92"/>
      <c r="Q318" s="92"/>
      <c r="R318" s="92"/>
      <c r="S318" s="92"/>
      <c r="T318" s="93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T318" s="17" t="s">
        <v>141</v>
      </c>
      <c r="AU318" s="17" t="s">
        <v>21</v>
      </c>
    </row>
    <row r="319" spans="1:51" s="14" customFormat="1" ht="12">
      <c r="A319" s="14"/>
      <c r="B319" s="249"/>
      <c r="C319" s="250"/>
      <c r="D319" s="234" t="s">
        <v>143</v>
      </c>
      <c r="E319" s="251" t="s">
        <v>1</v>
      </c>
      <c r="F319" s="252" t="s">
        <v>401</v>
      </c>
      <c r="G319" s="250"/>
      <c r="H319" s="253">
        <v>179</v>
      </c>
      <c r="I319" s="254"/>
      <c r="J319" s="250"/>
      <c r="K319" s="250"/>
      <c r="L319" s="255"/>
      <c r="M319" s="256"/>
      <c r="N319" s="257"/>
      <c r="O319" s="257"/>
      <c r="P319" s="257"/>
      <c r="Q319" s="257"/>
      <c r="R319" s="257"/>
      <c r="S319" s="257"/>
      <c r="T319" s="258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9" t="s">
        <v>143</v>
      </c>
      <c r="AU319" s="259" t="s">
        <v>21</v>
      </c>
      <c r="AV319" s="14" t="s">
        <v>21</v>
      </c>
      <c r="AW319" s="14" t="s">
        <v>38</v>
      </c>
      <c r="AX319" s="14" t="s">
        <v>83</v>
      </c>
      <c r="AY319" s="259" t="s">
        <v>132</v>
      </c>
    </row>
    <row r="320" spans="1:51" s="15" customFormat="1" ht="12">
      <c r="A320" s="15"/>
      <c r="B320" s="260"/>
      <c r="C320" s="261"/>
      <c r="D320" s="234" t="s">
        <v>143</v>
      </c>
      <c r="E320" s="262" t="s">
        <v>1</v>
      </c>
      <c r="F320" s="263" t="s">
        <v>145</v>
      </c>
      <c r="G320" s="261"/>
      <c r="H320" s="264">
        <v>179</v>
      </c>
      <c r="I320" s="265"/>
      <c r="J320" s="261"/>
      <c r="K320" s="261"/>
      <c r="L320" s="266"/>
      <c r="M320" s="267"/>
      <c r="N320" s="268"/>
      <c r="O320" s="268"/>
      <c r="P320" s="268"/>
      <c r="Q320" s="268"/>
      <c r="R320" s="268"/>
      <c r="S320" s="268"/>
      <c r="T320" s="269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T320" s="270" t="s">
        <v>143</v>
      </c>
      <c r="AU320" s="270" t="s">
        <v>21</v>
      </c>
      <c r="AV320" s="15" t="s">
        <v>139</v>
      </c>
      <c r="AW320" s="15" t="s">
        <v>38</v>
      </c>
      <c r="AX320" s="15" t="s">
        <v>91</v>
      </c>
      <c r="AY320" s="270" t="s">
        <v>132</v>
      </c>
    </row>
    <row r="321" spans="1:65" s="2" customFormat="1" ht="16.5" customHeight="1">
      <c r="A321" s="39"/>
      <c r="B321" s="40"/>
      <c r="C321" s="221" t="s">
        <v>402</v>
      </c>
      <c r="D321" s="221" t="s">
        <v>134</v>
      </c>
      <c r="E321" s="222" t="s">
        <v>403</v>
      </c>
      <c r="F321" s="223" t="s">
        <v>404</v>
      </c>
      <c r="G321" s="224" t="s">
        <v>137</v>
      </c>
      <c r="H321" s="225">
        <v>188</v>
      </c>
      <c r="I321" s="226"/>
      <c r="J321" s="227">
        <f>ROUND(I321*H321,2)</f>
        <v>0</v>
      </c>
      <c r="K321" s="223" t="s">
        <v>138</v>
      </c>
      <c r="L321" s="45"/>
      <c r="M321" s="228" t="s">
        <v>1</v>
      </c>
      <c r="N321" s="229" t="s">
        <v>48</v>
      </c>
      <c r="O321" s="92"/>
      <c r="P321" s="230">
        <f>O321*H321</f>
        <v>0</v>
      </c>
      <c r="Q321" s="230">
        <v>0.345</v>
      </c>
      <c r="R321" s="230">
        <f>Q321*H321</f>
        <v>64.86</v>
      </c>
      <c r="S321" s="230">
        <v>0</v>
      </c>
      <c r="T321" s="231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32" t="s">
        <v>139</v>
      </c>
      <c r="AT321" s="232" t="s">
        <v>134</v>
      </c>
      <c r="AU321" s="232" t="s">
        <v>21</v>
      </c>
      <c r="AY321" s="17" t="s">
        <v>132</v>
      </c>
      <c r="BE321" s="233">
        <f>IF(N321="základní",J321,0)</f>
        <v>0</v>
      </c>
      <c r="BF321" s="233">
        <f>IF(N321="snížená",J321,0)</f>
        <v>0</v>
      </c>
      <c r="BG321" s="233">
        <f>IF(N321="zákl. přenesená",J321,0)</f>
        <v>0</v>
      </c>
      <c r="BH321" s="233">
        <f>IF(N321="sníž. přenesená",J321,0)</f>
        <v>0</v>
      </c>
      <c r="BI321" s="233">
        <f>IF(N321="nulová",J321,0)</f>
        <v>0</v>
      </c>
      <c r="BJ321" s="17" t="s">
        <v>91</v>
      </c>
      <c r="BK321" s="233">
        <f>ROUND(I321*H321,2)</f>
        <v>0</v>
      </c>
      <c r="BL321" s="17" t="s">
        <v>139</v>
      </c>
      <c r="BM321" s="232" t="s">
        <v>405</v>
      </c>
    </row>
    <row r="322" spans="1:47" s="2" customFormat="1" ht="12">
      <c r="A322" s="39"/>
      <c r="B322" s="40"/>
      <c r="C322" s="41"/>
      <c r="D322" s="234" t="s">
        <v>141</v>
      </c>
      <c r="E322" s="41"/>
      <c r="F322" s="235" t="s">
        <v>406</v>
      </c>
      <c r="G322" s="41"/>
      <c r="H322" s="41"/>
      <c r="I322" s="236"/>
      <c r="J322" s="41"/>
      <c r="K322" s="41"/>
      <c r="L322" s="45"/>
      <c r="M322" s="237"/>
      <c r="N322" s="238"/>
      <c r="O322" s="92"/>
      <c r="P322" s="92"/>
      <c r="Q322" s="92"/>
      <c r="R322" s="92"/>
      <c r="S322" s="92"/>
      <c r="T322" s="93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T322" s="17" t="s">
        <v>141</v>
      </c>
      <c r="AU322" s="17" t="s">
        <v>21</v>
      </c>
    </row>
    <row r="323" spans="1:51" s="14" customFormat="1" ht="12">
      <c r="A323" s="14"/>
      <c r="B323" s="249"/>
      <c r="C323" s="250"/>
      <c r="D323" s="234" t="s">
        <v>143</v>
      </c>
      <c r="E323" s="251" t="s">
        <v>1</v>
      </c>
      <c r="F323" s="252" t="s">
        <v>407</v>
      </c>
      <c r="G323" s="250"/>
      <c r="H323" s="253">
        <v>188</v>
      </c>
      <c r="I323" s="254"/>
      <c r="J323" s="250"/>
      <c r="K323" s="250"/>
      <c r="L323" s="255"/>
      <c r="M323" s="256"/>
      <c r="N323" s="257"/>
      <c r="O323" s="257"/>
      <c r="P323" s="257"/>
      <c r="Q323" s="257"/>
      <c r="R323" s="257"/>
      <c r="S323" s="257"/>
      <c r="T323" s="258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9" t="s">
        <v>143</v>
      </c>
      <c r="AU323" s="259" t="s">
        <v>21</v>
      </c>
      <c r="AV323" s="14" t="s">
        <v>21</v>
      </c>
      <c r="AW323" s="14" t="s">
        <v>38</v>
      </c>
      <c r="AX323" s="14" t="s">
        <v>83</v>
      </c>
      <c r="AY323" s="259" t="s">
        <v>132</v>
      </c>
    </row>
    <row r="324" spans="1:51" s="15" customFormat="1" ht="12">
      <c r="A324" s="15"/>
      <c r="B324" s="260"/>
      <c r="C324" s="261"/>
      <c r="D324" s="234" t="s">
        <v>143</v>
      </c>
      <c r="E324" s="262" t="s">
        <v>1</v>
      </c>
      <c r="F324" s="263" t="s">
        <v>145</v>
      </c>
      <c r="G324" s="261"/>
      <c r="H324" s="264">
        <v>188</v>
      </c>
      <c r="I324" s="265"/>
      <c r="J324" s="261"/>
      <c r="K324" s="261"/>
      <c r="L324" s="266"/>
      <c r="M324" s="267"/>
      <c r="N324" s="268"/>
      <c r="O324" s="268"/>
      <c r="P324" s="268"/>
      <c r="Q324" s="268"/>
      <c r="R324" s="268"/>
      <c r="S324" s="268"/>
      <c r="T324" s="269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T324" s="270" t="s">
        <v>143</v>
      </c>
      <c r="AU324" s="270" t="s">
        <v>21</v>
      </c>
      <c r="AV324" s="15" t="s">
        <v>139</v>
      </c>
      <c r="AW324" s="15" t="s">
        <v>38</v>
      </c>
      <c r="AX324" s="15" t="s">
        <v>91</v>
      </c>
      <c r="AY324" s="270" t="s">
        <v>132</v>
      </c>
    </row>
    <row r="325" spans="1:65" s="2" customFormat="1" ht="16.5" customHeight="1">
      <c r="A325" s="39"/>
      <c r="B325" s="40"/>
      <c r="C325" s="221" t="s">
        <v>408</v>
      </c>
      <c r="D325" s="221" t="s">
        <v>134</v>
      </c>
      <c r="E325" s="222" t="s">
        <v>409</v>
      </c>
      <c r="F325" s="223" t="s">
        <v>410</v>
      </c>
      <c r="G325" s="224" t="s">
        <v>137</v>
      </c>
      <c r="H325" s="225">
        <v>344</v>
      </c>
      <c r="I325" s="226"/>
      <c r="J325" s="227">
        <f>ROUND(I325*H325,2)</f>
        <v>0</v>
      </c>
      <c r="K325" s="223" t="s">
        <v>138</v>
      </c>
      <c r="L325" s="45"/>
      <c r="M325" s="228" t="s">
        <v>1</v>
      </c>
      <c r="N325" s="229" t="s">
        <v>48</v>
      </c>
      <c r="O325" s="92"/>
      <c r="P325" s="230">
        <f>O325*H325</f>
        <v>0</v>
      </c>
      <c r="Q325" s="230">
        <v>0</v>
      </c>
      <c r="R325" s="230">
        <f>Q325*H325</f>
        <v>0</v>
      </c>
      <c r="S325" s="230">
        <v>0</v>
      </c>
      <c r="T325" s="231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32" t="s">
        <v>139</v>
      </c>
      <c r="AT325" s="232" t="s">
        <v>134</v>
      </c>
      <c r="AU325" s="232" t="s">
        <v>21</v>
      </c>
      <c r="AY325" s="17" t="s">
        <v>132</v>
      </c>
      <c r="BE325" s="233">
        <f>IF(N325="základní",J325,0)</f>
        <v>0</v>
      </c>
      <c r="BF325" s="233">
        <f>IF(N325="snížená",J325,0)</f>
        <v>0</v>
      </c>
      <c r="BG325" s="233">
        <f>IF(N325="zákl. přenesená",J325,0)</f>
        <v>0</v>
      </c>
      <c r="BH325" s="233">
        <f>IF(N325="sníž. přenesená",J325,0)</f>
        <v>0</v>
      </c>
      <c r="BI325" s="233">
        <f>IF(N325="nulová",J325,0)</f>
        <v>0</v>
      </c>
      <c r="BJ325" s="17" t="s">
        <v>91</v>
      </c>
      <c r="BK325" s="233">
        <f>ROUND(I325*H325,2)</f>
        <v>0</v>
      </c>
      <c r="BL325" s="17" t="s">
        <v>139</v>
      </c>
      <c r="BM325" s="232" t="s">
        <v>411</v>
      </c>
    </row>
    <row r="326" spans="1:47" s="2" customFormat="1" ht="12">
      <c r="A326" s="39"/>
      <c r="B326" s="40"/>
      <c r="C326" s="41"/>
      <c r="D326" s="234" t="s">
        <v>141</v>
      </c>
      <c r="E326" s="41"/>
      <c r="F326" s="235" t="s">
        <v>412</v>
      </c>
      <c r="G326" s="41"/>
      <c r="H326" s="41"/>
      <c r="I326" s="236"/>
      <c r="J326" s="41"/>
      <c r="K326" s="41"/>
      <c r="L326" s="45"/>
      <c r="M326" s="237"/>
      <c r="N326" s="238"/>
      <c r="O326" s="92"/>
      <c r="P326" s="92"/>
      <c r="Q326" s="92"/>
      <c r="R326" s="92"/>
      <c r="S326" s="92"/>
      <c r="T326" s="93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T326" s="17" t="s">
        <v>141</v>
      </c>
      <c r="AU326" s="17" t="s">
        <v>21</v>
      </c>
    </row>
    <row r="327" spans="1:51" s="14" customFormat="1" ht="12">
      <c r="A327" s="14"/>
      <c r="B327" s="249"/>
      <c r="C327" s="250"/>
      <c r="D327" s="234" t="s">
        <v>143</v>
      </c>
      <c r="E327" s="251" t="s">
        <v>1</v>
      </c>
      <c r="F327" s="252" t="s">
        <v>413</v>
      </c>
      <c r="G327" s="250"/>
      <c r="H327" s="253">
        <v>344</v>
      </c>
      <c r="I327" s="254"/>
      <c r="J327" s="250"/>
      <c r="K327" s="250"/>
      <c r="L327" s="255"/>
      <c r="M327" s="256"/>
      <c r="N327" s="257"/>
      <c r="O327" s="257"/>
      <c r="P327" s="257"/>
      <c r="Q327" s="257"/>
      <c r="R327" s="257"/>
      <c r="S327" s="257"/>
      <c r="T327" s="258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59" t="s">
        <v>143</v>
      </c>
      <c r="AU327" s="259" t="s">
        <v>21</v>
      </c>
      <c r="AV327" s="14" t="s">
        <v>21</v>
      </c>
      <c r="AW327" s="14" t="s">
        <v>38</v>
      </c>
      <c r="AX327" s="14" t="s">
        <v>83</v>
      </c>
      <c r="AY327" s="259" t="s">
        <v>132</v>
      </c>
    </row>
    <row r="328" spans="1:51" s="15" customFormat="1" ht="12">
      <c r="A328" s="15"/>
      <c r="B328" s="260"/>
      <c r="C328" s="261"/>
      <c r="D328" s="234" t="s">
        <v>143</v>
      </c>
      <c r="E328" s="262" t="s">
        <v>1</v>
      </c>
      <c r="F328" s="263" t="s">
        <v>145</v>
      </c>
      <c r="G328" s="261"/>
      <c r="H328" s="264">
        <v>344</v>
      </c>
      <c r="I328" s="265"/>
      <c r="J328" s="261"/>
      <c r="K328" s="261"/>
      <c r="L328" s="266"/>
      <c r="M328" s="267"/>
      <c r="N328" s="268"/>
      <c r="O328" s="268"/>
      <c r="P328" s="268"/>
      <c r="Q328" s="268"/>
      <c r="R328" s="268"/>
      <c r="S328" s="268"/>
      <c r="T328" s="269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T328" s="270" t="s">
        <v>143</v>
      </c>
      <c r="AU328" s="270" t="s">
        <v>21</v>
      </c>
      <c r="AV328" s="15" t="s">
        <v>139</v>
      </c>
      <c r="AW328" s="15" t="s">
        <v>38</v>
      </c>
      <c r="AX328" s="15" t="s">
        <v>91</v>
      </c>
      <c r="AY328" s="270" t="s">
        <v>132</v>
      </c>
    </row>
    <row r="329" spans="1:65" s="2" customFormat="1" ht="24.15" customHeight="1">
      <c r="A329" s="39"/>
      <c r="B329" s="40"/>
      <c r="C329" s="221" t="s">
        <v>151</v>
      </c>
      <c r="D329" s="221" t="s">
        <v>134</v>
      </c>
      <c r="E329" s="222" t="s">
        <v>414</v>
      </c>
      <c r="F329" s="223" t="s">
        <v>415</v>
      </c>
      <c r="G329" s="224" t="s">
        <v>137</v>
      </c>
      <c r="H329" s="225">
        <v>337</v>
      </c>
      <c r="I329" s="226"/>
      <c r="J329" s="227">
        <f>ROUND(I329*H329,2)</f>
        <v>0</v>
      </c>
      <c r="K329" s="223" t="s">
        <v>138</v>
      </c>
      <c r="L329" s="45"/>
      <c r="M329" s="228" t="s">
        <v>1</v>
      </c>
      <c r="N329" s="229" t="s">
        <v>48</v>
      </c>
      <c r="O329" s="92"/>
      <c r="P329" s="230">
        <f>O329*H329</f>
        <v>0</v>
      </c>
      <c r="Q329" s="230">
        <v>0</v>
      </c>
      <c r="R329" s="230">
        <f>Q329*H329</f>
        <v>0</v>
      </c>
      <c r="S329" s="230">
        <v>0</v>
      </c>
      <c r="T329" s="231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32" t="s">
        <v>139</v>
      </c>
      <c r="AT329" s="232" t="s">
        <v>134</v>
      </c>
      <c r="AU329" s="232" t="s">
        <v>21</v>
      </c>
      <c r="AY329" s="17" t="s">
        <v>132</v>
      </c>
      <c r="BE329" s="233">
        <f>IF(N329="základní",J329,0)</f>
        <v>0</v>
      </c>
      <c r="BF329" s="233">
        <f>IF(N329="snížená",J329,0)</f>
        <v>0</v>
      </c>
      <c r="BG329" s="233">
        <f>IF(N329="zákl. přenesená",J329,0)</f>
        <v>0</v>
      </c>
      <c r="BH329" s="233">
        <f>IF(N329="sníž. přenesená",J329,0)</f>
        <v>0</v>
      </c>
      <c r="BI329" s="233">
        <f>IF(N329="nulová",J329,0)</f>
        <v>0</v>
      </c>
      <c r="BJ329" s="17" t="s">
        <v>91</v>
      </c>
      <c r="BK329" s="233">
        <f>ROUND(I329*H329,2)</f>
        <v>0</v>
      </c>
      <c r="BL329" s="17" t="s">
        <v>139</v>
      </c>
      <c r="BM329" s="232" t="s">
        <v>416</v>
      </c>
    </row>
    <row r="330" spans="1:47" s="2" customFormat="1" ht="12">
      <c r="A330" s="39"/>
      <c r="B330" s="40"/>
      <c r="C330" s="41"/>
      <c r="D330" s="234" t="s">
        <v>141</v>
      </c>
      <c r="E330" s="41"/>
      <c r="F330" s="235" t="s">
        <v>417</v>
      </c>
      <c r="G330" s="41"/>
      <c r="H330" s="41"/>
      <c r="I330" s="236"/>
      <c r="J330" s="41"/>
      <c r="K330" s="41"/>
      <c r="L330" s="45"/>
      <c r="M330" s="237"/>
      <c r="N330" s="238"/>
      <c r="O330" s="92"/>
      <c r="P330" s="92"/>
      <c r="Q330" s="92"/>
      <c r="R330" s="92"/>
      <c r="S330" s="92"/>
      <c r="T330" s="93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T330" s="17" t="s">
        <v>141</v>
      </c>
      <c r="AU330" s="17" t="s">
        <v>21</v>
      </c>
    </row>
    <row r="331" spans="1:51" s="14" customFormat="1" ht="12">
      <c r="A331" s="14"/>
      <c r="B331" s="249"/>
      <c r="C331" s="250"/>
      <c r="D331" s="234" t="s">
        <v>143</v>
      </c>
      <c r="E331" s="251" t="s">
        <v>1</v>
      </c>
      <c r="F331" s="252" t="s">
        <v>418</v>
      </c>
      <c r="G331" s="250"/>
      <c r="H331" s="253">
        <v>337</v>
      </c>
      <c r="I331" s="254"/>
      <c r="J331" s="250"/>
      <c r="K331" s="250"/>
      <c r="L331" s="255"/>
      <c r="M331" s="256"/>
      <c r="N331" s="257"/>
      <c r="O331" s="257"/>
      <c r="P331" s="257"/>
      <c r="Q331" s="257"/>
      <c r="R331" s="257"/>
      <c r="S331" s="257"/>
      <c r="T331" s="258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59" t="s">
        <v>143</v>
      </c>
      <c r="AU331" s="259" t="s">
        <v>21</v>
      </c>
      <c r="AV331" s="14" t="s">
        <v>21</v>
      </c>
      <c r="AW331" s="14" t="s">
        <v>38</v>
      </c>
      <c r="AX331" s="14" t="s">
        <v>83</v>
      </c>
      <c r="AY331" s="259" t="s">
        <v>132</v>
      </c>
    </row>
    <row r="332" spans="1:51" s="15" customFormat="1" ht="12">
      <c r="A332" s="15"/>
      <c r="B332" s="260"/>
      <c r="C332" s="261"/>
      <c r="D332" s="234" t="s">
        <v>143</v>
      </c>
      <c r="E332" s="262" t="s">
        <v>1</v>
      </c>
      <c r="F332" s="263" t="s">
        <v>145</v>
      </c>
      <c r="G332" s="261"/>
      <c r="H332" s="264">
        <v>337</v>
      </c>
      <c r="I332" s="265"/>
      <c r="J332" s="261"/>
      <c r="K332" s="261"/>
      <c r="L332" s="266"/>
      <c r="M332" s="267"/>
      <c r="N332" s="268"/>
      <c r="O332" s="268"/>
      <c r="P332" s="268"/>
      <c r="Q332" s="268"/>
      <c r="R332" s="268"/>
      <c r="S332" s="268"/>
      <c r="T332" s="269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70" t="s">
        <v>143</v>
      </c>
      <c r="AU332" s="270" t="s">
        <v>21</v>
      </c>
      <c r="AV332" s="15" t="s">
        <v>139</v>
      </c>
      <c r="AW332" s="15" t="s">
        <v>38</v>
      </c>
      <c r="AX332" s="15" t="s">
        <v>91</v>
      </c>
      <c r="AY332" s="270" t="s">
        <v>132</v>
      </c>
    </row>
    <row r="333" spans="1:65" s="2" customFormat="1" ht="33" customHeight="1">
      <c r="A333" s="39"/>
      <c r="B333" s="40"/>
      <c r="C333" s="221" t="s">
        <v>419</v>
      </c>
      <c r="D333" s="221" t="s">
        <v>134</v>
      </c>
      <c r="E333" s="222" t="s">
        <v>420</v>
      </c>
      <c r="F333" s="223" t="s">
        <v>421</v>
      </c>
      <c r="G333" s="224" t="s">
        <v>137</v>
      </c>
      <c r="H333" s="225">
        <v>332</v>
      </c>
      <c r="I333" s="226"/>
      <c r="J333" s="227">
        <f>ROUND(I333*H333,2)</f>
        <v>0</v>
      </c>
      <c r="K333" s="223" t="s">
        <v>138</v>
      </c>
      <c r="L333" s="45"/>
      <c r="M333" s="228" t="s">
        <v>1</v>
      </c>
      <c r="N333" s="229" t="s">
        <v>48</v>
      </c>
      <c r="O333" s="92"/>
      <c r="P333" s="230">
        <f>O333*H333</f>
        <v>0</v>
      </c>
      <c r="Q333" s="230">
        <v>0</v>
      </c>
      <c r="R333" s="230">
        <f>Q333*H333</f>
        <v>0</v>
      </c>
      <c r="S333" s="230">
        <v>0</v>
      </c>
      <c r="T333" s="231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32" t="s">
        <v>139</v>
      </c>
      <c r="AT333" s="232" t="s">
        <v>134</v>
      </c>
      <c r="AU333" s="232" t="s">
        <v>21</v>
      </c>
      <c r="AY333" s="17" t="s">
        <v>132</v>
      </c>
      <c r="BE333" s="233">
        <f>IF(N333="základní",J333,0)</f>
        <v>0</v>
      </c>
      <c r="BF333" s="233">
        <f>IF(N333="snížená",J333,0)</f>
        <v>0</v>
      </c>
      <c r="BG333" s="233">
        <f>IF(N333="zákl. přenesená",J333,0)</f>
        <v>0</v>
      </c>
      <c r="BH333" s="233">
        <f>IF(N333="sníž. přenesená",J333,0)</f>
        <v>0</v>
      </c>
      <c r="BI333" s="233">
        <f>IF(N333="nulová",J333,0)</f>
        <v>0</v>
      </c>
      <c r="BJ333" s="17" t="s">
        <v>91</v>
      </c>
      <c r="BK333" s="233">
        <f>ROUND(I333*H333,2)</f>
        <v>0</v>
      </c>
      <c r="BL333" s="17" t="s">
        <v>139</v>
      </c>
      <c r="BM333" s="232" t="s">
        <v>422</v>
      </c>
    </row>
    <row r="334" spans="1:47" s="2" customFormat="1" ht="12">
      <c r="A334" s="39"/>
      <c r="B334" s="40"/>
      <c r="C334" s="41"/>
      <c r="D334" s="234" t="s">
        <v>141</v>
      </c>
      <c r="E334" s="41"/>
      <c r="F334" s="235" t="s">
        <v>423</v>
      </c>
      <c r="G334" s="41"/>
      <c r="H334" s="41"/>
      <c r="I334" s="236"/>
      <c r="J334" s="41"/>
      <c r="K334" s="41"/>
      <c r="L334" s="45"/>
      <c r="M334" s="237"/>
      <c r="N334" s="238"/>
      <c r="O334" s="92"/>
      <c r="P334" s="92"/>
      <c r="Q334" s="92"/>
      <c r="R334" s="92"/>
      <c r="S334" s="92"/>
      <c r="T334" s="93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T334" s="17" t="s">
        <v>141</v>
      </c>
      <c r="AU334" s="17" t="s">
        <v>21</v>
      </c>
    </row>
    <row r="335" spans="1:51" s="14" customFormat="1" ht="12">
      <c r="A335" s="14"/>
      <c r="B335" s="249"/>
      <c r="C335" s="250"/>
      <c r="D335" s="234" t="s">
        <v>143</v>
      </c>
      <c r="E335" s="251" t="s">
        <v>1</v>
      </c>
      <c r="F335" s="252" t="s">
        <v>424</v>
      </c>
      <c r="G335" s="250"/>
      <c r="H335" s="253">
        <v>332</v>
      </c>
      <c r="I335" s="254"/>
      <c r="J335" s="250"/>
      <c r="K335" s="250"/>
      <c r="L335" s="255"/>
      <c r="M335" s="256"/>
      <c r="N335" s="257"/>
      <c r="O335" s="257"/>
      <c r="P335" s="257"/>
      <c r="Q335" s="257"/>
      <c r="R335" s="257"/>
      <c r="S335" s="257"/>
      <c r="T335" s="258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59" t="s">
        <v>143</v>
      </c>
      <c r="AU335" s="259" t="s">
        <v>21</v>
      </c>
      <c r="AV335" s="14" t="s">
        <v>21</v>
      </c>
      <c r="AW335" s="14" t="s">
        <v>38</v>
      </c>
      <c r="AX335" s="14" t="s">
        <v>83</v>
      </c>
      <c r="AY335" s="259" t="s">
        <v>132</v>
      </c>
    </row>
    <row r="336" spans="1:51" s="15" customFormat="1" ht="12">
      <c r="A336" s="15"/>
      <c r="B336" s="260"/>
      <c r="C336" s="261"/>
      <c r="D336" s="234" t="s">
        <v>143</v>
      </c>
      <c r="E336" s="262" t="s">
        <v>1</v>
      </c>
      <c r="F336" s="263" t="s">
        <v>145</v>
      </c>
      <c r="G336" s="261"/>
      <c r="H336" s="264">
        <v>332</v>
      </c>
      <c r="I336" s="265"/>
      <c r="J336" s="261"/>
      <c r="K336" s="261"/>
      <c r="L336" s="266"/>
      <c r="M336" s="267"/>
      <c r="N336" s="268"/>
      <c r="O336" s="268"/>
      <c r="P336" s="268"/>
      <c r="Q336" s="268"/>
      <c r="R336" s="268"/>
      <c r="S336" s="268"/>
      <c r="T336" s="269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T336" s="270" t="s">
        <v>143</v>
      </c>
      <c r="AU336" s="270" t="s">
        <v>21</v>
      </c>
      <c r="AV336" s="15" t="s">
        <v>139</v>
      </c>
      <c r="AW336" s="15" t="s">
        <v>38</v>
      </c>
      <c r="AX336" s="15" t="s">
        <v>91</v>
      </c>
      <c r="AY336" s="270" t="s">
        <v>132</v>
      </c>
    </row>
    <row r="337" spans="1:65" s="2" customFormat="1" ht="24.15" customHeight="1">
      <c r="A337" s="39"/>
      <c r="B337" s="40"/>
      <c r="C337" s="221" t="s">
        <v>425</v>
      </c>
      <c r="D337" s="221" t="s">
        <v>134</v>
      </c>
      <c r="E337" s="222" t="s">
        <v>426</v>
      </c>
      <c r="F337" s="223" t="s">
        <v>427</v>
      </c>
      <c r="G337" s="224" t="s">
        <v>137</v>
      </c>
      <c r="H337" s="225">
        <v>334</v>
      </c>
      <c r="I337" s="226"/>
      <c r="J337" s="227">
        <f>ROUND(I337*H337,2)</f>
        <v>0</v>
      </c>
      <c r="K337" s="223" t="s">
        <v>138</v>
      </c>
      <c r="L337" s="45"/>
      <c r="M337" s="228" t="s">
        <v>1</v>
      </c>
      <c r="N337" s="229" t="s">
        <v>48</v>
      </c>
      <c r="O337" s="92"/>
      <c r="P337" s="230">
        <f>O337*H337</f>
        <v>0</v>
      </c>
      <c r="Q337" s="230">
        <v>0</v>
      </c>
      <c r="R337" s="230">
        <f>Q337*H337</f>
        <v>0</v>
      </c>
      <c r="S337" s="230">
        <v>0</v>
      </c>
      <c r="T337" s="231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32" t="s">
        <v>139</v>
      </c>
      <c r="AT337" s="232" t="s">
        <v>134</v>
      </c>
      <c r="AU337" s="232" t="s">
        <v>21</v>
      </c>
      <c r="AY337" s="17" t="s">
        <v>132</v>
      </c>
      <c r="BE337" s="233">
        <f>IF(N337="základní",J337,0)</f>
        <v>0</v>
      </c>
      <c r="BF337" s="233">
        <f>IF(N337="snížená",J337,0)</f>
        <v>0</v>
      </c>
      <c r="BG337" s="233">
        <f>IF(N337="zákl. přenesená",J337,0)</f>
        <v>0</v>
      </c>
      <c r="BH337" s="233">
        <f>IF(N337="sníž. přenesená",J337,0)</f>
        <v>0</v>
      </c>
      <c r="BI337" s="233">
        <f>IF(N337="nulová",J337,0)</f>
        <v>0</v>
      </c>
      <c r="BJ337" s="17" t="s">
        <v>91</v>
      </c>
      <c r="BK337" s="233">
        <f>ROUND(I337*H337,2)</f>
        <v>0</v>
      </c>
      <c r="BL337" s="17" t="s">
        <v>139</v>
      </c>
      <c r="BM337" s="232" t="s">
        <v>428</v>
      </c>
    </row>
    <row r="338" spans="1:47" s="2" customFormat="1" ht="12">
      <c r="A338" s="39"/>
      <c r="B338" s="40"/>
      <c r="C338" s="41"/>
      <c r="D338" s="234" t="s">
        <v>141</v>
      </c>
      <c r="E338" s="41"/>
      <c r="F338" s="235" t="s">
        <v>429</v>
      </c>
      <c r="G338" s="41"/>
      <c r="H338" s="41"/>
      <c r="I338" s="236"/>
      <c r="J338" s="41"/>
      <c r="K338" s="41"/>
      <c r="L338" s="45"/>
      <c r="M338" s="237"/>
      <c r="N338" s="238"/>
      <c r="O338" s="92"/>
      <c r="P338" s="92"/>
      <c r="Q338" s="92"/>
      <c r="R338" s="92"/>
      <c r="S338" s="92"/>
      <c r="T338" s="93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T338" s="17" t="s">
        <v>141</v>
      </c>
      <c r="AU338" s="17" t="s">
        <v>21</v>
      </c>
    </row>
    <row r="339" spans="1:51" s="14" customFormat="1" ht="12">
      <c r="A339" s="14"/>
      <c r="B339" s="249"/>
      <c r="C339" s="250"/>
      <c r="D339" s="234" t="s">
        <v>143</v>
      </c>
      <c r="E339" s="251" t="s">
        <v>1</v>
      </c>
      <c r="F339" s="252" t="s">
        <v>430</v>
      </c>
      <c r="G339" s="250"/>
      <c r="H339" s="253">
        <v>334</v>
      </c>
      <c r="I339" s="254"/>
      <c r="J339" s="250"/>
      <c r="K339" s="250"/>
      <c r="L339" s="255"/>
      <c r="M339" s="256"/>
      <c r="N339" s="257"/>
      <c r="O339" s="257"/>
      <c r="P339" s="257"/>
      <c r="Q339" s="257"/>
      <c r="R339" s="257"/>
      <c r="S339" s="257"/>
      <c r="T339" s="258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59" t="s">
        <v>143</v>
      </c>
      <c r="AU339" s="259" t="s">
        <v>21</v>
      </c>
      <c r="AV339" s="14" t="s">
        <v>21</v>
      </c>
      <c r="AW339" s="14" t="s">
        <v>38</v>
      </c>
      <c r="AX339" s="14" t="s">
        <v>83</v>
      </c>
      <c r="AY339" s="259" t="s">
        <v>132</v>
      </c>
    </row>
    <row r="340" spans="1:51" s="15" customFormat="1" ht="12">
      <c r="A340" s="15"/>
      <c r="B340" s="260"/>
      <c r="C340" s="261"/>
      <c r="D340" s="234" t="s">
        <v>143</v>
      </c>
      <c r="E340" s="262" t="s">
        <v>1</v>
      </c>
      <c r="F340" s="263" t="s">
        <v>145</v>
      </c>
      <c r="G340" s="261"/>
      <c r="H340" s="264">
        <v>334</v>
      </c>
      <c r="I340" s="265"/>
      <c r="J340" s="261"/>
      <c r="K340" s="261"/>
      <c r="L340" s="266"/>
      <c r="M340" s="267"/>
      <c r="N340" s="268"/>
      <c r="O340" s="268"/>
      <c r="P340" s="268"/>
      <c r="Q340" s="268"/>
      <c r="R340" s="268"/>
      <c r="S340" s="268"/>
      <c r="T340" s="269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T340" s="270" t="s">
        <v>143</v>
      </c>
      <c r="AU340" s="270" t="s">
        <v>21</v>
      </c>
      <c r="AV340" s="15" t="s">
        <v>139</v>
      </c>
      <c r="AW340" s="15" t="s">
        <v>38</v>
      </c>
      <c r="AX340" s="15" t="s">
        <v>91</v>
      </c>
      <c r="AY340" s="270" t="s">
        <v>132</v>
      </c>
    </row>
    <row r="341" spans="1:65" s="2" customFormat="1" ht="24.15" customHeight="1">
      <c r="A341" s="39"/>
      <c r="B341" s="40"/>
      <c r="C341" s="221" t="s">
        <v>431</v>
      </c>
      <c r="D341" s="221" t="s">
        <v>134</v>
      </c>
      <c r="E341" s="222" t="s">
        <v>432</v>
      </c>
      <c r="F341" s="223" t="s">
        <v>433</v>
      </c>
      <c r="G341" s="224" t="s">
        <v>137</v>
      </c>
      <c r="H341" s="225">
        <v>822</v>
      </c>
      <c r="I341" s="226"/>
      <c r="J341" s="227">
        <f>ROUND(I341*H341,2)</f>
        <v>0</v>
      </c>
      <c r="K341" s="223" t="s">
        <v>138</v>
      </c>
      <c r="L341" s="45"/>
      <c r="M341" s="228" t="s">
        <v>1</v>
      </c>
      <c r="N341" s="229" t="s">
        <v>48</v>
      </c>
      <c r="O341" s="92"/>
      <c r="P341" s="230">
        <f>O341*H341</f>
        <v>0</v>
      </c>
      <c r="Q341" s="230">
        <v>0</v>
      </c>
      <c r="R341" s="230">
        <f>Q341*H341</f>
        <v>0</v>
      </c>
      <c r="S341" s="230">
        <v>0</v>
      </c>
      <c r="T341" s="231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32" t="s">
        <v>139</v>
      </c>
      <c r="AT341" s="232" t="s">
        <v>134</v>
      </c>
      <c r="AU341" s="232" t="s">
        <v>21</v>
      </c>
      <c r="AY341" s="17" t="s">
        <v>132</v>
      </c>
      <c r="BE341" s="233">
        <f>IF(N341="základní",J341,0)</f>
        <v>0</v>
      </c>
      <c r="BF341" s="233">
        <f>IF(N341="snížená",J341,0)</f>
        <v>0</v>
      </c>
      <c r="BG341" s="233">
        <f>IF(N341="zákl. přenesená",J341,0)</f>
        <v>0</v>
      </c>
      <c r="BH341" s="233">
        <f>IF(N341="sníž. přenesená",J341,0)</f>
        <v>0</v>
      </c>
      <c r="BI341" s="233">
        <f>IF(N341="nulová",J341,0)</f>
        <v>0</v>
      </c>
      <c r="BJ341" s="17" t="s">
        <v>91</v>
      </c>
      <c r="BK341" s="233">
        <f>ROUND(I341*H341,2)</f>
        <v>0</v>
      </c>
      <c r="BL341" s="17" t="s">
        <v>139</v>
      </c>
      <c r="BM341" s="232" t="s">
        <v>434</v>
      </c>
    </row>
    <row r="342" spans="1:47" s="2" customFormat="1" ht="12">
      <c r="A342" s="39"/>
      <c r="B342" s="40"/>
      <c r="C342" s="41"/>
      <c r="D342" s="234" t="s">
        <v>141</v>
      </c>
      <c r="E342" s="41"/>
      <c r="F342" s="235" t="s">
        <v>435</v>
      </c>
      <c r="G342" s="41"/>
      <c r="H342" s="41"/>
      <c r="I342" s="236"/>
      <c r="J342" s="41"/>
      <c r="K342" s="41"/>
      <c r="L342" s="45"/>
      <c r="M342" s="237"/>
      <c r="N342" s="238"/>
      <c r="O342" s="92"/>
      <c r="P342" s="92"/>
      <c r="Q342" s="92"/>
      <c r="R342" s="92"/>
      <c r="S342" s="92"/>
      <c r="T342" s="93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T342" s="17" t="s">
        <v>141</v>
      </c>
      <c r="AU342" s="17" t="s">
        <v>21</v>
      </c>
    </row>
    <row r="343" spans="1:51" s="14" customFormat="1" ht="12">
      <c r="A343" s="14"/>
      <c r="B343" s="249"/>
      <c r="C343" s="250"/>
      <c r="D343" s="234" t="s">
        <v>143</v>
      </c>
      <c r="E343" s="251" t="s">
        <v>1</v>
      </c>
      <c r="F343" s="252" t="s">
        <v>436</v>
      </c>
      <c r="G343" s="250"/>
      <c r="H343" s="253">
        <v>413</v>
      </c>
      <c r="I343" s="254"/>
      <c r="J343" s="250"/>
      <c r="K343" s="250"/>
      <c r="L343" s="255"/>
      <c r="M343" s="256"/>
      <c r="N343" s="257"/>
      <c r="O343" s="257"/>
      <c r="P343" s="257"/>
      <c r="Q343" s="257"/>
      <c r="R343" s="257"/>
      <c r="S343" s="257"/>
      <c r="T343" s="258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59" t="s">
        <v>143</v>
      </c>
      <c r="AU343" s="259" t="s">
        <v>21</v>
      </c>
      <c r="AV343" s="14" t="s">
        <v>21</v>
      </c>
      <c r="AW343" s="14" t="s">
        <v>38</v>
      </c>
      <c r="AX343" s="14" t="s">
        <v>83</v>
      </c>
      <c r="AY343" s="259" t="s">
        <v>132</v>
      </c>
    </row>
    <row r="344" spans="1:51" s="14" customFormat="1" ht="12">
      <c r="A344" s="14"/>
      <c r="B344" s="249"/>
      <c r="C344" s="250"/>
      <c r="D344" s="234" t="s">
        <v>143</v>
      </c>
      <c r="E344" s="251" t="s">
        <v>1</v>
      </c>
      <c r="F344" s="252" t="s">
        <v>437</v>
      </c>
      <c r="G344" s="250"/>
      <c r="H344" s="253">
        <v>409</v>
      </c>
      <c r="I344" s="254"/>
      <c r="J344" s="250"/>
      <c r="K344" s="250"/>
      <c r="L344" s="255"/>
      <c r="M344" s="256"/>
      <c r="N344" s="257"/>
      <c r="O344" s="257"/>
      <c r="P344" s="257"/>
      <c r="Q344" s="257"/>
      <c r="R344" s="257"/>
      <c r="S344" s="257"/>
      <c r="T344" s="258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59" t="s">
        <v>143</v>
      </c>
      <c r="AU344" s="259" t="s">
        <v>21</v>
      </c>
      <c r="AV344" s="14" t="s">
        <v>21</v>
      </c>
      <c r="AW344" s="14" t="s">
        <v>38</v>
      </c>
      <c r="AX344" s="14" t="s">
        <v>83</v>
      </c>
      <c r="AY344" s="259" t="s">
        <v>132</v>
      </c>
    </row>
    <row r="345" spans="1:51" s="15" customFormat="1" ht="12">
      <c r="A345" s="15"/>
      <c r="B345" s="260"/>
      <c r="C345" s="261"/>
      <c r="D345" s="234" t="s">
        <v>143</v>
      </c>
      <c r="E345" s="262" t="s">
        <v>1</v>
      </c>
      <c r="F345" s="263" t="s">
        <v>145</v>
      </c>
      <c r="G345" s="261"/>
      <c r="H345" s="264">
        <v>822</v>
      </c>
      <c r="I345" s="265"/>
      <c r="J345" s="261"/>
      <c r="K345" s="261"/>
      <c r="L345" s="266"/>
      <c r="M345" s="267"/>
      <c r="N345" s="268"/>
      <c r="O345" s="268"/>
      <c r="P345" s="268"/>
      <c r="Q345" s="268"/>
      <c r="R345" s="268"/>
      <c r="S345" s="268"/>
      <c r="T345" s="269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T345" s="270" t="s">
        <v>143</v>
      </c>
      <c r="AU345" s="270" t="s">
        <v>21</v>
      </c>
      <c r="AV345" s="15" t="s">
        <v>139</v>
      </c>
      <c r="AW345" s="15" t="s">
        <v>38</v>
      </c>
      <c r="AX345" s="15" t="s">
        <v>91</v>
      </c>
      <c r="AY345" s="270" t="s">
        <v>132</v>
      </c>
    </row>
    <row r="346" spans="1:65" s="2" customFormat="1" ht="33" customHeight="1">
      <c r="A346" s="39"/>
      <c r="B346" s="40"/>
      <c r="C346" s="221" t="s">
        <v>438</v>
      </c>
      <c r="D346" s="221" t="s">
        <v>134</v>
      </c>
      <c r="E346" s="222" t="s">
        <v>439</v>
      </c>
      <c r="F346" s="223" t="s">
        <v>440</v>
      </c>
      <c r="G346" s="224" t="s">
        <v>137</v>
      </c>
      <c r="H346" s="225">
        <v>407</v>
      </c>
      <c r="I346" s="226"/>
      <c r="J346" s="227">
        <f>ROUND(I346*H346,2)</f>
        <v>0</v>
      </c>
      <c r="K346" s="223" t="s">
        <v>138</v>
      </c>
      <c r="L346" s="45"/>
      <c r="M346" s="228" t="s">
        <v>1</v>
      </c>
      <c r="N346" s="229" t="s">
        <v>48</v>
      </c>
      <c r="O346" s="92"/>
      <c r="P346" s="230">
        <f>O346*H346</f>
        <v>0</v>
      </c>
      <c r="Q346" s="230">
        <v>0</v>
      </c>
      <c r="R346" s="230">
        <f>Q346*H346</f>
        <v>0</v>
      </c>
      <c r="S346" s="230">
        <v>0</v>
      </c>
      <c r="T346" s="231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32" t="s">
        <v>139</v>
      </c>
      <c r="AT346" s="232" t="s">
        <v>134</v>
      </c>
      <c r="AU346" s="232" t="s">
        <v>21</v>
      </c>
      <c r="AY346" s="17" t="s">
        <v>132</v>
      </c>
      <c r="BE346" s="233">
        <f>IF(N346="základní",J346,0)</f>
        <v>0</v>
      </c>
      <c r="BF346" s="233">
        <f>IF(N346="snížená",J346,0)</f>
        <v>0</v>
      </c>
      <c r="BG346" s="233">
        <f>IF(N346="zákl. přenesená",J346,0)</f>
        <v>0</v>
      </c>
      <c r="BH346" s="233">
        <f>IF(N346="sníž. přenesená",J346,0)</f>
        <v>0</v>
      </c>
      <c r="BI346" s="233">
        <f>IF(N346="nulová",J346,0)</f>
        <v>0</v>
      </c>
      <c r="BJ346" s="17" t="s">
        <v>91</v>
      </c>
      <c r="BK346" s="233">
        <f>ROUND(I346*H346,2)</f>
        <v>0</v>
      </c>
      <c r="BL346" s="17" t="s">
        <v>139</v>
      </c>
      <c r="BM346" s="232" t="s">
        <v>441</v>
      </c>
    </row>
    <row r="347" spans="1:47" s="2" customFormat="1" ht="12">
      <c r="A347" s="39"/>
      <c r="B347" s="40"/>
      <c r="C347" s="41"/>
      <c r="D347" s="234" t="s">
        <v>141</v>
      </c>
      <c r="E347" s="41"/>
      <c r="F347" s="235" t="s">
        <v>442</v>
      </c>
      <c r="G347" s="41"/>
      <c r="H347" s="41"/>
      <c r="I347" s="236"/>
      <c r="J347" s="41"/>
      <c r="K347" s="41"/>
      <c r="L347" s="45"/>
      <c r="M347" s="237"/>
      <c r="N347" s="238"/>
      <c r="O347" s="92"/>
      <c r="P347" s="92"/>
      <c r="Q347" s="92"/>
      <c r="R347" s="92"/>
      <c r="S347" s="92"/>
      <c r="T347" s="93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T347" s="17" t="s">
        <v>141</v>
      </c>
      <c r="AU347" s="17" t="s">
        <v>21</v>
      </c>
    </row>
    <row r="348" spans="1:51" s="14" customFormat="1" ht="12">
      <c r="A348" s="14"/>
      <c r="B348" s="249"/>
      <c r="C348" s="250"/>
      <c r="D348" s="234" t="s">
        <v>143</v>
      </c>
      <c r="E348" s="251" t="s">
        <v>1</v>
      </c>
      <c r="F348" s="252" t="s">
        <v>443</v>
      </c>
      <c r="G348" s="250"/>
      <c r="H348" s="253">
        <v>407</v>
      </c>
      <c r="I348" s="254"/>
      <c r="J348" s="250"/>
      <c r="K348" s="250"/>
      <c r="L348" s="255"/>
      <c r="M348" s="256"/>
      <c r="N348" s="257"/>
      <c r="O348" s="257"/>
      <c r="P348" s="257"/>
      <c r="Q348" s="257"/>
      <c r="R348" s="257"/>
      <c r="S348" s="257"/>
      <c r="T348" s="258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59" t="s">
        <v>143</v>
      </c>
      <c r="AU348" s="259" t="s">
        <v>21</v>
      </c>
      <c r="AV348" s="14" t="s">
        <v>21</v>
      </c>
      <c r="AW348" s="14" t="s">
        <v>38</v>
      </c>
      <c r="AX348" s="14" t="s">
        <v>83</v>
      </c>
      <c r="AY348" s="259" t="s">
        <v>132</v>
      </c>
    </row>
    <row r="349" spans="1:51" s="15" customFormat="1" ht="12">
      <c r="A349" s="15"/>
      <c r="B349" s="260"/>
      <c r="C349" s="261"/>
      <c r="D349" s="234" t="s">
        <v>143</v>
      </c>
      <c r="E349" s="262" t="s">
        <v>1</v>
      </c>
      <c r="F349" s="263" t="s">
        <v>145</v>
      </c>
      <c r="G349" s="261"/>
      <c r="H349" s="264">
        <v>407</v>
      </c>
      <c r="I349" s="265"/>
      <c r="J349" s="261"/>
      <c r="K349" s="261"/>
      <c r="L349" s="266"/>
      <c r="M349" s="267"/>
      <c r="N349" s="268"/>
      <c r="O349" s="268"/>
      <c r="P349" s="268"/>
      <c r="Q349" s="268"/>
      <c r="R349" s="268"/>
      <c r="S349" s="268"/>
      <c r="T349" s="269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T349" s="270" t="s">
        <v>143</v>
      </c>
      <c r="AU349" s="270" t="s">
        <v>21</v>
      </c>
      <c r="AV349" s="15" t="s">
        <v>139</v>
      </c>
      <c r="AW349" s="15" t="s">
        <v>38</v>
      </c>
      <c r="AX349" s="15" t="s">
        <v>91</v>
      </c>
      <c r="AY349" s="270" t="s">
        <v>132</v>
      </c>
    </row>
    <row r="350" spans="1:65" s="2" customFormat="1" ht="24.15" customHeight="1">
      <c r="A350" s="39"/>
      <c r="B350" s="40"/>
      <c r="C350" s="221" t="s">
        <v>444</v>
      </c>
      <c r="D350" s="221" t="s">
        <v>134</v>
      </c>
      <c r="E350" s="222" t="s">
        <v>445</v>
      </c>
      <c r="F350" s="223" t="s">
        <v>446</v>
      </c>
      <c r="G350" s="224" t="s">
        <v>137</v>
      </c>
      <c r="H350" s="225">
        <v>411</v>
      </c>
      <c r="I350" s="226"/>
      <c r="J350" s="227">
        <f>ROUND(I350*H350,2)</f>
        <v>0</v>
      </c>
      <c r="K350" s="223" t="s">
        <v>138</v>
      </c>
      <c r="L350" s="45"/>
      <c r="M350" s="228" t="s">
        <v>1</v>
      </c>
      <c r="N350" s="229" t="s">
        <v>48</v>
      </c>
      <c r="O350" s="92"/>
      <c r="P350" s="230">
        <f>O350*H350</f>
        <v>0</v>
      </c>
      <c r="Q350" s="230">
        <v>0</v>
      </c>
      <c r="R350" s="230">
        <f>Q350*H350</f>
        <v>0</v>
      </c>
      <c r="S350" s="230">
        <v>0</v>
      </c>
      <c r="T350" s="231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32" t="s">
        <v>139</v>
      </c>
      <c r="AT350" s="232" t="s">
        <v>134</v>
      </c>
      <c r="AU350" s="232" t="s">
        <v>21</v>
      </c>
      <c r="AY350" s="17" t="s">
        <v>132</v>
      </c>
      <c r="BE350" s="233">
        <f>IF(N350="základní",J350,0)</f>
        <v>0</v>
      </c>
      <c r="BF350" s="233">
        <f>IF(N350="snížená",J350,0)</f>
        <v>0</v>
      </c>
      <c r="BG350" s="233">
        <f>IF(N350="zákl. přenesená",J350,0)</f>
        <v>0</v>
      </c>
      <c r="BH350" s="233">
        <f>IF(N350="sníž. přenesená",J350,0)</f>
        <v>0</v>
      </c>
      <c r="BI350" s="233">
        <f>IF(N350="nulová",J350,0)</f>
        <v>0</v>
      </c>
      <c r="BJ350" s="17" t="s">
        <v>91</v>
      </c>
      <c r="BK350" s="233">
        <f>ROUND(I350*H350,2)</f>
        <v>0</v>
      </c>
      <c r="BL350" s="17" t="s">
        <v>139</v>
      </c>
      <c r="BM350" s="232" t="s">
        <v>447</v>
      </c>
    </row>
    <row r="351" spans="1:47" s="2" customFormat="1" ht="12">
      <c r="A351" s="39"/>
      <c r="B351" s="40"/>
      <c r="C351" s="41"/>
      <c r="D351" s="234" t="s">
        <v>141</v>
      </c>
      <c r="E351" s="41"/>
      <c r="F351" s="235" t="s">
        <v>448</v>
      </c>
      <c r="G351" s="41"/>
      <c r="H351" s="41"/>
      <c r="I351" s="236"/>
      <c r="J351" s="41"/>
      <c r="K351" s="41"/>
      <c r="L351" s="45"/>
      <c r="M351" s="237"/>
      <c r="N351" s="238"/>
      <c r="O351" s="92"/>
      <c r="P351" s="92"/>
      <c r="Q351" s="92"/>
      <c r="R351" s="92"/>
      <c r="S351" s="92"/>
      <c r="T351" s="93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T351" s="17" t="s">
        <v>141</v>
      </c>
      <c r="AU351" s="17" t="s">
        <v>21</v>
      </c>
    </row>
    <row r="352" spans="1:51" s="14" customFormat="1" ht="12">
      <c r="A352" s="14"/>
      <c r="B352" s="249"/>
      <c r="C352" s="250"/>
      <c r="D352" s="234" t="s">
        <v>143</v>
      </c>
      <c r="E352" s="251" t="s">
        <v>1</v>
      </c>
      <c r="F352" s="252" t="s">
        <v>449</v>
      </c>
      <c r="G352" s="250"/>
      <c r="H352" s="253">
        <v>411</v>
      </c>
      <c r="I352" s="254"/>
      <c r="J352" s="250"/>
      <c r="K352" s="250"/>
      <c r="L352" s="255"/>
      <c r="M352" s="256"/>
      <c r="N352" s="257"/>
      <c r="O352" s="257"/>
      <c r="P352" s="257"/>
      <c r="Q352" s="257"/>
      <c r="R352" s="257"/>
      <c r="S352" s="257"/>
      <c r="T352" s="258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59" t="s">
        <v>143</v>
      </c>
      <c r="AU352" s="259" t="s">
        <v>21</v>
      </c>
      <c r="AV352" s="14" t="s">
        <v>21</v>
      </c>
      <c r="AW352" s="14" t="s">
        <v>38</v>
      </c>
      <c r="AX352" s="14" t="s">
        <v>83</v>
      </c>
      <c r="AY352" s="259" t="s">
        <v>132</v>
      </c>
    </row>
    <row r="353" spans="1:51" s="15" customFormat="1" ht="12">
      <c r="A353" s="15"/>
      <c r="B353" s="260"/>
      <c r="C353" s="261"/>
      <c r="D353" s="234" t="s">
        <v>143</v>
      </c>
      <c r="E353" s="262" t="s">
        <v>1</v>
      </c>
      <c r="F353" s="263" t="s">
        <v>145</v>
      </c>
      <c r="G353" s="261"/>
      <c r="H353" s="264">
        <v>411</v>
      </c>
      <c r="I353" s="265"/>
      <c r="J353" s="261"/>
      <c r="K353" s="261"/>
      <c r="L353" s="266"/>
      <c r="M353" s="267"/>
      <c r="N353" s="268"/>
      <c r="O353" s="268"/>
      <c r="P353" s="268"/>
      <c r="Q353" s="268"/>
      <c r="R353" s="268"/>
      <c r="S353" s="268"/>
      <c r="T353" s="269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T353" s="270" t="s">
        <v>143</v>
      </c>
      <c r="AU353" s="270" t="s">
        <v>21</v>
      </c>
      <c r="AV353" s="15" t="s">
        <v>139</v>
      </c>
      <c r="AW353" s="15" t="s">
        <v>38</v>
      </c>
      <c r="AX353" s="15" t="s">
        <v>91</v>
      </c>
      <c r="AY353" s="270" t="s">
        <v>132</v>
      </c>
    </row>
    <row r="354" spans="1:65" s="2" customFormat="1" ht="24.15" customHeight="1">
      <c r="A354" s="39"/>
      <c r="B354" s="40"/>
      <c r="C354" s="221" t="s">
        <v>450</v>
      </c>
      <c r="D354" s="221" t="s">
        <v>134</v>
      </c>
      <c r="E354" s="222" t="s">
        <v>451</v>
      </c>
      <c r="F354" s="223" t="s">
        <v>452</v>
      </c>
      <c r="G354" s="224" t="s">
        <v>137</v>
      </c>
      <c r="H354" s="225">
        <v>19</v>
      </c>
      <c r="I354" s="226"/>
      <c r="J354" s="227">
        <f>ROUND(I354*H354,2)</f>
        <v>0</v>
      </c>
      <c r="K354" s="223" t="s">
        <v>138</v>
      </c>
      <c r="L354" s="45"/>
      <c r="M354" s="228" t="s">
        <v>1</v>
      </c>
      <c r="N354" s="229" t="s">
        <v>48</v>
      </c>
      <c r="O354" s="92"/>
      <c r="P354" s="230">
        <f>O354*H354</f>
        <v>0</v>
      </c>
      <c r="Q354" s="230">
        <v>0.08425</v>
      </c>
      <c r="R354" s="230">
        <f>Q354*H354</f>
        <v>1.6007500000000001</v>
      </c>
      <c r="S354" s="230">
        <v>0</v>
      </c>
      <c r="T354" s="231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32" t="s">
        <v>139</v>
      </c>
      <c r="AT354" s="232" t="s">
        <v>134</v>
      </c>
      <c r="AU354" s="232" t="s">
        <v>21</v>
      </c>
      <c r="AY354" s="17" t="s">
        <v>132</v>
      </c>
      <c r="BE354" s="233">
        <f>IF(N354="základní",J354,0)</f>
        <v>0</v>
      </c>
      <c r="BF354" s="233">
        <f>IF(N354="snížená",J354,0)</f>
        <v>0</v>
      </c>
      <c r="BG354" s="233">
        <f>IF(N354="zákl. přenesená",J354,0)</f>
        <v>0</v>
      </c>
      <c r="BH354" s="233">
        <f>IF(N354="sníž. přenesená",J354,0)</f>
        <v>0</v>
      </c>
      <c r="BI354" s="233">
        <f>IF(N354="nulová",J354,0)</f>
        <v>0</v>
      </c>
      <c r="BJ354" s="17" t="s">
        <v>91</v>
      </c>
      <c r="BK354" s="233">
        <f>ROUND(I354*H354,2)</f>
        <v>0</v>
      </c>
      <c r="BL354" s="17" t="s">
        <v>139</v>
      </c>
      <c r="BM354" s="232" t="s">
        <v>453</v>
      </c>
    </row>
    <row r="355" spans="1:47" s="2" customFormat="1" ht="12">
      <c r="A355" s="39"/>
      <c r="B355" s="40"/>
      <c r="C355" s="41"/>
      <c r="D355" s="234" t="s">
        <v>141</v>
      </c>
      <c r="E355" s="41"/>
      <c r="F355" s="235" t="s">
        <v>454</v>
      </c>
      <c r="G355" s="41"/>
      <c r="H355" s="41"/>
      <c r="I355" s="236"/>
      <c r="J355" s="41"/>
      <c r="K355" s="41"/>
      <c r="L355" s="45"/>
      <c r="M355" s="237"/>
      <c r="N355" s="238"/>
      <c r="O355" s="92"/>
      <c r="P355" s="92"/>
      <c r="Q355" s="92"/>
      <c r="R355" s="92"/>
      <c r="S355" s="92"/>
      <c r="T355" s="93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T355" s="17" t="s">
        <v>141</v>
      </c>
      <c r="AU355" s="17" t="s">
        <v>21</v>
      </c>
    </row>
    <row r="356" spans="1:51" s="13" customFormat="1" ht="12">
      <c r="A356" s="13"/>
      <c r="B356" s="239"/>
      <c r="C356" s="240"/>
      <c r="D356" s="234" t="s">
        <v>143</v>
      </c>
      <c r="E356" s="241" t="s">
        <v>1</v>
      </c>
      <c r="F356" s="242" t="s">
        <v>455</v>
      </c>
      <c r="G356" s="240"/>
      <c r="H356" s="241" t="s">
        <v>1</v>
      </c>
      <c r="I356" s="243"/>
      <c r="J356" s="240"/>
      <c r="K356" s="240"/>
      <c r="L356" s="244"/>
      <c r="M356" s="245"/>
      <c r="N356" s="246"/>
      <c r="O356" s="246"/>
      <c r="P356" s="246"/>
      <c r="Q356" s="246"/>
      <c r="R356" s="246"/>
      <c r="S356" s="246"/>
      <c r="T356" s="247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8" t="s">
        <v>143</v>
      </c>
      <c r="AU356" s="248" t="s">
        <v>21</v>
      </c>
      <c r="AV356" s="13" t="s">
        <v>91</v>
      </c>
      <c r="AW356" s="13" t="s">
        <v>38</v>
      </c>
      <c r="AX356" s="13" t="s">
        <v>83</v>
      </c>
      <c r="AY356" s="248" t="s">
        <v>132</v>
      </c>
    </row>
    <row r="357" spans="1:51" s="14" customFormat="1" ht="12">
      <c r="A357" s="14"/>
      <c r="B357" s="249"/>
      <c r="C357" s="250"/>
      <c r="D357" s="234" t="s">
        <v>143</v>
      </c>
      <c r="E357" s="251" t="s">
        <v>1</v>
      </c>
      <c r="F357" s="252" t="s">
        <v>182</v>
      </c>
      <c r="G357" s="250"/>
      <c r="H357" s="253">
        <v>8</v>
      </c>
      <c r="I357" s="254"/>
      <c r="J357" s="250"/>
      <c r="K357" s="250"/>
      <c r="L357" s="255"/>
      <c r="M357" s="256"/>
      <c r="N357" s="257"/>
      <c r="O357" s="257"/>
      <c r="P357" s="257"/>
      <c r="Q357" s="257"/>
      <c r="R357" s="257"/>
      <c r="S357" s="257"/>
      <c r="T357" s="258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59" t="s">
        <v>143</v>
      </c>
      <c r="AU357" s="259" t="s">
        <v>21</v>
      </c>
      <c r="AV357" s="14" t="s">
        <v>21</v>
      </c>
      <c r="AW357" s="14" t="s">
        <v>38</v>
      </c>
      <c r="AX357" s="14" t="s">
        <v>83</v>
      </c>
      <c r="AY357" s="259" t="s">
        <v>132</v>
      </c>
    </row>
    <row r="358" spans="1:51" s="13" customFormat="1" ht="12">
      <c r="A358" s="13"/>
      <c r="B358" s="239"/>
      <c r="C358" s="240"/>
      <c r="D358" s="234" t="s">
        <v>143</v>
      </c>
      <c r="E358" s="241" t="s">
        <v>1</v>
      </c>
      <c r="F358" s="242" t="s">
        <v>456</v>
      </c>
      <c r="G358" s="240"/>
      <c r="H358" s="241" t="s">
        <v>1</v>
      </c>
      <c r="I358" s="243"/>
      <c r="J358" s="240"/>
      <c r="K358" s="240"/>
      <c r="L358" s="244"/>
      <c r="M358" s="245"/>
      <c r="N358" s="246"/>
      <c r="O358" s="246"/>
      <c r="P358" s="246"/>
      <c r="Q358" s="246"/>
      <c r="R358" s="246"/>
      <c r="S358" s="246"/>
      <c r="T358" s="247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8" t="s">
        <v>143</v>
      </c>
      <c r="AU358" s="248" t="s">
        <v>21</v>
      </c>
      <c r="AV358" s="13" t="s">
        <v>91</v>
      </c>
      <c r="AW358" s="13" t="s">
        <v>38</v>
      </c>
      <c r="AX358" s="13" t="s">
        <v>83</v>
      </c>
      <c r="AY358" s="248" t="s">
        <v>132</v>
      </c>
    </row>
    <row r="359" spans="1:51" s="14" customFormat="1" ht="12">
      <c r="A359" s="14"/>
      <c r="B359" s="249"/>
      <c r="C359" s="250"/>
      <c r="D359" s="234" t="s">
        <v>143</v>
      </c>
      <c r="E359" s="251" t="s">
        <v>1</v>
      </c>
      <c r="F359" s="252" t="s">
        <v>200</v>
      </c>
      <c r="G359" s="250"/>
      <c r="H359" s="253">
        <v>11</v>
      </c>
      <c r="I359" s="254"/>
      <c r="J359" s="250"/>
      <c r="K359" s="250"/>
      <c r="L359" s="255"/>
      <c r="M359" s="256"/>
      <c r="N359" s="257"/>
      <c r="O359" s="257"/>
      <c r="P359" s="257"/>
      <c r="Q359" s="257"/>
      <c r="R359" s="257"/>
      <c r="S359" s="257"/>
      <c r="T359" s="258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59" t="s">
        <v>143</v>
      </c>
      <c r="AU359" s="259" t="s">
        <v>21</v>
      </c>
      <c r="AV359" s="14" t="s">
        <v>21</v>
      </c>
      <c r="AW359" s="14" t="s">
        <v>38</v>
      </c>
      <c r="AX359" s="14" t="s">
        <v>83</v>
      </c>
      <c r="AY359" s="259" t="s">
        <v>132</v>
      </c>
    </row>
    <row r="360" spans="1:51" s="15" customFormat="1" ht="12">
      <c r="A360" s="15"/>
      <c r="B360" s="260"/>
      <c r="C360" s="261"/>
      <c r="D360" s="234" t="s">
        <v>143</v>
      </c>
      <c r="E360" s="262" t="s">
        <v>1</v>
      </c>
      <c r="F360" s="263" t="s">
        <v>145</v>
      </c>
      <c r="G360" s="261"/>
      <c r="H360" s="264">
        <v>19</v>
      </c>
      <c r="I360" s="265"/>
      <c r="J360" s="261"/>
      <c r="K360" s="261"/>
      <c r="L360" s="266"/>
      <c r="M360" s="267"/>
      <c r="N360" s="268"/>
      <c r="O360" s="268"/>
      <c r="P360" s="268"/>
      <c r="Q360" s="268"/>
      <c r="R360" s="268"/>
      <c r="S360" s="268"/>
      <c r="T360" s="269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T360" s="270" t="s">
        <v>143</v>
      </c>
      <c r="AU360" s="270" t="s">
        <v>21</v>
      </c>
      <c r="AV360" s="15" t="s">
        <v>139</v>
      </c>
      <c r="AW360" s="15" t="s">
        <v>38</v>
      </c>
      <c r="AX360" s="15" t="s">
        <v>91</v>
      </c>
      <c r="AY360" s="270" t="s">
        <v>132</v>
      </c>
    </row>
    <row r="361" spans="1:65" s="2" customFormat="1" ht="24.15" customHeight="1">
      <c r="A361" s="39"/>
      <c r="B361" s="40"/>
      <c r="C361" s="271" t="s">
        <v>255</v>
      </c>
      <c r="D361" s="271" t="s">
        <v>285</v>
      </c>
      <c r="E361" s="272" t="s">
        <v>457</v>
      </c>
      <c r="F361" s="273" t="s">
        <v>458</v>
      </c>
      <c r="G361" s="274" t="s">
        <v>137</v>
      </c>
      <c r="H361" s="275">
        <v>8.16</v>
      </c>
      <c r="I361" s="276"/>
      <c r="J361" s="277">
        <f>ROUND(I361*H361,2)</f>
        <v>0</v>
      </c>
      <c r="K361" s="273" t="s">
        <v>138</v>
      </c>
      <c r="L361" s="278"/>
      <c r="M361" s="279" t="s">
        <v>1</v>
      </c>
      <c r="N361" s="280" t="s">
        <v>48</v>
      </c>
      <c r="O361" s="92"/>
      <c r="P361" s="230">
        <f>O361*H361</f>
        <v>0</v>
      </c>
      <c r="Q361" s="230">
        <v>0.13</v>
      </c>
      <c r="R361" s="230">
        <f>Q361*H361</f>
        <v>1.0608</v>
      </c>
      <c r="S361" s="230">
        <v>0</v>
      </c>
      <c r="T361" s="231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32" t="s">
        <v>182</v>
      </c>
      <c r="AT361" s="232" t="s">
        <v>285</v>
      </c>
      <c r="AU361" s="232" t="s">
        <v>21</v>
      </c>
      <c r="AY361" s="17" t="s">
        <v>132</v>
      </c>
      <c r="BE361" s="233">
        <f>IF(N361="základní",J361,0)</f>
        <v>0</v>
      </c>
      <c r="BF361" s="233">
        <f>IF(N361="snížená",J361,0)</f>
        <v>0</v>
      </c>
      <c r="BG361" s="233">
        <f>IF(N361="zákl. přenesená",J361,0)</f>
        <v>0</v>
      </c>
      <c r="BH361" s="233">
        <f>IF(N361="sníž. přenesená",J361,0)</f>
        <v>0</v>
      </c>
      <c r="BI361" s="233">
        <f>IF(N361="nulová",J361,0)</f>
        <v>0</v>
      </c>
      <c r="BJ361" s="17" t="s">
        <v>91</v>
      </c>
      <c r="BK361" s="233">
        <f>ROUND(I361*H361,2)</f>
        <v>0</v>
      </c>
      <c r="BL361" s="17" t="s">
        <v>139</v>
      </c>
      <c r="BM361" s="232" t="s">
        <v>459</v>
      </c>
    </row>
    <row r="362" spans="1:47" s="2" customFormat="1" ht="12">
      <c r="A362" s="39"/>
      <c r="B362" s="40"/>
      <c r="C362" s="41"/>
      <c r="D362" s="234" t="s">
        <v>141</v>
      </c>
      <c r="E362" s="41"/>
      <c r="F362" s="235" t="s">
        <v>458</v>
      </c>
      <c r="G362" s="41"/>
      <c r="H362" s="41"/>
      <c r="I362" s="236"/>
      <c r="J362" s="41"/>
      <c r="K362" s="41"/>
      <c r="L362" s="45"/>
      <c r="M362" s="237"/>
      <c r="N362" s="238"/>
      <c r="O362" s="92"/>
      <c r="P362" s="92"/>
      <c r="Q362" s="92"/>
      <c r="R362" s="92"/>
      <c r="S362" s="92"/>
      <c r="T362" s="93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T362" s="17" t="s">
        <v>141</v>
      </c>
      <c r="AU362" s="17" t="s">
        <v>21</v>
      </c>
    </row>
    <row r="363" spans="1:51" s="14" customFormat="1" ht="12">
      <c r="A363" s="14"/>
      <c r="B363" s="249"/>
      <c r="C363" s="250"/>
      <c r="D363" s="234" t="s">
        <v>143</v>
      </c>
      <c r="E363" s="251" t="s">
        <v>1</v>
      </c>
      <c r="F363" s="252" t="s">
        <v>460</v>
      </c>
      <c r="G363" s="250"/>
      <c r="H363" s="253">
        <v>8.16</v>
      </c>
      <c r="I363" s="254"/>
      <c r="J363" s="250"/>
      <c r="K363" s="250"/>
      <c r="L363" s="255"/>
      <c r="M363" s="256"/>
      <c r="N363" s="257"/>
      <c r="O363" s="257"/>
      <c r="P363" s="257"/>
      <c r="Q363" s="257"/>
      <c r="R363" s="257"/>
      <c r="S363" s="257"/>
      <c r="T363" s="258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59" t="s">
        <v>143</v>
      </c>
      <c r="AU363" s="259" t="s">
        <v>21</v>
      </c>
      <c r="AV363" s="14" t="s">
        <v>21</v>
      </c>
      <c r="AW363" s="14" t="s">
        <v>38</v>
      </c>
      <c r="AX363" s="14" t="s">
        <v>83</v>
      </c>
      <c r="AY363" s="259" t="s">
        <v>132</v>
      </c>
    </row>
    <row r="364" spans="1:51" s="15" customFormat="1" ht="12">
      <c r="A364" s="15"/>
      <c r="B364" s="260"/>
      <c r="C364" s="261"/>
      <c r="D364" s="234" t="s">
        <v>143</v>
      </c>
      <c r="E364" s="262" t="s">
        <v>1</v>
      </c>
      <c r="F364" s="263" t="s">
        <v>145</v>
      </c>
      <c r="G364" s="261"/>
      <c r="H364" s="264">
        <v>8.16</v>
      </c>
      <c r="I364" s="265"/>
      <c r="J364" s="261"/>
      <c r="K364" s="261"/>
      <c r="L364" s="266"/>
      <c r="M364" s="267"/>
      <c r="N364" s="268"/>
      <c r="O364" s="268"/>
      <c r="P364" s="268"/>
      <c r="Q364" s="268"/>
      <c r="R364" s="268"/>
      <c r="S364" s="268"/>
      <c r="T364" s="269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T364" s="270" t="s">
        <v>143</v>
      </c>
      <c r="AU364" s="270" t="s">
        <v>21</v>
      </c>
      <c r="AV364" s="15" t="s">
        <v>139</v>
      </c>
      <c r="AW364" s="15" t="s">
        <v>38</v>
      </c>
      <c r="AX364" s="15" t="s">
        <v>91</v>
      </c>
      <c r="AY364" s="270" t="s">
        <v>132</v>
      </c>
    </row>
    <row r="365" spans="1:65" s="2" customFormat="1" ht="24.15" customHeight="1">
      <c r="A365" s="39"/>
      <c r="B365" s="40"/>
      <c r="C365" s="271" t="s">
        <v>461</v>
      </c>
      <c r="D365" s="271" t="s">
        <v>285</v>
      </c>
      <c r="E365" s="272" t="s">
        <v>462</v>
      </c>
      <c r="F365" s="273" t="s">
        <v>463</v>
      </c>
      <c r="G365" s="274" t="s">
        <v>137</v>
      </c>
      <c r="H365" s="275">
        <v>11.22</v>
      </c>
      <c r="I365" s="276"/>
      <c r="J365" s="277">
        <f>ROUND(I365*H365,2)</f>
        <v>0</v>
      </c>
      <c r="K365" s="273" t="s">
        <v>138</v>
      </c>
      <c r="L365" s="278"/>
      <c r="M365" s="279" t="s">
        <v>1</v>
      </c>
      <c r="N365" s="280" t="s">
        <v>48</v>
      </c>
      <c r="O365" s="92"/>
      <c r="P365" s="230">
        <f>O365*H365</f>
        <v>0</v>
      </c>
      <c r="Q365" s="230">
        <v>0.123</v>
      </c>
      <c r="R365" s="230">
        <f>Q365*H365</f>
        <v>1.38006</v>
      </c>
      <c r="S365" s="230">
        <v>0</v>
      </c>
      <c r="T365" s="231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32" t="s">
        <v>182</v>
      </c>
      <c r="AT365" s="232" t="s">
        <v>285</v>
      </c>
      <c r="AU365" s="232" t="s">
        <v>21</v>
      </c>
      <c r="AY365" s="17" t="s">
        <v>132</v>
      </c>
      <c r="BE365" s="233">
        <f>IF(N365="základní",J365,0)</f>
        <v>0</v>
      </c>
      <c r="BF365" s="233">
        <f>IF(N365="snížená",J365,0)</f>
        <v>0</v>
      </c>
      <c r="BG365" s="233">
        <f>IF(N365="zákl. přenesená",J365,0)</f>
        <v>0</v>
      </c>
      <c r="BH365" s="233">
        <f>IF(N365="sníž. přenesená",J365,0)</f>
        <v>0</v>
      </c>
      <c r="BI365" s="233">
        <f>IF(N365="nulová",J365,0)</f>
        <v>0</v>
      </c>
      <c r="BJ365" s="17" t="s">
        <v>91</v>
      </c>
      <c r="BK365" s="233">
        <f>ROUND(I365*H365,2)</f>
        <v>0</v>
      </c>
      <c r="BL365" s="17" t="s">
        <v>139</v>
      </c>
      <c r="BM365" s="232" t="s">
        <v>464</v>
      </c>
    </row>
    <row r="366" spans="1:47" s="2" customFormat="1" ht="12">
      <c r="A366" s="39"/>
      <c r="B366" s="40"/>
      <c r="C366" s="41"/>
      <c r="D366" s="234" t="s">
        <v>141</v>
      </c>
      <c r="E366" s="41"/>
      <c r="F366" s="235" t="s">
        <v>463</v>
      </c>
      <c r="G366" s="41"/>
      <c r="H366" s="41"/>
      <c r="I366" s="236"/>
      <c r="J366" s="41"/>
      <c r="K366" s="41"/>
      <c r="L366" s="45"/>
      <c r="M366" s="237"/>
      <c r="N366" s="238"/>
      <c r="O366" s="92"/>
      <c r="P366" s="92"/>
      <c r="Q366" s="92"/>
      <c r="R366" s="92"/>
      <c r="S366" s="92"/>
      <c r="T366" s="93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T366" s="17" t="s">
        <v>141</v>
      </c>
      <c r="AU366" s="17" t="s">
        <v>21</v>
      </c>
    </row>
    <row r="367" spans="1:51" s="14" customFormat="1" ht="12">
      <c r="A367" s="14"/>
      <c r="B367" s="249"/>
      <c r="C367" s="250"/>
      <c r="D367" s="234" t="s">
        <v>143</v>
      </c>
      <c r="E367" s="251" t="s">
        <v>1</v>
      </c>
      <c r="F367" s="252" t="s">
        <v>465</v>
      </c>
      <c r="G367" s="250"/>
      <c r="H367" s="253">
        <v>11.22</v>
      </c>
      <c r="I367" s="254"/>
      <c r="J367" s="250"/>
      <c r="K367" s="250"/>
      <c r="L367" s="255"/>
      <c r="M367" s="256"/>
      <c r="N367" s="257"/>
      <c r="O367" s="257"/>
      <c r="P367" s="257"/>
      <c r="Q367" s="257"/>
      <c r="R367" s="257"/>
      <c r="S367" s="257"/>
      <c r="T367" s="258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59" t="s">
        <v>143</v>
      </c>
      <c r="AU367" s="259" t="s">
        <v>21</v>
      </c>
      <c r="AV367" s="14" t="s">
        <v>21</v>
      </c>
      <c r="AW367" s="14" t="s">
        <v>38</v>
      </c>
      <c r="AX367" s="14" t="s">
        <v>83</v>
      </c>
      <c r="AY367" s="259" t="s">
        <v>132</v>
      </c>
    </row>
    <row r="368" spans="1:51" s="15" customFormat="1" ht="12">
      <c r="A368" s="15"/>
      <c r="B368" s="260"/>
      <c r="C368" s="261"/>
      <c r="D368" s="234" t="s">
        <v>143</v>
      </c>
      <c r="E368" s="262" t="s">
        <v>1</v>
      </c>
      <c r="F368" s="263" t="s">
        <v>145</v>
      </c>
      <c r="G368" s="261"/>
      <c r="H368" s="264">
        <v>11.22</v>
      </c>
      <c r="I368" s="265"/>
      <c r="J368" s="261"/>
      <c r="K368" s="261"/>
      <c r="L368" s="266"/>
      <c r="M368" s="267"/>
      <c r="N368" s="268"/>
      <c r="O368" s="268"/>
      <c r="P368" s="268"/>
      <c r="Q368" s="268"/>
      <c r="R368" s="268"/>
      <c r="S368" s="268"/>
      <c r="T368" s="269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T368" s="270" t="s">
        <v>143</v>
      </c>
      <c r="AU368" s="270" t="s">
        <v>21</v>
      </c>
      <c r="AV368" s="15" t="s">
        <v>139</v>
      </c>
      <c r="AW368" s="15" t="s">
        <v>38</v>
      </c>
      <c r="AX368" s="15" t="s">
        <v>91</v>
      </c>
      <c r="AY368" s="270" t="s">
        <v>132</v>
      </c>
    </row>
    <row r="369" spans="1:65" s="2" customFormat="1" ht="24.15" customHeight="1">
      <c r="A369" s="39"/>
      <c r="B369" s="40"/>
      <c r="C369" s="221" t="s">
        <v>466</v>
      </c>
      <c r="D369" s="221" t="s">
        <v>134</v>
      </c>
      <c r="E369" s="222" t="s">
        <v>467</v>
      </c>
      <c r="F369" s="223" t="s">
        <v>468</v>
      </c>
      <c r="G369" s="224" t="s">
        <v>137</v>
      </c>
      <c r="H369" s="225">
        <v>170</v>
      </c>
      <c r="I369" s="226"/>
      <c r="J369" s="227">
        <f>ROUND(I369*H369,2)</f>
        <v>0</v>
      </c>
      <c r="K369" s="223" t="s">
        <v>138</v>
      </c>
      <c r="L369" s="45"/>
      <c r="M369" s="228" t="s">
        <v>1</v>
      </c>
      <c r="N369" s="229" t="s">
        <v>48</v>
      </c>
      <c r="O369" s="92"/>
      <c r="P369" s="230">
        <f>O369*H369</f>
        <v>0</v>
      </c>
      <c r="Q369" s="230">
        <v>0.08425</v>
      </c>
      <c r="R369" s="230">
        <f>Q369*H369</f>
        <v>14.322500000000002</v>
      </c>
      <c r="S369" s="230">
        <v>0</v>
      </c>
      <c r="T369" s="231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32" t="s">
        <v>139</v>
      </c>
      <c r="AT369" s="232" t="s">
        <v>134</v>
      </c>
      <c r="AU369" s="232" t="s">
        <v>21</v>
      </c>
      <c r="AY369" s="17" t="s">
        <v>132</v>
      </c>
      <c r="BE369" s="233">
        <f>IF(N369="základní",J369,0)</f>
        <v>0</v>
      </c>
      <c r="BF369" s="233">
        <f>IF(N369="snížená",J369,0)</f>
        <v>0</v>
      </c>
      <c r="BG369" s="233">
        <f>IF(N369="zákl. přenesená",J369,0)</f>
        <v>0</v>
      </c>
      <c r="BH369" s="233">
        <f>IF(N369="sníž. přenesená",J369,0)</f>
        <v>0</v>
      </c>
      <c r="BI369" s="233">
        <f>IF(N369="nulová",J369,0)</f>
        <v>0</v>
      </c>
      <c r="BJ369" s="17" t="s">
        <v>91</v>
      </c>
      <c r="BK369" s="233">
        <f>ROUND(I369*H369,2)</f>
        <v>0</v>
      </c>
      <c r="BL369" s="17" t="s">
        <v>139</v>
      </c>
      <c r="BM369" s="232" t="s">
        <v>469</v>
      </c>
    </row>
    <row r="370" spans="1:47" s="2" customFormat="1" ht="12">
      <c r="A370" s="39"/>
      <c r="B370" s="40"/>
      <c r="C370" s="41"/>
      <c r="D370" s="234" t="s">
        <v>141</v>
      </c>
      <c r="E370" s="41"/>
      <c r="F370" s="235" t="s">
        <v>470</v>
      </c>
      <c r="G370" s="41"/>
      <c r="H370" s="41"/>
      <c r="I370" s="236"/>
      <c r="J370" s="41"/>
      <c r="K370" s="41"/>
      <c r="L370" s="45"/>
      <c r="M370" s="237"/>
      <c r="N370" s="238"/>
      <c r="O370" s="92"/>
      <c r="P370" s="92"/>
      <c r="Q370" s="92"/>
      <c r="R370" s="92"/>
      <c r="S370" s="92"/>
      <c r="T370" s="93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T370" s="17" t="s">
        <v>141</v>
      </c>
      <c r="AU370" s="17" t="s">
        <v>21</v>
      </c>
    </row>
    <row r="371" spans="1:51" s="14" customFormat="1" ht="12">
      <c r="A371" s="14"/>
      <c r="B371" s="249"/>
      <c r="C371" s="250"/>
      <c r="D371" s="234" t="s">
        <v>143</v>
      </c>
      <c r="E371" s="251" t="s">
        <v>1</v>
      </c>
      <c r="F371" s="252" t="s">
        <v>471</v>
      </c>
      <c r="G371" s="250"/>
      <c r="H371" s="253">
        <v>159</v>
      </c>
      <c r="I371" s="254"/>
      <c r="J371" s="250"/>
      <c r="K371" s="250"/>
      <c r="L371" s="255"/>
      <c r="M371" s="256"/>
      <c r="N371" s="257"/>
      <c r="O371" s="257"/>
      <c r="P371" s="257"/>
      <c r="Q371" s="257"/>
      <c r="R371" s="257"/>
      <c r="S371" s="257"/>
      <c r="T371" s="258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59" t="s">
        <v>143</v>
      </c>
      <c r="AU371" s="259" t="s">
        <v>21</v>
      </c>
      <c r="AV371" s="14" t="s">
        <v>21</v>
      </c>
      <c r="AW371" s="14" t="s">
        <v>38</v>
      </c>
      <c r="AX371" s="14" t="s">
        <v>83</v>
      </c>
      <c r="AY371" s="259" t="s">
        <v>132</v>
      </c>
    </row>
    <row r="372" spans="1:51" s="13" customFormat="1" ht="12">
      <c r="A372" s="13"/>
      <c r="B372" s="239"/>
      <c r="C372" s="240"/>
      <c r="D372" s="234" t="s">
        <v>143</v>
      </c>
      <c r="E372" s="241" t="s">
        <v>1</v>
      </c>
      <c r="F372" s="242" t="s">
        <v>472</v>
      </c>
      <c r="G372" s="240"/>
      <c r="H372" s="241" t="s">
        <v>1</v>
      </c>
      <c r="I372" s="243"/>
      <c r="J372" s="240"/>
      <c r="K372" s="240"/>
      <c r="L372" s="244"/>
      <c r="M372" s="245"/>
      <c r="N372" s="246"/>
      <c r="O372" s="246"/>
      <c r="P372" s="246"/>
      <c r="Q372" s="246"/>
      <c r="R372" s="246"/>
      <c r="S372" s="246"/>
      <c r="T372" s="247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8" t="s">
        <v>143</v>
      </c>
      <c r="AU372" s="248" t="s">
        <v>21</v>
      </c>
      <c r="AV372" s="13" t="s">
        <v>91</v>
      </c>
      <c r="AW372" s="13" t="s">
        <v>38</v>
      </c>
      <c r="AX372" s="13" t="s">
        <v>83</v>
      </c>
      <c r="AY372" s="248" t="s">
        <v>132</v>
      </c>
    </row>
    <row r="373" spans="1:51" s="14" customFormat="1" ht="12">
      <c r="A373" s="14"/>
      <c r="B373" s="249"/>
      <c r="C373" s="250"/>
      <c r="D373" s="234" t="s">
        <v>143</v>
      </c>
      <c r="E373" s="251" t="s">
        <v>1</v>
      </c>
      <c r="F373" s="252" t="s">
        <v>200</v>
      </c>
      <c r="G373" s="250"/>
      <c r="H373" s="253">
        <v>11</v>
      </c>
      <c r="I373" s="254"/>
      <c r="J373" s="250"/>
      <c r="K373" s="250"/>
      <c r="L373" s="255"/>
      <c r="M373" s="256"/>
      <c r="N373" s="257"/>
      <c r="O373" s="257"/>
      <c r="P373" s="257"/>
      <c r="Q373" s="257"/>
      <c r="R373" s="257"/>
      <c r="S373" s="257"/>
      <c r="T373" s="258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59" t="s">
        <v>143</v>
      </c>
      <c r="AU373" s="259" t="s">
        <v>21</v>
      </c>
      <c r="AV373" s="14" t="s">
        <v>21</v>
      </c>
      <c r="AW373" s="14" t="s">
        <v>38</v>
      </c>
      <c r="AX373" s="14" t="s">
        <v>83</v>
      </c>
      <c r="AY373" s="259" t="s">
        <v>132</v>
      </c>
    </row>
    <row r="374" spans="1:51" s="15" customFormat="1" ht="12">
      <c r="A374" s="15"/>
      <c r="B374" s="260"/>
      <c r="C374" s="261"/>
      <c r="D374" s="234" t="s">
        <v>143</v>
      </c>
      <c r="E374" s="262" t="s">
        <v>1</v>
      </c>
      <c r="F374" s="263" t="s">
        <v>145</v>
      </c>
      <c r="G374" s="261"/>
      <c r="H374" s="264">
        <v>170</v>
      </c>
      <c r="I374" s="265"/>
      <c r="J374" s="261"/>
      <c r="K374" s="261"/>
      <c r="L374" s="266"/>
      <c r="M374" s="267"/>
      <c r="N374" s="268"/>
      <c r="O374" s="268"/>
      <c r="P374" s="268"/>
      <c r="Q374" s="268"/>
      <c r="R374" s="268"/>
      <c r="S374" s="268"/>
      <c r="T374" s="269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T374" s="270" t="s">
        <v>143</v>
      </c>
      <c r="AU374" s="270" t="s">
        <v>21</v>
      </c>
      <c r="AV374" s="15" t="s">
        <v>139</v>
      </c>
      <c r="AW374" s="15" t="s">
        <v>38</v>
      </c>
      <c r="AX374" s="15" t="s">
        <v>91</v>
      </c>
      <c r="AY374" s="270" t="s">
        <v>132</v>
      </c>
    </row>
    <row r="375" spans="1:65" s="2" customFormat="1" ht="16.5" customHeight="1">
      <c r="A375" s="39"/>
      <c r="B375" s="40"/>
      <c r="C375" s="271" t="s">
        <v>473</v>
      </c>
      <c r="D375" s="271" t="s">
        <v>285</v>
      </c>
      <c r="E375" s="272" t="s">
        <v>474</v>
      </c>
      <c r="F375" s="273" t="s">
        <v>475</v>
      </c>
      <c r="G375" s="274" t="s">
        <v>137</v>
      </c>
      <c r="H375" s="275">
        <v>165.424</v>
      </c>
      <c r="I375" s="276"/>
      <c r="J375" s="277">
        <f>ROUND(I375*H375,2)</f>
        <v>0</v>
      </c>
      <c r="K375" s="273" t="s">
        <v>138</v>
      </c>
      <c r="L375" s="278"/>
      <c r="M375" s="279" t="s">
        <v>1</v>
      </c>
      <c r="N375" s="280" t="s">
        <v>48</v>
      </c>
      <c r="O375" s="92"/>
      <c r="P375" s="230">
        <f>O375*H375</f>
        <v>0</v>
      </c>
      <c r="Q375" s="230">
        <v>0.113</v>
      </c>
      <c r="R375" s="230">
        <f>Q375*H375</f>
        <v>18.692912</v>
      </c>
      <c r="S375" s="230">
        <v>0</v>
      </c>
      <c r="T375" s="231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32" t="s">
        <v>182</v>
      </c>
      <c r="AT375" s="232" t="s">
        <v>285</v>
      </c>
      <c r="AU375" s="232" t="s">
        <v>21</v>
      </c>
      <c r="AY375" s="17" t="s">
        <v>132</v>
      </c>
      <c r="BE375" s="233">
        <f>IF(N375="základní",J375,0)</f>
        <v>0</v>
      </c>
      <c r="BF375" s="233">
        <f>IF(N375="snížená",J375,0)</f>
        <v>0</v>
      </c>
      <c r="BG375" s="233">
        <f>IF(N375="zákl. přenesená",J375,0)</f>
        <v>0</v>
      </c>
      <c r="BH375" s="233">
        <f>IF(N375="sníž. přenesená",J375,0)</f>
        <v>0</v>
      </c>
      <c r="BI375" s="233">
        <f>IF(N375="nulová",J375,0)</f>
        <v>0</v>
      </c>
      <c r="BJ375" s="17" t="s">
        <v>91</v>
      </c>
      <c r="BK375" s="233">
        <f>ROUND(I375*H375,2)</f>
        <v>0</v>
      </c>
      <c r="BL375" s="17" t="s">
        <v>139</v>
      </c>
      <c r="BM375" s="232" t="s">
        <v>476</v>
      </c>
    </row>
    <row r="376" spans="1:47" s="2" customFormat="1" ht="12">
      <c r="A376" s="39"/>
      <c r="B376" s="40"/>
      <c r="C376" s="41"/>
      <c r="D376" s="234" t="s">
        <v>141</v>
      </c>
      <c r="E376" s="41"/>
      <c r="F376" s="235" t="s">
        <v>475</v>
      </c>
      <c r="G376" s="41"/>
      <c r="H376" s="41"/>
      <c r="I376" s="236"/>
      <c r="J376" s="41"/>
      <c r="K376" s="41"/>
      <c r="L376" s="45"/>
      <c r="M376" s="237"/>
      <c r="N376" s="238"/>
      <c r="O376" s="92"/>
      <c r="P376" s="92"/>
      <c r="Q376" s="92"/>
      <c r="R376" s="92"/>
      <c r="S376" s="92"/>
      <c r="T376" s="93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T376" s="17" t="s">
        <v>141</v>
      </c>
      <c r="AU376" s="17" t="s">
        <v>21</v>
      </c>
    </row>
    <row r="377" spans="1:51" s="14" customFormat="1" ht="12">
      <c r="A377" s="14"/>
      <c r="B377" s="249"/>
      <c r="C377" s="250"/>
      <c r="D377" s="234" t="s">
        <v>143</v>
      </c>
      <c r="E377" s="251" t="s">
        <v>1</v>
      </c>
      <c r="F377" s="252" t="s">
        <v>477</v>
      </c>
      <c r="G377" s="250"/>
      <c r="H377" s="253">
        <v>162.18</v>
      </c>
      <c r="I377" s="254"/>
      <c r="J377" s="250"/>
      <c r="K377" s="250"/>
      <c r="L377" s="255"/>
      <c r="M377" s="256"/>
      <c r="N377" s="257"/>
      <c r="O377" s="257"/>
      <c r="P377" s="257"/>
      <c r="Q377" s="257"/>
      <c r="R377" s="257"/>
      <c r="S377" s="257"/>
      <c r="T377" s="258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59" t="s">
        <v>143</v>
      </c>
      <c r="AU377" s="259" t="s">
        <v>21</v>
      </c>
      <c r="AV377" s="14" t="s">
        <v>21</v>
      </c>
      <c r="AW377" s="14" t="s">
        <v>38</v>
      </c>
      <c r="AX377" s="14" t="s">
        <v>83</v>
      </c>
      <c r="AY377" s="259" t="s">
        <v>132</v>
      </c>
    </row>
    <row r="378" spans="1:51" s="15" customFormat="1" ht="12">
      <c r="A378" s="15"/>
      <c r="B378" s="260"/>
      <c r="C378" s="261"/>
      <c r="D378" s="234" t="s">
        <v>143</v>
      </c>
      <c r="E378" s="262" t="s">
        <v>1</v>
      </c>
      <c r="F378" s="263" t="s">
        <v>145</v>
      </c>
      <c r="G378" s="261"/>
      <c r="H378" s="264">
        <v>162.18</v>
      </c>
      <c r="I378" s="265"/>
      <c r="J378" s="261"/>
      <c r="K378" s="261"/>
      <c r="L378" s="266"/>
      <c r="M378" s="267"/>
      <c r="N378" s="268"/>
      <c r="O378" s="268"/>
      <c r="P378" s="268"/>
      <c r="Q378" s="268"/>
      <c r="R378" s="268"/>
      <c r="S378" s="268"/>
      <c r="T378" s="269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T378" s="270" t="s">
        <v>143</v>
      </c>
      <c r="AU378" s="270" t="s">
        <v>21</v>
      </c>
      <c r="AV378" s="15" t="s">
        <v>139</v>
      </c>
      <c r="AW378" s="15" t="s">
        <v>38</v>
      </c>
      <c r="AX378" s="15" t="s">
        <v>91</v>
      </c>
      <c r="AY378" s="270" t="s">
        <v>132</v>
      </c>
    </row>
    <row r="379" spans="1:51" s="14" customFormat="1" ht="12">
      <c r="A379" s="14"/>
      <c r="B379" s="249"/>
      <c r="C379" s="250"/>
      <c r="D379" s="234" t="s">
        <v>143</v>
      </c>
      <c r="E379" s="250"/>
      <c r="F379" s="252" t="s">
        <v>478</v>
      </c>
      <c r="G379" s="250"/>
      <c r="H379" s="253">
        <v>165.424</v>
      </c>
      <c r="I379" s="254"/>
      <c r="J379" s="250"/>
      <c r="K379" s="250"/>
      <c r="L379" s="255"/>
      <c r="M379" s="256"/>
      <c r="N379" s="257"/>
      <c r="O379" s="257"/>
      <c r="P379" s="257"/>
      <c r="Q379" s="257"/>
      <c r="R379" s="257"/>
      <c r="S379" s="257"/>
      <c r="T379" s="258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59" t="s">
        <v>143</v>
      </c>
      <c r="AU379" s="259" t="s">
        <v>21</v>
      </c>
      <c r="AV379" s="14" t="s">
        <v>21</v>
      </c>
      <c r="AW379" s="14" t="s">
        <v>4</v>
      </c>
      <c r="AX379" s="14" t="s">
        <v>91</v>
      </c>
      <c r="AY379" s="259" t="s">
        <v>132</v>
      </c>
    </row>
    <row r="380" spans="1:65" s="2" customFormat="1" ht="24.15" customHeight="1">
      <c r="A380" s="39"/>
      <c r="B380" s="40"/>
      <c r="C380" s="221" t="s">
        <v>479</v>
      </c>
      <c r="D380" s="221" t="s">
        <v>134</v>
      </c>
      <c r="E380" s="222" t="s">
        <v>480</v>
      </c>
      <c r="F380" s="223" t="s">
        <v>481</v>
      </c>
      <c r="G380" s="224" t="s">
        <v>196</v>
      </c>
      <c r="H380" s="225">
        <v>114</v>
      </c>
      <c r="I380" s="226"/>
      <c r="J380" s="227">
        <f>ROUND(I380*H380,2)</f>
        <v>0</v>
      </c>
      <c r="K380" s="223" t="s">
        <v>1</v>
      </c>
      <c r="L380" s="45"/>
      <c r="M380" s="228" t="s">
        <v>1</v>
      </c>
      <c r="N380" s="229" t="s">
        <v>48</v>
      </c>
      <c r="O380" s="92"/>
      <c r="P380" s="230">
        <f>O380*H380</f>
        <v>0</v>
      </c>
      <c r="Q380" s="230">
        <v>0</v>
      </c>
      <c r="R380" s="230">
        <f>Q380*H380</f>
        <v>0</v>
      </c>
      <c r="S380" s="230">
        <v>0</v>
      </c>
      <c r="T380" s="231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32" t="s">
        <v>139</v>
      </c>
      <c r="AT380" s="232" t="s">
        <v>134</v>
      </c>
      <c r="AU380" s="232" t="s">
        <v>21</v>
      </c>
      <c r="AY380" s="17" t="s">
        <v>132</v>
      </c>
      <c r="BE380" s="233">
        <f>IF(N380="základní",J380,0)</f>
        <v>0</v>
      </c>
      <c r="BF380" s="233">
        <f>IF(N380="snížená",J380,0)</f>
        <v>0</v>
      </c>
      <c r="BG380" s="233">
        <f>IF(N380="zákl. přenesená",J380,0)</f>
        <v>0</v>
      </c>
      <c r="BH380" s="233">
        <f>IF(N380="sníž. přenesená",J380,0)</f>
        <v>0</v>
      </c>
      <c r="BI380" s="233">
        <f>IF(N380="nulová",J380,0)</f>
        <v>0</v>
      </c>
      <c r="BJ380" s="17" t="s">
        <v>91</v>
      </c>
      <c r="BK380" s="233">
        <f>ROUND(I380*H380,2)</f>
        <v>0</v>
      </c>
      <c r="BL380" s="17" t="s">
        <v>139</v>
      </c>
      <c r="BM380" s="232" t="s">
        <v>482</v>
      </c>
    </row>
    <row r="381" spans="1:47" s="2" customFormat="1" ht="12">
      <c r="A381" s="39"/>
      <c r="B381" s="40"/>
      <c r="C381" s="41"/>
      <c r="D381" s="234" t="s">
        <v>141</v>
      </c>
      <c r="E381" s="41"/>
      <c r="F381" s="235" t="s">
        <v>481</v>
      </c>
      <c r="G381" s="41"/>
      <c r="H381" s="41"/>
      <c r="I381" s="236"/>
      <c r="J381" s="41"/>
      <c r="K381" s="41"/>
      <c r="L381" s="45"/>
      <c r="M381" s="237"/>
      <c r="N381" s="238"/>
      <c r="O381" s="92"/>
      <c r="P381" s="92"/>
      <c r="Q381" s="92"/>
      <c r="R381" s="92"/>
      <c r="S381" s="92"/>
      <c r="T381" s="93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T381" s="17" t="s">
        <v>141</v>
      </c>
      <c r="AU381" s="17" t="s">
        <v>21</v>
      </c>
    </row>
    <row r="382" spans="1:51" s="14" customFormat="1" ht="12">
      <c r="A382" s="14"/>
      <c r="B382" s="249"/>
      <c r="C382" s="250"/>
      <c r="D382" s="234" t="s">
        <v>143</v>
      </c>
      <c r="E382" s="251" t="s">
        <v>1</v>
      </c>
      <c r="F382" s="252" t="s">
        <v>483</v>
      </c>
      <c r="G382" s="250"/>
      <c r="H382" s="253">
        <v>114</v>
      </c>
      <c r="I382" s="254"/>
      <c r="J382" s="250"/>
      <c r="K382" s="250"/>
      <c r="L382" s="255"/>
      <c r="M382" s="256"/>
      <c r="N382" s="257"/>
      <c r="O382" s="257"/>
      <c r="P382" s="257"/>
      <c r="Q382" s="257"/>
      <c r="R382" s="257"/>
      <c r="S382" s="257"/>
      <c r="T382" s="258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59" t="s">
        <v>143</v>
      </c>
      <c r="AU382" s="259" t="s">
        <v>21</v>
      </c>
      <c r="AV382" s="14" t="s">
        <v>21</v>
      </c>
      <c r="AW382" s="14" t="s">
        <v>38</v>
      </c>
      <c r="AX382" s="14" t="s">
        <v>83</v>
      </c>
      <c r="AY382" s="259" t="s">
        <v>132</v>
      </c>
    </row>
    <row r="383" spans="1:51" s="15" customFormat="1" ht="12">
      <c r="A383" s="15"/>
      <c r="B383" s="260"/>
      <c r="C383" s="261"/>
      <c r="D383" s="234" t="s">
        <v>143</v>
      </c>
      <c r="E383" s="262" t="s">
        <v>1</v>
      </c>
      <c r="F383" s="263" t="s">
        <v>145</v>
      </c>
      <c r="G383" s="261"/>
      <c r="H383" s="264">
        <v>114</v>
      </c>
      <c r="I383" s="265"/>
      <c r="J383" s="261"/>
      <c r="K383" s="261"/>
      <c r="L383" s="266"/>
      <c r="M383" s="267"/>
      <c r="N383" s="268"/>
      <c r="O383" s="268"/>
      <c r="P383" s="268"/>
      <c r="Q383" s="268"/>
      <c r="R383" s="268"/>
      <c r="S383" s="268"/>
      <c r="T383" s="269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T383" s="270" t="s">
        <v>143</v>
      </c>
      <c r="AU383" s="270" t="s">
        <v>21</v>
      </c>
      <c r="AV383" s="15" t="s">
        <v>139</v>
      </c>
      <c r="AW383" s="15" t="s">
        <v>38</v>
      </c>
      <c r="AX383" s="15" t="s">
        <v>91</v>
      </c>
      <c r="AY383" s="270" t="s">
        <v>132</v>
      </c>
    </row>
    <row r="384" spans="1:63" s="12" customFormat="1" ht="22.8" customHeight="1">
      <c r="A384" s="12"/>
      <c r="B384" s="205"/>
      <c r="C384" s="206"/>
      <c r="D384" s="207" t="s">
        <v>82</v>
      </c>
      <c r="E384" s="219" t="s">
        <v>182</v>
      </c>
      <c r="F384" s="219" t="s">
        <v>484</v>
      </c>
      <c r="G384" s="206"/>
      <c r="H384" s="206"/>
      <c r="I384" s="209"/>
      <c r="J384" s="220">
        <f>BK384</f>
        <v>0</v>
      </c>
      <c r="K384" s="206"/>
      <c r="L384" s="211"/>
      <c r="M384" s="212"/>
      <c r="N384" s="213"/>
      <c r="O384" s="213"/>
      <c r="P384" s="214">
        <f>SUM(P385:P425)</f>
        <v>0</v>
      </c>
      <c r="Q384" s="213"/>
      <c r="R384" s="214">
        <f>SUM(R385:R425)</f>
        <v>13.31485</v>
      </c>
      <c r="S384" s="213"/>
      <c r="T384" s="215">
        <f>SUM(T385:T425)</f>
        <v>0</v>
      </c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R384" s="216" t="s">
        <v>91</v>
      </c>
      <c r="AT384" s="217" t="s">
        <v>82</v>
      </c>
      <c r="AU384" s="217" t="s">
        <v>91</v>
      </c>
      <c r="AY384" s="216" t="s">
        <v>132</v>
      </c>
      <c r="BK384" s="218">
        <f>SUM(BK385:BK425)</f>
        <v>0</v>
      </c>
    </row>
    <row r="385" spans="1:65" s="2" customFormat="1" ht="24.15" customHeight="1">
      <c r="A385" s="39"/>
      <c r="B385" s="40"/>
      <c r="C385" s="221" t="s">
        <v>485</v>
      </c>
      <c r="D385" s="221" t="s">
        <v>134</v>
      </c>
      <c r="E385" s="222" t="s">
        <v>486</v>
      </c>
      <c r="F385" s="223" t="s">
        <v>487</v>
      </c>
      <c r="G385" s="224" t="s">
        <v>196</v>
      </c>
      <c r="H385" s="225">
        <v>41</v>
      </c>
      <c r="I385" s="226"/>
      <c r="J385" s="227">
        <f>ROUND(I385*H385,2)</f>
        <v>0</v>
      </c>
      <c r="K385" s="223" t="s">
        <v>138</v>
      </c>
      <c r="L385" s="45"/>
      <c r="M385" s="228" t="s">
        <v>1</v>
      </c>
      <c r="N385" s="229" t="s">
        <v>48</v>
      </c>
      <c r="O385" s="92"/>
      <c r="P385" s="230">
        <f>O385*H385</f>
        <v>0</v>
      </c>
      <c r="Q385" s="230">
        <v>1E-05</v>
      </c>
      <c r="R385" s="230">
        <f>Q385*H385</f>
        <v>0.00041000000000000005</v>
      </c>
      <c r="S385" s="230">
        <v>0</v>
      </c>
      <c r="T385" s="231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32" t="s">
        <v>139</v>
      </c>
      <c r="AT385" s="232" t="s">
        <v>134</v>
      </c>
      <c r="AU385" s="232" t="s">
        <v>21</v>
      </c>
      <c r="AY385" s="17" t="s">
        <v>132</v>
      </c>
      <c r="BE385" s="233">
        <f>IF(N385="základní",J385,0)</f>
        <v>0</v>
      </c>
      <c r="BF385" s="233">
        <f>IF(N385="snížená",J385,0)</f>
        <v>0</v>
      </c>
      <c r="BG385" s="233">
        <f>IF(N385="zákl. přenesená",J385,0)</f>
        <v>0</v>
      </c>
      <c r="BH385" s="233">
        <f>IF(N385="sníž. přenesená",J385,0)</f>
        <v>0</v>
      </c>
      <c r="BI385" s="233">
        <f>IF(N385="nulová",J385,0)</f>
        <v>0</v>
      </c>
      <c r="BJ385" s="17" t="s">
        <v>91</v>
      </c>
      <c r="BK385" s="233">
        <f>ROUND(I385*H385,2)</f>
        <v>0</v>
      </c>
      <c r="BL385" s="17" t="s">
        <v>139</v>
      </c>
      <c r="BM385" s="232" t="s">
        <v>488</v>
      </c>
    </row>
    <row r="386" spans="1:47" s="2" customFormat="1" ht="12">
      <c r="A386" s="39"/>
      <c r="B386" s="40"/>
      <c r="C386" s="41"/>
      <c r="D386" s="234" t="s">
        <v>141</v>
      </c>
      <c r="E386" s="41"/>
      <c r="F386" s="235" t="s">
        <v>489</v>
      </c>
      <c r="G386" s="41"/>
      <c r="H386" s="41"/>
      <c r="I386" s="236"/>
      <c r="J386" s="41"/>
      <c r="K386" s="41"/>
      <c r="L386" s="45"/>
      <c r="M386" s="237"/>
      <c r="N386" s="238"/>
      <c r="O386" s="92"/>
      <c r="P386" s="92"/>
      <c r="Q386" s="92"/>
      <c r="R386" s="92"/>
      <c r="S386" s="92"/>
      <c r="T386" s="93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T386" s="17" t="s">
        <v>141</v>
      </c>
      <c r="AU386" s="17" t="s">
        <v>21</v>
      </c>
    </row>
    <row r="387" spans="1:65" s="2" customFormat="1" ht="16.5" customHeight="1">
      <c r="A387" s="39"/>
      <c r="B387" s="40"/>
      <c r="C387" s="271" t="s">
        <v>490</v>
      </c>
      <c r="D387" s="271" t="s">
        <v>285</v>
      </c>
      <c r="E387" s="272" t="s">
        <v>491</v>
      </c>
      <c r="F387" s="273" t="s">
        <v>492</v>
      </c>
      <c r="G387" s="274" t="s">
        <v>196</v>
      </c>
      <c r="H387" s="275">
        <v>41.41</v>
      </c>
      <c r="I387" s="276"/>
      <c r="J387" s="277">
        <f>ROUND(I387*H387,2)</f>
        <v>0</v>
      </c>
      <c r="K387" s="273" t="s">
        <v>138</v>
      </c>
      <c r="L387" s="278"/>
      <c r="M387" s="279" t="s">
        <v>1</v>
      </c>
      <c r="N387" s="280" t="s">
        <v>48</v>
      </c>
      <c r="O387" s="92"/>
      <c r="P387" s="230">
        <f>O387*H387</f>
        <v>0</v>
      </c>
      <c r="Q387" s="230">
        <v>0.188</v>
      </c>
      <c r="R387" s="230">
        <f>Q387*H387</f>
        <v>7.78508</v>
      </c>
      <c r="S387" s="230">
        <v>0</v>
      </c>
      <c r="T387" s="231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32" t="s">
        <v>182</v>
      </c>
      <c r="AT387" s="232" t="s">
        <v>285</v>
      </c>
      <c r="AU387" s="232" t="s">
        <v>21</v>
      </c>
      <c r="AY387" s="17" t="s">
        <v>132</v>
      </c>
      <c r="BE387" s="233">
        <f>IF(N387="základní",J387,0)</f>
        <v>0</v>
      </c>
      <c r="BF387" s="233">
        <f>IF(N387="snížená",J387,0)</f>
        <v>0</v>
      </c>
      <c r="BG387" s="233">
        <f>IF(N387="zákl. přenesená",J387,0)</f>
        <v>0</v>
      </c>
      <c r="BH387" s="233">
        <f>IF(N387="sníž. přenesená",J387,0)</f>
        <v>0</v>
      </c>
      <c r="BI387" s="233">
        <f>IF(N387="nulová",J387,0)</f>
        <v>0</v>
      </c>
      <c r="BJ387" s="17" t="s">
        <v>91</v>
      </c>
      <c r="BK387" s="233">
        <f>ROUND(I387*H387,2)</f>
        <v>0</v>
      </c>
      <c r="BL387" s="17" t="s">
        <v>139</v>
      </c>
      <c r="BM387" s="232" t="s">
        <v>493</v>
      </c>
    </row>
    <row r="388" spans="1:47" s="2" customFormat="1" ht="12">
      <c r="A388" s="39"/>
      <c r="B388" s="40"/>
      <c r="C388" s="41"/>
      <c r="D388" s="234" t="s">
        <v>141</v>
      </c>
      <c r="E388" s="41"/>
      <c r="F388" s="235" t="s">
        <v>492</v>
      </c>
      <c r="G388" s="41"/>
      <c r="H388" s="41"/>
      <c r="I388" s="236"/>
      <c r="J388" s="41"/>
      <c r="K388" s="41"/>
      <c r="L388" s="45"/>
      <c r="M388" s="237"/>
      <c r="N388" s="238"/>
      <c r="O388" s="92"/>
      <c r="P388" s="92"/>
      <c r="Q388" s="92"/>
      <c r="R388" s="92"/>
      <c r="S388" s="92"/>
      <c r="T388" s="93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T388" s="17" t="s">
        <v>141</v>
      </c>
      <c r="AU388" s="17" t="s">
        <v>21</v>
      </c>
    </row>
    <row r="389" spans="1:51" s="14" customFormat="1" ht="12">
      <c r="A389" s="14"/>
      <c r="B389" s="249"/>
      <c r="C389" s="250"/>
      <c r="D389" s="234" t="s">
        <v>143</v>
      </c>
      <c r="E389" s="250"/>
      <c r="F389" s="252" t="s">
        <v>494</v>
      </c>
      <c r="G389" s="250"/>
      <c r="H389" s="253">
        <v>41.41</v>
      </c>
      <c r="I389" s="254"/>
      <c r="J389" s="250"/>
      <c r="K389" s="250"/>
      <c r="L389" s="255"/>
      <c r="M389" s="256"/>
      <c r="N389" s="257"/>
      <c r="O389" s="257"/>
      <c r="P389" s="257"/>
      <c r="Q389" s="257"/>
      <c r="R389" s="257"/>
      <c r="S389" s="257"/>
      <c r="T389" s="258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59" t="s">
        <v>143</v>
      </c>
      <c r="AU389" s="259" t="s">
        <v>21</v>
      </c>
      <c r="AV389" s="14" t="s">
        <v>21</v>
      </c>
      <c r="AW389" s="14" t="s">
        <v>4</v>
      </c>
      <c r="AX389" s="14" t="s">
        <v>91</v>
      </c>
      <c r="AY389" s="259" t="s">
        <v>132</v>
      </c>
    </row>
    <row r="390" spans="1:65" s="2" customFormat="1" ht="24.15" customHeight="1">
      <c r="A390" s="39"/>
      <c r="B390" s="40"/>
      <c r="C390" s="221" t="s">
        <v>495</v>
      </c>
      <c r="D390" s="221" t="s">
        <v>134</v>
      </c>
      <c r="E390" s="222" t="s">
        <v>496</v>
      </c>
      <c r="F390" s="223" t="s">
        <v>497</v>
      </c>
      <c r="G390" s="224" t="s">
        <v>196</v>
      </c>
      <c r="H390" s="225">
        <v>20</v>
      </c>
      <c r="I390" s="226"/>
      <c r="J390" s="227">
        <f>ROUND(I390*H390,2)</f>
        <v>0</v>
      </c>
      <c r="K390" s="223" t="s">
        <v>138</v>
      </c>
      <c r="L390" s="45"/>
      <c r="M390" s="228" t="s">
        <v>1</v>
      </c>
      <c r="N390" s="229" t="s">
        <v>48</v>
      </c>
      <c r="O390" s="92"/>
      <c r="P390" s="230">
        <f>O390*H390</f>
        <v>0</v>
      </c>
      <c r="Q390" s="230">
        <v>1E-05</v>
      </c>
      <c r="R390" s="230">
        <f>Q390*H390</f>
        <v>0.0002</v>
      </c>
      <c r="S390" s="230">
        <v>0</v>
      </c>
      <c r="T390" s="231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32" t="s">
        <v>139</v>
      </c>
      <c r="AT390" s="232" t="s">
        <v>134</v>
      </c>
      <c r="AU390" s="232" t="s">
        <v>21</v>
      </c>
      <c r="AY390" s="17" t="s">
        <v>132</v>
      </c>
      <c r="BE390" s="233">
        <f>IF(N390="základní",J390,0)</f>
        <v>0</v>
      </c>
      <c r="BF390" s="233">
        <f>IF(N390="snížená",J390,0)</f>
        <v>0</v>
      </c>
      <c r="BG390" s="233">
        <f>IF(N390="zákl. přenesená",J390,0)</f>
        <v>0</v>
      </c>
      <c r="BH390" s="233">
        <f>IF(N390="sníž. přenesená",J390,0)</f>
        <v>0</v>
      </c>
      <c r="BI390" s="233">
        <f>IF(N390="nulová",J390,0)</f>
        <v>0</v>
      </c>
      <c r="BJ390" s="17" t="s">
        <v>91</v>
      </c>
      <c r="BK390" s="233">
        <f>ROUND(I390*H390,2)</f>
        <v>0</v>
      </c>
      <c r="BL390" s="17" t="s">
        <v>139</v>
      </c>
      <c r="BM390" s="232" t="s">
        <v>498</v>
      </c>
    </row>
    <row r="391" spans="1:47" s="2" customFormat="1" ht="12">
      <c r="A391" s="39"/>
      <c r="B391" s="40"/>
      <c r="C391" s="41"/>
      <c r="D391" s="234" t="s">
        <v>141</v>
      </c>
      <c r="E391" s="41"/>
      <c r="F391" s="235" t="s">
        <v>499</v>
      </c>
      <c r="G391" s="41"/>
      <c r="H391" s="41"/>
      <c r="I391" s="236"/>
      <c r="J391" s="41"/>
      <c r="K391" s="41"/>
      <c r="L391" s="45"/>
      <c r="M391" s="237"/>
      <c r="N391" s="238"/>
      <c r="O391" s="92"/>
      <c r="P391" s="92"/>
      <c r="Q391" s="92"/>
      <c r="R391" s="92"/>
      <c r="S391" s="92"/>
      <c r="T391" s="93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T391" s="17" t="s">
        <v>141</v>
      </c>
      <c r="AU391" s="17" t="s">
        <v>21</v>
      </c>
    </row>
    <row r="392" spans="1:51" s="14" customFormat="1" ht="12">
      <c r="A392" s="14"/>
      <c r="B392" s="249"/>
      <c r="C392" s="250"/>
      <c r="D392" s="234" t="s">
        <v>143</v>
      </c>
      <c r="E392" s="251" t="s">
        <v>1</v>
      </c>
      <c r="F392" s="252" t="s">
        <v>263</v>
      </c>
      <c r="G392" s="250"/>
      <c r="H392" s="253">
        <v>20</v>
      </c>
      <c r="I392" s="254"/>
      <c r="J392" s="250"/>
      <c r="K392" s="250"/>
      <c r="L392" s="255"/>
      <c r="M392" s="256"/>
      <c r="N392" s="257"/>
      <c r="O392" s="257"/>
      <c r="P392" s="257"/>
      <c r="Q392" s="257"/>
      <c r="R392" s="257"/>
      <c r="S392" s="257"/>
      <c r="T392" s="258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59" t="s">
        <v>143</v>
      </c>
      <c r="AU392" s="259" t="s">
        <v>21</v>
      </c>
      <c r="AV392" s="14" t="s">
        <v>21</v>
      </c>
      <c r="AW392" s="14" t="s">
        <v>38</v>
      </c>
      <c r="AX392" s="14" t="s">
        <v>83</v>
      </c>
      <c r="AY392" s="259" t="s">
        <v>132</v>
      </c>
    </row>
    <row r="393" spans="1:51" s="15" customFormat="1" ht="12">
      <c r="A393" s="15"/>
      <c r="B393" s="260"/>
      <c r="C393" s="261"/>
      <c r="D393" s="234" t="s">
        <v>143</v>
      </c>
      <c r="E393" s="262" t="s">
        <v>1</v>
      </c>
      <c r="F393" s="263" t="s">
        <v>145</v>
      </c>
      <c r="G393" s="261"/>
      <c r="H393" s="264">
        <v>20</v>
      </c>
      <c r="I393" s="265"/>
      <c r="J393" s="261"/>
      <c r="K393" s="261"/>
      <c r="L393" s="266"/>
      <c r="M393" s="267"/>
      <c r="N393" s="268"/>
      <c r="O393" s="268"/>
      <c r="P393" s="268"/>
      <c r="Q393" s="268"/>
      <c r="R393" s="268"/>
      <c r="S393" s="268"/>
      <c r="T393" s="269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T393" s="270" t="s">
        <v>143</v>
      </c>
      <c r="AU393" s="270" t="s">
        <v>21</v>
      </c>
      <c r="AV393" s="15" t="s">
        <v>139</v>
      </c>
      <c r="AW393" s="15" t="s">
        <v>38</v>
      </c>
      <c r="AX393" s="15" t="s">
        <v>91</v>
      </c>
      <c r="AY393" s="270" t="s">
        <v>132</v>
      </c>
    </row>
    <row r="394" spans="1:65" s="2" customFormat="1" ht="24.15" customHeight="1">
      <c r="A394" s="39"/>
      <c r="B394" s="40"/>
      <c r="C394" s="271" t="s">
        <v>500</v>
      </c>
      <c r="D394" s="271" t="s">
        <v>285</v>
      </c>
      <c r="E394" s="272" t="s">
        <v>501</v>
      </c>
      <c r="F394" s="273" t="s">
        <v>502</v>
      </c>
      <c r="G394" s="274" t="s">
        <v>196</v>
      </c>
      <c r="H394" s="275">
        <v>20.3</v>
      </c>
      <c r="I394" s="276"/>
      <c r="J394" s="277">
        <f>ROUND(I394*H394,2)</f>
        <v>0</v>
      </c>
      <c r="K394" s="273" t="s">
        <v>138</v>
      </c>
      <c r="L394" s="278"/>
      <c r="M394" s="279" t="s">
        <v>1</v>
      </c>
      <c r="N394" s="280" t="s">
        <v>48</v>
      </c>
      <c r="O394" s="92"/>
      <c r="P394" s="230">
        <f>O394*H394</f>
        <v>0</v>
      </c>
      <c r="Q394" s="230">
        <v>0.0046</v>
      </c>
      <c r="R394" s="230">
        <f>Q394*H394</f>
        <v>0.09338</v>
      </c>
      <c r="S394" s="230">
        <v>0</v>
      </c>
      <c r="T394" s="231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32" t="s">
        <v>182</v>
      </c>
      <c r="AT394" s="232" t="s">
        <v>285</v>
      </c>
      <c r="AU394" s="232" t="s">
        <v>21</v>
      </c>
      <c r="AY394" s="17" t="s">
        <v>132</v>
      </c>
      <c r="BE394" s="233">
        <f>IF(N394="základní",J394,0)</f>
        <v>0</v>
      </c>
      <c r="BF394" s="233">
        <f>IF(N394="snížená",J394,0)</f>
        <v>0</v>
      </c>
      <c r="BG394" s="233">
        <f>IF(N394="zákl. přenesená",J394,0)</f>
        <v>0</v>
      </c>
      <c r="BH394" s="233">
        <f>IF(N394="sníž. přenesená",J394,0)</f>
        <v>0</v>
      </c>
      <c r="BI394" s="233">
        <f>IF(N394="nulová",J394,0)</f>
        <v>0</v>
      </c>
      <c r="BJ394" s="17" t="s">
        <v>91</v>
      </c>
      <c r="BK394" s="233">
        <f>ROUND(I394*H394,2)</f>
        <v>0</v>
      </c>
      <c r="BL394" s="17" t="s">
        <v>139</v>
      </c>
      <c r="BM394" s="232" t="s">
        <v>503</v>
      </c>
    </row>
    <row r="395" spans="1:47" s="2" customFormat="1" ht="12">
      <c r="A395" s="39"/>
      <c r="B395" s="40"/>
      <c r="C395" s="41"/>
      <c r="D395" s="234" t="s">
        <v>141</v>
      </c>
      <c r="E395" s="41"/>
      <c r="F395" s="235" t="s">
        <v>502</v>
      </c>
      <c r="G395" s="41"/>
      <c r="H395" s="41"/>
      <c r="I395" s="236"/>
      <c r="J395" s="41"/>
      <c r="K395" s="41"/>
      <c r="L395" s="45"/>
      <c r="M395" s="237"/>
      <c r="N395" s="238"/>
      <c r="O395" s="92"/>
      <c r="P395" s="92"/>
      <c r="Q395" s="92"/>
      <c r="R395" s="92"/>
      <c r="S395" s="92"/>
      <c r="T395" s="93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T395" s="17" t="s">
        <v>141</v>
      </c>
      <c r="AU395" s="17" t="s">
        <v>21</v>
      </c>
    </row>
    <row r="396" spans="1:51" s="14" customFormat="1" ht="12">
      <c r="A396" s="14"/>
      <c r="B396" s="249"/>
      <c r="C396" s="250"/>
      <c r="D396" s="234" t="s">
        <v>143</v>
      </c>
      <c r="E396" s="250"/>
      <c r="F396" s="252" t="s">
        <v>504</v>
      </c>
      <c r="G396" s="250"/>
      <c r="H396" s="253">
        <v>20.3</v>
      </c>
      <c r="I396" s="254"/>
      <c r="J396" s="250"/>
      <c r="K396" s="250"/>
      <c r="L396" s="255"/>
      <c r="M396" s="256"/>
      <c r="N396" s="257"/>
      <c r="O396" s="257"/>
      <c r="P396" s="257"/>
      <c r="Q396" s="257"/>
      <c r="R396" s="257"/>
      <c r="S396" s="257"/>
      <c r="T396" s="258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59" t="s">
        <v>143</v>
      </c>
      <c r="AU396" s="259" t="s">
        <v>21</v>
      </c>
      <c r="AV396" s="14" t="s">
        <v>21</v>
      </c>
      <c r="AW396" s="14" t="s">
        <v>4</v>
      </c>
      <c r="AX396" s="14" t="s">
        <v>91</v>
      </c>
      <c r="AY396" s="259" t="s">
        <v>132</v>
      </c>
    </row>
    <row r="397" spans="1:65" s="2" customFormat="1" ht="24.15" customHeight="1">
      <c r="A397" s="39"/>
      <c r="B397" s="40"/>
      <c r="C397" s="221" t="s">
        <v>505</v>
      </c>
      <c r="D397" s="221" t="s">
        <v>134</v>
      </c>
      <c r="E397" s="222" t="s">
        <v>506</v>
      </c>
      <c r="F397" s="223" t="s">
        <v>507</v>
      </c>
      <c r="G397" s="224" t="s">
        <v>365</v>
      </c>
      <c r="H397" s="225">
        <v>1</v>
      </c>
      <c r="I397" s="226"/>
      <c r="J397" s="227">
        <f>ROUND(I397*H397,2)</f>
        <v>0</v>
      </c>
      <c r="K397" s="223" t="s">
        <v>138</v>
      </c>
      <c r="L397" s="45"/>
      <c r="M397" s="228" t="s">
        <v>1</v>
      </c>
      <c r="N397" s="229" t="s">
        <v>48</v>
      </c>
      <c r="O397" s="92"/>
      <c r="P397" s="230">
        <f>O397*H397</f>
        <v>0</v>
      </c>
      <c r="Q397" s="230">
        <v>2.61488</v>
      </c>
      <c r="R397" s="230">
        <f>Q397*H397</f>
        <v>2.61488</v>
      </c>
      <c r="S397" s="230">
        <v>0</v>
      </c>
      <c r="T397" s="231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32" t="s">
        <v>139</v>
      </c>
      <c r="AT397" s="232" t="s">
        <v>134</v>
      </c>
      <c r="AU397" s="232" t="s">
        <v>21</v>
      </c>
      <c r="AY397" s="17" t="s">
        <v>132</v>
      </c>
      <c r="BE397" s="233">
        <f>IF(N397="základní",J397,0)</f>
        <v>0</v>
      </c>
      <c r="BF397" s="233">
        <f>IF(N397="snížená",J397,0)</f>
        <v>0</v>
      </c>
      <c r="BG397" s="233">
        <f>IF(N397="zákl. přenesená",J397,0)</f>
        <v>0</v>
      </c>
      <c r="BH397" s="233">
        <f>IF(N397="sníž. přenesená",J397,0)</f>
        <v>0</v>
      </c>
      <c r="BI397" s="233">
        <f>IF(N397="nulová",J397,0)</f>
        <v>0</v>
      </c>
      <c r="BJ397" s="17" t="s">
        <v>91</v>
      </c>
      <c r="BK397" s="233">
        <f>ROUND(I397*H397,2)</f>
        <v>0</v>
      </c>
      <c r="BL397" s="17" t="s">
        <v>139</v>
      </c>
      <c r="BM397" s="232" t="s">
        <v>508</v>
      </c>
    </row>
    <row r="398" spans="1:47" s="2" customFormat="1" ht="12">
      <c r="A398" s="39"/>
      <c r="B398" s="40"/>
      <c r="C398" s="41"/>
      <c r="D398" s="234" t="s">
        <v>141</v>
      </c>
      <c r="E398" s="41"/>
      <c r="F398" s="235" t="s">
        <v>509</v>
      </c>
      <c r="G398" s="41"/>
      <c r="H398" s="41"/>
      <c r="I398" s="236"/>
      <c r="J398" s="41"/>
      <c r="K398" s="41"/>
      <c r="L398" s="45"/>
      <c r="M398" s="237"/>
      <c r="N398" s="238"/>
      <c r="O398" s="92"/>
      <c r="P398" s="92"/>
      <c r="Q398" s="92"/>
      <c r="R398" s="92"/>
      <c r="S398" s="92"/>
      <c r="T398" s="93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T398" s="17" t="s">
        <v>141</v>
      </c>
      <c r="AU398" s="17" t="s">
        <v>21</v>
      </c>
    </row>
    <row r="399" spans="1:51" s="14" customFormat="1" ht="12">
      <c r="A399" s="14"/>
      <c r="B399" s="249"/>
      <c r="C399" s="250"/>
      <c r="D399" s="234" t="s">
        <v>143</v>
      </c>
      <c r="E399" s="251" t="s">
        <v>1</v>
      </c>
      <c r="F399" s="252" t="s">
        <v>91</v>
      </c>
      <c r="G399" s="250"/>
      <c r="H399" s="253">
        <v>1</v>
      </c>
      <c r="I399" s="254"/>
      <c r="J399" s="250"/>
      <c r="K399" s="250"/>
      <c r="L399" s="255"/>
      <c r="M399" s="256"/>
      <c r="N399" s="257"/>
      <c r="O399" s="257"/>
      <c r="P399" s="257"/>
      <c r="Q399" s="257"/>
      <c r="R399" s="257"/>
      <c r="S399" s="257"/>
      <c r="T399" s="258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59" t="s">
        <v>143</v>
      </c>
      <c r="AU399" s="259" t="s">
        <v>21</v>
      </c>
      <c r="AV399" s="14" t="s">
        <v>21</v>
      </c>
      <c r="AW399" s="14" t="s">
        <v>38</v>
      </c>
      <c r="AX399" s="14" t="s">
        <v>83</v>
      </c>
      <c r="AY399" s="259" t="s">
        <v>132</v>
      </c>
    </row>
    <row r="400" spans="1:51" s="15" customFormat="1" ht="12">
      <c r="A400" s="15"/>
      <c r="B400" s="260"/>
      <c r="C400" s="261"/>
      <c r="D400" s="234" t="s">
        <v>143</v>
      </c>
      <c r="E400" s="262" t="s">
        <v>1</v>
      </c>
      <c r="F400" s="263" t="s">
        <v>145</v>
      </c>
      <c r="G400" s="261"/>
      <c r="H400" s="264">
        <v>1</v>
      </c>
      <c r="I400" s="265"/>
      <c r="J400" s="261"/>
      <c r="K400" s="261"/>
      <c r="L400" s="266"/>
      <c r="M400" s="267"/>
      <c r="N400" s="268"/>
      <c r="O400" s="268"/>
      <c r="P400" s="268"/>
      <c r="Q400" s="268"/>
      <c r="R400" s="268"/>
      <c r="S400" s="268"/>
      <c r="T400" s="269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T400" s="270" t="s">
        <v>143</v>
      </c>
      <c r="AU400" s="270" t="s">
        <v>21</v>
      </c>
      <c r="AV400" s="15" t="s">
        <v>139</v>
      </c>
      <c r="AW400" s="15" t="s">
        <v>38</v>
      </c>
      <c r="AX400" s="15" t="s">
        <v>91</v>
      </c>
      <c r="AY400" s="270" t="s">
        <v>132</v>
      </c>
    </row>
    <row r="401" spans="1:65" s="2" customFormat="1" ht="24.15" customHeight="1">
      <c r="A401" s="39"/>
      <c r="B401" s="40"/>
      <c r="C401" s="221" t="s">
        <v>510</v>
      </c>
      <c r="D401" s="221" t="s">
        <v>134</v>
      </c>
      <c r="E401" s="222" t="s">
        <v>511</v>
      </c>
      <c r="F401" s="223" t="s">
        <v>512</v>
      </c>
      <c r="G401" s="224" t="s">
        <v>365</v>
      </c>
      <c r="H401" s="225">
        <v>4</v>
      </c>
      <c r="I401" s="226"/>
      <c r="J401" s="227">
        <f>ROUND(I401*H401,2)</f>
        <v>0</v>
      </c>
      <c r="K401" s="223" t="s">
        <v>138</v>
      </c>
      <c r="L401" s="45"/>
      <c r="M401" s="228" t="s">
        <v>1</v>
      </c>
      <c r="N401" s="229" t="s">
        <v>48</v>
      </c>
      <c r="O401" s="92"/>
      <c r="P401" s="230">
        <f>O401*H401</f>
        <v>0</v>
      </c>
      <c r="Q401" s="230">
        <v>0.3409</v>
      </c>
      <c r="R401" s="230">
        <f>Q401*H401</f>
        <v>1.3636</v>
      </c>
      <c r="S401" s="230">
        <v>0</v>
      </c>
      <c r="T401" s="231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32" t="s">
        <v>139</v>
      </c>
      <c r="AT401" s="232" t="s">
        <v>134</v>
      </c>
      <c r="AU401" s="232" t="s">
        <v>21</v>
      </c>
      <c r="AY401" s="17" t="s">
        <v>132</v>
      </c>
      <c r="BE401" s="233">
        <f>IF(N401="základní",J401,0)</f>
        <v>0</v>
      </c>
      <c r="BF401" s="233">
        <f>IF(N401="snížená",J401,0)</f>
        <v>0</v>
      </c>
      <c r="BG401" s="233">
        <f>IF(N401="zákl. přenesená",J401,0)</f>
        <v>0</v>
      </c>
      <c r="BH401" s="233">
        <f>IF(N401="sníž. přenesená",J401,0)</f>
        <v>0</v>
      </c>
      <c r="BI401" s="233">
        <f>IF(N401="nulová",J401,0)</f>
        <v>0</v>
      </c>
      <c r="BJ401" s="17" t="s">
        <v>91</v>
      </c>
      <c r="BK401" s="233">
        <f>ROUND(I401*H401,2)</f>
        <v>0</v>
      </c>
      <c r="BL401" s="17" t="s">
        <v>139</v>
      </c>
      <c r="BM401" s="232" t="s">
        <v>513</v>
      </c>
    </row>
    <row r="402" spans="1:47" s="2" customFormat="1" ht="12">
      <c r="A402" s="39"/>
      <c r="B402" s="40"/>
      <c r="C402" s="41"/>
      <c r="D402" s="234" t="s">
        <v>141</v>
      </c>
      <c r="E402" s="41"/>
      <c r="F402" s="235" t="s">
        <v>514</v>
      </c>
      <c r="G402" s="41"/>
      <c r="H402" s="41"/>
      <c r="I402" s="236"/>
      <c r="J402" s="41"/>
      <c r="K402" s="41"/>
      <c r="L402" s="45"/>
      <c r="M402" s="237"/>
      <c r="N402" s="238"/>
      <c r="O402" s="92"/>
      <c r="P402" s="92"/>
      <c r="Q402" s="92"/>
      <c r="R402" s="92"/>
      <c r="S402" s="92"/>
      <c r="T402" s="93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T402" s="17" t="s">
        <v>141</v>
      </c>
      <c r="AU402" s="17" t="s">
        <v>21</v>
      </c>
    </row>
    <row r="403" spans="1:65" s="2" customFormat="1" ht="24.15" customHeight="1">
      <c r="A403" s="39"/>
      <c r="B403" s="40"/>
      <c r="C403" s="271" t="s">
        <v>515</v>
      </c>
      <c r="D403" s="271" t="s">
        <v>285</v>
      </c>
      <c r="E403" s="272" t="s">
        <v>516</v>
      </c>
      <c r="F403" s="273" t="s">
        <v>517</v>
      </c>
      <c r="G403" s="274" t="s">
        <v>365</v>
      </c>
      <c r="H403" s="275">
        <v>4</v>
      </c>
      <c r="I403" s="276"/>
      <c r="J403" s="277">
        <f>ROUND(I403*H403,2)</f>
        <v>0</v>
      </c>
      <c r="K403" s="273" t="s">
        <v>138</v>
      </c>
      <c r="L403" s="278"/>
      <c r="M403" s="279" t="s">
        <v>1</v>
      </c>
      <c r="N403" s="280" t="s">
        <v>48</v>
      </c>
      <c r="O403" s="92"/>
      <c r="P403" s="230">
        <f>O403*H403</f>
        <v>0</v>
      </c>
      <c r="Q403" s="230">
        <v>0.0047</v>
      </c>
      <c r="R403" s="230">
        <f>Q403*H403</f>
        <v>0.0188</v>
      </c>
      <c r="S403" s="230">
        <v>0</v>
      </c>
      <c r="T403" s="231">
        <f>S403*H403</f>
        <v>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32" t="s">
        <v>182</v>
      </c>
      <c r="AT403" s="232" t="s">
        <v>285</v>
      </c>
      <c r="AU403" s="232" t="s">
        <v>21</v>
      </c>
      <c r="AY403" s="17" t="s">
        <v>132</v>
      </c>
      <c r="BE403" s="233">
        <f>IF(N403="základní",J403,0)</f>
        <v>0</v>
      </c>
      <c r="BF403" s="233">
        <f>IF(N403="snížená",J403,0)</f>
        <v>0</v>
      </c>
      <c r="BG403" s="233">
        <f>IF(N403="zákl. přenesená",J403,0)</f>
        <v>0</v>
      </c>
      <c r="BH403" s="233">
        <f>IF(N403="sníž. přenesená",J403,0)</f>
        <v>0</v>
      </c>
      <c r="BI403" s="233">
        <f>IF(N403="nulová",J403,0)</f>
        <v>0</v>
      </c>
      <c r="BJ403" s="17" t="s">
        <v>91</v>
      </c>
      <c r="BK403" s="233">
        <f>ROUND(I403*H403,2)</f>
        <v>0</v>
      </c>
      <c r="BL403" s="17" t="s">
        <v>139</v>
      </c>
      <c r="BM403" s="232" t="s">
        <v>518</v>
      </c>
    </row>
    <row r="404" spans="1:47" s="2" customFormat="1" ht="12">
      <c r="A404" s="39"/>
      <c r="B404" s="40"/>
      <c r="C404" s="41"/>
      <c r="D404" s="234" t="s">
        <v>141</v>
      </c>
      <c r="E404" s="41"/>
      <c r="F404" s="235" t="s">
        <v>517</v>
      </c>
      <c r="G404" s="41"/>
      <c r="H404" s="41"/>
      <c r="I404" s="236"/>
      <c r="J404" s="41"/>
      <c r="K404" s="41"/>
      <c r="L404" s="45"/>
      <c r="M404" s="237"/>
      <c r="N404" s="238"/>
      <c r="O404" s="92"/>
      <c r="P404" s="92"/>
      <c r="Q404" s="92"/>
      <c r="R404" s="92"/>
      <c r="S404" s="92"/>
      <c r="T404" s="93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T404" s="17" t="s">
        <v>141</v>
      </c>
      <c r="AU404" s="17" t="s">
        <v>21</v>
      </c>
    </row>
    <row r="405" spans="1:65" s="2" customFormat="1" ht="24.15" customHeight="1">
      <c r="A405" s="39"/>
      <c r="B405" s="40"/>
      <c r="C405" s="221" t="s">
        <v>519</v>
      </c>
      <c r="D405" s="221" t="s">
        <v>134</v>
      </c>
      <c r="E405" s="222" t="s">
        <v>520</v>
      </c>
      <c r="F405" s="223" t="s">
        <v>521</v>
      </c>
      <c r="G405" s="224" t="s">
        <v>365</v>
      </c>
      <c r="H405" s="225">
        <v>5</v>
      </c>
      <c r="I405" s="226"/>
      <c r="J405" s="227">
        <f>ROUND(I405*H405,2)</f>
        <v>0</v>
      </c>
      <c r="K405" s="223" t="s">
        <v>138</v>
      </c>
      <c r="L405" s="45"/>
      <c r="M405" s="228" t="s">
        <v>1</v>
      </c>
      <c r="N405" s="229" t="s">
        <v>48</v>
      </c>
      <c r="O405" s="92"/>
      <c r="P405" s="230">
        <f>O405*H405</f>
        <v>0</v>
      </c>
      <c r="Q405" s="230">
        <v>0.21734</v>
      </c>
      <c r="R405" s="230">
        <f>Q405*H405</f>
        <v>1.0867</v>
      </c>
      <c r="S405" s="230">
        <v>0</v>
      </c>
      <c r="T405" s="231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32" t="s">
        <v>139</v>
      </c>
      <c r="AT405" s="232" t="s">
        <v>134</v>
      </c>
      <c r="AU405" s="232" t="s">
        <v>21</v>
      </c>
      <c r="AY405" s="17" t="s">
        <v>132</v>
      </c>
      <c r="BE405" s="233">
        <f>IF(N405="základní",J405,0)</f>
        <v>0</v>
      </c>
      <c r="BF405" s="233">
        <f>IF(N405="snížená",J405,0)</f>
        <v>0</v>
      </c>
      <c r="BG405" s="233">
        <f>IF(N405="zákl. přenesená",J405,0)</f>
        <v>0</v>
      </c>
      <c r="BH405" s="233">
        <f>IF(N405="sníž. přenesená",J405,0)</f>
        <v>0</v>
      </c>
      <c r="BI405" s="233">
        <f>IF(N405="nulová",J405,0)</f>
        <v>0</v>
      </c>
      <c r="BJ405" s="17" t="s">
        <v>91</v>
      </c>
      <c r="BK405" s="233">
        <f>ROUND(I405*H405,2)</f>
        <v>0</v>
      </c>
      <c r="BL405" s="17" t="s">
        <v>139</v>
      </c>
      <c r="BM405" s="232" t="s">
        <v>522</v>
      </c>
    </row>
    <row r="406" spans="1:47" s="2" customFormat="1" ht="12">
      <c r="A406" s="39"/>
      <c r="B406" s="40"/>
      <c r="C406" s="41"/>
      <c r="D406" s="234" t="s">
        <v>141</v>
      </c>
      <c r="E406" s="41"/>
      <c r="F406" s="235" t="s">
        <v>521</v>
      </c>
      <c r="G406" s="41"/>
      <c r="H406" s="41"/>
      <c r="I406" s="236"/>
      <c r="J406" s="41"/>
      <c r="K406" s="41"/>
      <c r="L406" s="45"/>
      <c r="M406" s="237"/>
      <c r="N406" s="238"/>
      <c r="O406" s="92"/>
      <c r="P406" s="92"/>
      <c r="Q406" s="92"/>
      <c r="R406" s="92"/>
      <c r="S406" s="92"/>
      <c r="T406" s="93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T406" s="17" t="s">
        <v>141</v>
      </c>
      <c r="AU406" s="17" t="s">
        <v>21</v>
      </c>
    </row>
    <row r="407" spans="1:51" s="13" customFormat="1" ht="12">
      <c r="A407" s="13"/>
      <c r="B407" s="239"/>
      <c r="C407" s="240"/>
      <c r="D407" s="234" t="s">
        <v>143</v>
      </c>
      <c r="E407" s="241" t="s">
        <v>1</v>
      </c>
      <c r="F407" s="242" t="s">
        <v>384</v>
      </c>
      <c r="G407" s="240"/>
      <c r="H407" s="241" t="s">
        <v>1</v>
      </c>
      <c r="I407" s="243"/>
      <c r="J407" s="240"/>
      <c r="K407" s="240"/>
      <c r="L407" s="244"/>
      <c r="M407" s="245"/>
      <c r="N407" s="246"/>
      <c r="O407" s="246"/>
      <c r="P407" s="246"/>
      <c r="Q407" s="246"/>
      <c r="R407" s="246"/>
      <c r="S407" s="246"/>
      <c r="T407" s="247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8" t="s">
        <v>143</v>
      </c>
      <c r="AU407" s="248" t="s">
        <v>21</v>
      </c>
      <c r="AV407" s="13" t="s">
        <v>91</v>
      </c>
      <c r="AW407" s="13" t="s">
        <v>38</v>
      </c>
      <c r="AX407" s="13" t="s">
        <v>83</v>
      </c>
      <c r="AY407" s="248" t="s">
        <v>132</v>
      </c>
    </row>
    <row r="408" spans="1:51" s="14" customFormat="1" ht="12">
      <c r="A408" s="14"/>
      <c r="B408" s="249"/>
      <c r="C408" s="250"/>
      <c r="D408" s="234" t="s">
        <v>143</v>
      </c>
      <c r="E408" s="251" t="s">
        <v>1</v>
      </c>
      <c r="F408" s="252" t="s">
        <v>139</v>
      </c>
      <c r="G408" s="250"/>
      <c r="H408" s="253">
        <v>4</v>
      </c>
      <c r="I408" s="254"/>
      <c r="J408" s="250"/>
      <c r="K408" s="250"/>
      <c r="L408" s="255"/>
      <c r="M408" s="256"/>
      <c r="N408" s="257"/>
      <c r="O408" s="257"/>
      <c r="P408" s="257"/>
      <c r="Q408" s="257"/>
      <c r="R408" s="257"/>
      <c r="S408" s="257"/>
      <c r="T408" s="258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59" t="s">
        <v>143</v>
      </c>
      <c r="AU408" s="259" t="s">
        <v>21</v>
      </c>
      <c r="AV408" s="14" t="s">
        <v>21</v>
      </c>
      <c r="AW408" s="14" t="s">
        <v>38</v>
      </c>
      <c r="AX408" s="14" t="s">
        <v>83</v>
      </c>
      <c r="AY408" s="259" t="s">
        <v>132</v>
      </c>
    </row>
    <row r="409" spans="1:51" s="13" customFormat="1" ht="12">
      <c r="A409" s="13"/>
      <c r="B409" s="239"/>
      <c r="C409" s="240"/>
      <c r="D409" s="234" t="s">
        <v>143</v>
      </c>
      <c r="E409" s="241" t="s">
        <v>1</v>
      </c>
      <c r="F409" s="242" t="s">
        <v>523</v>
      </c>
      <c r="G409" s="240"/>
      <c r="H409" s="241" t="s">
        <v>1</v>
      </c>
      <c r="I409" s="243"/>
      <c r="J409" s="240"/>
      <c r="K409" s="240"/>
      <c r="L409" s="244"/>
      <c r="M409" s="245"/>
      <c r="N409" s="246"/>
      <c r="O409" s="246"/>
      <c r="P409" s="246"/>
      <c r="Q409" s="246"/>
      <c r="R409" s="246"/>
      <c r="S409" s="246"/>
      <c r="T409" s="247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8" t="s">
        <v>143</v>
      </c>
      <c r="AU409" s="248" t="s">
        <v>21</v>
      </c>
      <c r="AV409" s="13" t="s">
        <v>91</v>
      </c>
      <c r="AW409" s="13" t="s">
        <v>38</v>
      </c>
      <c r="AX409" s="13" t="s">
        <v>83</v>
      </c>
      <c r="AY409" s="248" t="s">
        <v>132</v>
      </c>
    </row>
    <row r="410" spans="1:51" s="14" customFormat="1" ht="12">
      <c r="A410" s="14"/>
      <c r="B410" s="249"/>
      <c r="C410" s="250"/>
      <c r="D410" s="234" t="s">
        <v>143</v>
      </c>
      <c r="E410" s="251" t="s">
        <v>1</v>
      </c>
      <c r="F410" s="252" t="s">
        <v>91</v>
      </c>
      <c r="G410" s="250"/>
      <c r="H410" s="253">
        <v>1</v>
      </c>
      <c r="I410" s="254"/>
      <c r="J410" s="250"/>
      <c r="K410" s="250"/>
      <c r="L410" s="255"/>
      <c r="M410" s="256"/>
      <c r="N410" s="257"/>
      <c r="O410" s="257"/>
      <c r="P410" s="257"/>
      <c r="Q410" s="257"/>
      <c r="R410" s="257"/>
      <c r="S410" s="257"/>
      <c r="T410" s="258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59" t="s">
        <v>143</v>
      </c>
      <c r="AU410" s="259" t="s">
        <v>21</v>
      </c>
      <c r="AV410" s="14" t="s">
        <v>21</v>
      </c>
      <c r="AW410" s="14" t="s">
        <v>38</v>
      </c>
      <c r="AX410" s="14" t="s">
        <v>83</v>
      </c>
      <c r="AY410" s="259" t="s">
        <v>132</v>
      </c>
    </row>
    <row r="411" spans="1:51" s="15" customFormat="1" ht="12">
      <c r="A411" s="15"/>
      <c r="B411" s="260"/>
      <c r="C411" s="261"/>
      <c r="D411" s="234" t="s">
        <v>143</v>
      </c>
      <c r="E411" s="262" t="s">
        <v>1</v>
      </c>
      <c r="F411" s="263" t="s">
        <v>145</v>
      </c>
      <c r="G411" s="261"/>
      <c r="H411" s="264">
        <v>5</v>
      </c>
      <c r="I411" s="265"/>
      <c r="J411" s="261"/>
      <c r="K411" s="261"/>
      <c r="L411" s="266"/>
      <c r="M411" s="267"/>
      <c r="N411" s="268"/>
      <c r="O411" s="268"/>
      <c r="P411" s="268"/>
      <c r="Q411" s="268"/>
      <c r="R411" s="268"/>
      <c r="S411" s="268"/>
      <c r="T411" s="269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T411" s="270" t="s">
        <v>143</v>
      </c>
      <c r="AU411" s="270" t="s">
        <v>21</v>
      </c>
      <c r="AV411" s="15" t="s">
        <v>139</v>
      </c>
      <c r="AW411" s="15" t="s">
        <v>38</v>
      </c>
      <c r="AX411" s="15" t="s">
        <v>91</v>
      </c>
      <c r="AY411" s="270" t="s">
        <v>132</v>
      </c>
    </row>
    <row r="412" spans="1:65" s="2" customFormat="1" ht="16.5" customHeight="1">
      <c r="A412" s="39"/>
      <c r="B412" s="40"/>
      <c r="C412" s="271" t="s">
        <v>524</v>
      </c>
      <c r="D412" s="271" t="s">
        <v>285</v>
      </c>
      <c r="E412" s="272" t="s">
        <v>525</v>
      </c>
      <c r="F412" s="273" t="s">
        <v>526</v>
      </c>
      <c r="G412" s="274" t="s">
        <v>365</v>
      </c>
      <c r="H412" s="275">
        <v>4</v>
      </c>
      <c r="I412" s="276"/>
      <c r="J412" s="277">
        <f>ROUND(I412*H412,2)</f>
        <v>0</v>
      </c>
      <c r="K412" s="273" t="s">
        <v>138</v>
      </c>
      <c r="L412" s="278"/>
      <c r="M412" s="279" t="s">
        <v>1</v>
      </c>
      <c r="N412" s="280" t="s">
        <v>48</v>
      </c>
      <c r="O412" s="92"/>
      <c r="P412" s="230">
        <f>O412*H412</f>
        <v>0</v>
      </c>
      <c r="Q412" s="230">
        <v>0.06</v>
      </c>
      <c r="R412" s="230">
        <f>Q412*H412</f>
        <v>0.24</v>
      </c>
      <c r="S412" s="230">
        <v>0</v>
      </c>
      <c r="T412" s="231">
        <f>S412*H412</f>
        <v>0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R412" s="232" t="s">
        <v>182</v>
      </c>
      <c r="AT412" s="232" t="s">
        <v>285</v>
      </c>
      <c r="AU412" s="232" t="s">
        <v>21</v>
      </c>
      <c r="AY412" s="17" t="s">
        <v>132</v>
      </c>
      <c r="BE412" s="233">
        <f>IF(N412="základní",J412,0)</f>
        <v>0</v>
      </c>
      <c r="BF412" s="233">
        <f>IF(N412="snížená",J412,0)</f>
        <v>0</v>
      </c>
      <c r="BG412" s="233">
        <f>IF(N412="zákl. přenesená",J412,0)</f>
        <v>0</v>
      </c>
      <c r="BH412" s="233">
        <f>IF(N412="sníž. přenesená",J412,0)</f>
        <v>0</v>
      </c>
      <c r="BI412" s="233">
        <f>IF(N412="nulová",J412,0)</f>
        <v>0</v>
      </c>
      <c r="BJ412" s="17" t="s">
        <v>91</v>
      </c>
      <c r="BK412" s="233">
        <f>ROUND(I412*H412,2)</f>
        <v>0</v>
      </c>
      <c r="BL412" s="17" t="s">
        <v>139</v>
      </c>
      <c r="BM412" s="232" t="s">
        <v>527</v>
      </c>
    </row>
    <row r="413" spans="1:47" s="2" customFormat="1" ht="12">
      <c r="A413" s="39"/>
      <c r="B413" s="40"/>
      <c r="C413" s="41"/>
      <c r="D413" s="234" t="s">
        <v>141</v>
      </c>
      <c r="E413" s="41"/>
      <c r="F413" s="235" t="s">
        <v>526</v>
      </c>
      <c r="G413" s="41"/>
      <c r="H413" s="41"/>
      <c r="I413" s="236"/>
      <c r="J413" s="41"/>
      <c r="K413" s="41"/>
      <c r="L413" s="45"/>
      <c r="M413" s="237"/>
      <c r="N413" s="238"/>
      <c r="O413" s="92"/>
      <c r="P413" s="92"/>
      <c r="Q413" s="92"/>
      <c r="R413" s="92"/>
      <c r="S413" s="92"/>
      <c r="T413" s="93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T413" s="17" t="s">
        <v>141</v>
      </c>
      <c r="AU413" s="17" t="s">
        <v>21</v>
      </c>
    </row>
    <row r="414" spans="1:65" s="2" customFormat="1" ht="24.15" customHeight="1">
      <c r="A414" s="39"/>
      <c r="B414" s="40"/>
      <c r="C414" s="271" t="s">
        <v>528</v>
      </c>
      <c r="D414" s="271" t="s">
        <v>285</v>
      </c>
      <c r="E414" s="272" t="s">
        <v>529</v>
      </c>
      <c r="F414" s="273" t="s">
        <v>530</v>
      </c>
      <c r="G414" s="274" t="s">
        <v>365</v>
      </c>
      <c r="H414" s="275">
        <v>1</v>
      </c>
      <c r="I414" s="276"/>
      <c r="J414" s="277">
        <f>ROUND(I414*H414,2)</f>
        <v>0</v>
      </c>
      <c r="K414" s="273" t="s">
        <v>138</v>
      </c>
      <c r="L414" s="278"/>
      <c r="M414" s="279" t="s">
        <v>1</v>
      </c>
      <c r="N414" s="280" t="s">
        <v>48</v>
      </c>
      <c r="O414" s="92"/>
      <c r="P414" s="230">
        <f>O414*H414</f>
        <v>0</v>
      </c>
      <c r="Q414" s="230">
        <v>0.0958</v>
      </c>
      <c r="R414" s="230">
        <f>Q414*H414</f>
        <v>0.0958</v>
      </c>
      <c r="S414" s="230">
        <v>0</v>
      </c>
      <c r="T414" s="231">
        <f>S414*H414</f>
        <v>0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232" t="s">
        <v>182</v>
      </c>
      <c r="AT414" s="232" t="s">
        <v>285</v>
      </c>
      <c r="AU414" s="232" t="s">
        <v>21</v>
      </c>
      <c r="AY414" s="17" t="s">
        <v>132</v>
      </c>
      <c r="BE414" s="233">
        <f>IF(N414="základní",J414,0)</f>
        <v>0</v>
      </c>
      <c r="BF414" s="233">
        <f>IF(N414="snížená",J414,0)</f>
        <v>0</v>
      </c>
      <c r="BG414" s="233">
        <f>IF(N414="zákl. přenesená",J414,0)</f>
        <v>0</v>
      </c>
      <c r="BH414" s="233">
        <f>IF(N414="sníž. přenesená",J414,0)</f>
        <v>0</v>
      </c>
      <c r="BI414" s="233">
        <f>IF(N414="nulová",J414,0)</f>
        <v>0</v>
      </c>
      <c r="BJ414" s="17" t="s">
        <v>91</v>
      </c>
      <c r="BK414" s="233">
        <f>ROUND(I414*H414,2)</f>
        <v>0</v>
      </c>
      <c r="BL414" s="17" t="s">
        <v>139</v>
      </c>
      <c r="BM414" s="232" t="s">
        <v>531</v>
      </c>
    </row>
    <row r="415" spans="1:47" s="2" customFormat="1" ht="12">
      <c r="A415" s="39"/>
      <c r="B415" s="40"/>
      <c r="C415" s="41"/>
      <c r="D415" s="234" t="s">
        <v>141</v>
      </c>
      <c r="E415" s="41"/>
      <c r="F415" s="235" t="s">
        <v>530</v>
      </c>
      <c r="G415" s="41"/>
      <c r="H415" s="41"/>
      <c r="I415" s="236"/>
      <c r="J415" s="41"/>
      <c r="K415" s="41"/>
      <c r="L415" s="45"/>
      <c r="M415" s="237"/>
      <c r="N415" s="238"/>
      <c r="O415" s="92"/>
      <c r="P415" s="92"/>
      <c r="Q415" s="92"/>
      <c r="R415" s="92"/>
      <c r="S415" s="92"/>
      <c r="T415" s="93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T415" s="17" t="s">
        <v>141</v>
      </c>
      <c r="AU415" s="17" t="s">
        <v>21</v>
      </c>
    </row>
    <row r="416" spans="1:51" s="13" customFormat="1" ht="12">
      <c r="A416" s="13"/>
      <c r="B416" s="239"/>
      <c r="C416" s="240"/>
      <c r="D416" s="234" t="s">
        <v>143</v>
      </c>
      <c r="E416" s="241" t="s">
        <v>1</v>
      </c>
      <c r="F416" s="242" t="s">
        <v>523</v>
      </c>
      <c r="G416" s="240"/>
      <c r="H416" s="241" t="s">
        <v>1</v>
      </c>
      <c r="I416" s="243"/>
      <c r="J416" s="240"/>
      <c r="K416" s="240"/>
      <c r="L416" s="244"/>
      <c r="M416" s="245"/>
      <c r="N416" s="246"/>
      <c r="O416" s="246"/>
      <c r="P416" s="246"/>
      <c r="Q416" s="246"/>
      <c r="R416" s="246"/>
      <c r="S416" s="246"/>
      <c r="T416" s="247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48" t="s">
        <v>143</v>
      </c>
      <c r="AU416" s="248" t="s">
        <v>21</v>
      </c>
      <c r="AV416" s="13" t="s">
        <v>91</v>
      </c>
      <c r="AW416" s="13" t="s">
        <v>38</v>
      </c>
      <c r="AX416" s="13" t="s">
        <v>83</v>
      </c>
      <c r="AY416" s="248" t="s">
        <v>132</v>
      </c>
    </row>
    <row r="417" spans="1:51" s="14" customFormat="1" ht="12">
      <c r="A417" s="14"/>
      <c r="B417" s="249"/>
      <c r="C417" s="250"/>
      <c r="D417" s="234" t="s">
        <v>143</v>
      </c>
      <c r="E417" s="251" t="s">
        <v>1</v>
      </c>
      <c r="F417" s="252" t="s">
        <v>91</v>
      </c>
      <c r="G417" s="250"/>
      <c r="H417" s="253">
        <v>1</v>
      </c>
      <c r="I417" s="254"/>
      <c r="J417" s="250"/>
      <c r="K417" s="250"/>
      <c r="L417" s="255"/>
      <c r="M417" s="256"/>
      <c r="N417" s="257"/>
      <c r="O417" s="257"/>
      <c r="P417" s="257"/>
      <c r="Q417" s="257"/>
      <c r="R417" s="257"/>
      <c r="S417" s="257"/>
      <c r="T417" s="258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59" t="s">
        <v>143</v>
      </c>
      <c r="AU417" s="259" t="s">
        <v>21</v>
      </c>
      <c r="AV417" s="14" t="s">
        <v>21</v>
      </c>
      <c r="AW417" s="14" t="s">
        <v>38</v>
      </c>
      <c r="AX417" s="14" t="s">
        <v>83</v>
      </c>
      <c r="AY417" s="259" t="s">
        <v>132</v>
      </c>
    </row>
    <row r="418" spans="1:51" s="15" customFormat="1" ht="12">
      <c r="A418" s="15"/>
      <c r="B418" s="260"/>
      <c r="C418" s="261"/>
      <c r="D418" s="234" t="s">
        <v>143</v>
      </c>
      <c r="E418" s="262" t="s">
        <v>1</v>
      </c>
      <c r="F418" s="263" t="s">
        <v>145</v>
      </c>
      <c r="G418" s="261"/>
      <c r="H418" s="264">
        <v>1</v>
      </c>
      <c r="I418" s="265"/>
      <c r="J418" s="261"/>
      <c r="K418" s="261"/>
      <c r="L418" s="266"/>
      <c r="M418" s="267"/>
      <c r="N418" s="268"/>
      <c r="O418" s="268"/>
      <c r="P418" s="268"/>
      <c r="Q418" s="268"/>
      <c r="R418" s="268"/>
      <c r="S418" s="268"/>
      <c r="T418" s="269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T418" s="270" t="s">
        <v>143</v>
      </c>
      <c r="AU418" s="270" t="s">
        <v>21</v>
      </c>
      <c r="AV418" s="15" t="s">
        <v>139</v>
      </c>
      <c r="AW418" s="15" t="s">
        <v>38</v>
      </c>
      <c r="AX418" s="15" t="s">
        <v>91</v>
      </c>
      <c r="AY418" s="270" t="s">
        <v>132</v>
      </c>
    </row>
    <row r="419" spans="1:65" s="2" customFormat="1" ht="24.15" customHeight="1">
      <c r="A419" s="39"/>
      <c r="B419" s="40"/>
      <c r="C419" s="271" t="s">
        <v>532</v>
      </c>
      <c r="D419" s="271" t="s">
        <v>285</v>
      </c>
      <c r="E419" s="272" t="s">
        <v>533</v>
      </c>
      <c r="F419" s="273" t="s">
        <v>534</v>
      </c>
      <c r="G419" s="274" t="s">
        <v>365</v>
      </c>
      <c r="H419" s="275">
        <v>4</v>
      </c>
      <c r="I419" s="276"/>
      <c r="J419" s="277">
        <f>ROUND(I419*H419,2)</f>
        <v>0</v>
      </c>
      <c r="K419" s="273" t="s">
        <v>138</v>
      </c>
      <c r="L419" s="278"/>
      <c r="M419" s="279" t="s">
        <v>1</v>
      </c>
      <c r="N419" s="280" t="s">
        <v>48</v>
      </c>
      <c r="O419" s="92"/>
      <c r="P419" s="230">
        <f>O419*H419</f>
        <v>0</v>
      </c>
      <c r="Q419" s="230">
        <v>0.004</v>
      </c>
      <c r="R419" s="230">
        <f>Q419*H419</f>
        <v>0.016</v>
      </c>
      <c r="S419" s="230">
        <v>0</v>
      </c>
      <c r="T419" s="231">
        <f>S419*H419</f>
        <v>0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32" t="s">
        <v>182</v>
      </c>
      <c r="AT419" s="232" t="s">
        <v>285</v>
      </c>
      <c r="AU419" s="232" t="s">
        <v>21</v>
      </c>
      <c r="AY419" s="17" t="s">
        <v>132</v>
      </c>
      <c r="BE419" s="233">
        <f>IF(N419="základní",J419,0)</f>
        <v>0</v>
      </c>
      <c r="BF419" s="233">
        <f>IF(N419="snížená",J419,0)</f>
        <v>0</v>
      </c>
      <c r="BG419" s="233">
        <f>IF(N419="zákl. přenesená",J419,0)</f>
        <v>0</v>
      </c>
      <c r="BH419" s="233">
        <f>IF(N419="sníž. přenesená",J419,0)</f>
        <v>0</v>
      </c>
      <c r="BI419" s="233">
        <f>IF(N419="nulová",J419,0)</f>
        <v>0</v>
      </c>
      <c r="BJ419" s="17" t="s">
        <v>91</v>
      </c>
      <c r="BK419" s="233">
        <f>ROUND(I419*H419,2)</f>
        <v>0</v>
      </c>
      <c r="BL419" s="17" t="s">
        <v>139</v>
      </c>
      <c r="BM419" s="232" t="s">
        <v>535</v>
      </c>
    </row>
    <row r="420" spans="1:47" s="2" customFormat="1" ht="12">
      <c r="A420" s="39"/>
      <c r="B420" s="40"/>
      <c r="C420" s="41"/>
      <c r="D420" s="234" t="s">
        <v>141</v>
      </c>
      <c r="E420" s="41"/>
      <c r="F420" s="235" t="s">
        <v>534</v>
      </c>
      <c r="G420" s="41"/>
      <c r="H420" s="41"/>
      <c r="I420" s="236"/>
      <c r="J420" s="41"/>
      <c r="K420" s="41"/>
      <c r="L420" s="45"/>
      <c r="M420" s="237"/>
      <c r="N420" s="238"/>
      <c r="O420" s="92"/>
      <c r="P420" s="92"/>
      <c r="Q420" s="92"/>
      <c r="R420" s="92"/>
      <c r="S420" s="92"/>
      <c r="T420" s="93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T420" s="17" t="s">
        <v>141</v>
      </c>
      <c r="AU420" s="17" t="s">
        <v>21</v>
      </c>
    </row>
    <row r="421" spans="1:65" s="2" customFormat="1" ht="24.15" customHeight="1">
      <c r="A421" s="39"/>
      <c r="B421" s="40"/>
      <c r="C421" s="221" t="s">
        <v>536</v>
      </c>
      <c r="D421" s="221" t="s">
        <v>134</v>
      </c>
      <c r="E421" s="222" t="s">
        <v>537</v>
      </c>
      <c r="F421" s="223" t="s">
        <v>538</v>
      </c>
      <c r="G421" s="224" t="s">
        <v>203</v>
      </c>
      <c r="H421" s="225">
        <v>12.3</v>
      </c>
      <c r="I421" s="226"/>
      <c r="J421" s="227">
        <f>ROUND(I421*H421,2)</f>
        <v>0</v>
      </c>
      <c r="K421" s="223" t="s">
        <v>138</v>
      </c>
      <c r="L421" s="45"/>
      <c r="M421" s="228" t="s">
        <v>1</v>
      </c>
      <c r="N421" s="229" t="s">
        <v>48</v>
      </c>
      <c r="O421" s="92"/>
      <c r="P421" s="230">
        <f>O421*H421</f>
        <v>0</v>
      </c>
      <c r="Q421" s="230">
        <v>0</v>
      </c>
      <c r="R421" s="230">
        <f>Q421*H421</f>
        <v>0</v>
      </c>
      <c r="S421" s="230">
        <v>0</v>
      </c>
      <c r="T421" s="231">
        <f>S421*H421</f>
        <v>0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232" t="s">
        <v>139</v>
      </c>
      <c r="AT421" s="232" t="s">
        <v>134</v>
      </c>
      <c r="AU421" s="232" t="s">
        <v>21</v>
      </c>
      <c r="AY421" s="17" t="s">
        <v>132</v>
      </c>
      <c r="BE421" s="233">
        <f>IF(N421="základní",J421,0)</f>
        <v>0</v>
      </c>
      <c r="BF421" s="233">
        <f>IF(N421="snížená",J421,0)</f>
        <v>0</v>
      </c>
      <c r="BG421" s="233">
        <f>IF(N421="zákl. přenesená",J421,0)</f>
        <v>0</v>
      </c>
      <c r="BH421" s="233">
        <f>IF(N421="sníž. přenesená",J421,0)</f>
        <v>0</v>
      </c>
      <c r="BI421" s="233">
        <f>IF(N421="nulová",J421,0)</f>
        <v>0</v>
      </c>
      <c r="BJ421" s="17" t="s">
        <v>91</v>
      </c>
      <c r="BK421" s="233">
        <f>ROUND(I421*H421,2)</f>
        <v>0</v>
      </c>
      <c r="BL421" s="17" t="s">
        <v>139</v>
      </c>
      <c r="BM421" s="232" t="s">
        <v>539</v>
      </c>
    </row>
    <row r="422" spans="1:47" s="2" customFormat="1" ht="12">
      <c r="A422" s="39"/>
      <c r="B422" s="40"/>
      <c r="C422" s="41"/>
      <c r="D422" s="234" t="s">
        <v>141</v>
      </c>
      <c r="E422" s="41"/>
      <c r="F422" s="235" t="s">
        <v>540</v>
      </c>
      <c r="G422" s="41"/>
      <c r="H422" s="41"/>
      <c r="I422" s="236"/>
      <c r="J422" s="41"/>
      <c r="K422" s="41"/>
      <c r="L422" s="45"/>
      <c r="M422" s="237"/>
      <c r="N422" s="238"/>
      <c r="O422" s="92"/>
      <c r="P422" s="92"/>
      <c r="Q422" s="92"/>
      <c r="R422" s="92"/>
      <c r="S422" s="92"/>
      <c r="T422" s="93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T422" s="17" t="s">
        <v>141</v>
      </c>
      <c r="AU422" s="17" t="s">
        <v>21</v>
      </c>
    </row>
    <row r="423" spans="1:51" s="13" customFormat="1" ht="12">
      <c r="A423" s="13"/>
      <c r="B423" s="239"/>
      <c r="C423" s="240"/>
      <c r="D423" s="234" t="s">
        <v>143</v>
      </c>
      <c r="E423" s="241" t="s">
        <v>1</v>
      </c>
      <c r="F423" s="242" t="s">
        <v>541</v>
      </c>
      <c r="G423" s="240"/>
      <c r="H423" s="241" t="s">
        <v>1</v>
      </c>
      <c r="I423" s="243"/>
      <c r="J423" s="240"/>
      <c r="K423" s="240"/>
      <c r="L423" s="244"/>
      <c r="M423" s="245"/>
      <c r="N423" s="246"/>
      <c r="O423" s="246"/>
      <c r="P423" s="246"/>
      <c r="Q423" s="246"/>
      <c r="R423" s="246"/>
      <c r="S423" s="246"/>
      <c r="T423" s="247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48" t="s">
        <v>143</v>
      </c>
      <c r="AU423" s="248" t="s">
        <v>21</v>
      </c>
      <c r="AV423" s="13" t="s">
        <v>91</v>
      </c>
      <c r="AW423" s="13" t="s">
        <v>38</v>
      </c>
      <c r="AX423" s="13" t="s">
        <v>83</v>
      </c>
      <c r="AY423" s="248" t="s">
        <v>132</v>
      </c>
    </row>
    <row r="424" spans="1:51" s="14" customFormat="1" ht="12">
      <c r="A424" s="14"/>
      <c r="B424" s="249"/>
      <c r="C424" s="250"/>
      <c r="D424" s="234" t="s">
        <v>143</v>
      </c>
      <c r="E424" s="251" t="s">
        <v>1</v>
      </c>
      <c r="F424" s="252" t="s">
        <v>542</v>
      </c>
      <c r="G424" s="250"/>
      <c r="H424" s="253">
        <v>12.3</v>
      </c>
      <c r="I424" s="254"/>
      <c r="J424" s="250"/>
      <c r="K424" s="250"/>
      <c r="L424" s="255"/>
      <c r="M424" s="256"/>
      <c r="N424" s="257"/>
      <c r="O424" s="257"/>
      <c r="P424" s="257"/>
      <c r="Q424" s="257"/>
      <c r="R424" s="257"/>
      <c r="S424" s="257"/>
      <c r="T424" s="258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59" t="s">
        <v>143</v>
      </c>
      <c r="AU424" s="259" t="s">
        <v>21</v>
      </c>
      <c r="AV424" s="14" t="s">
        <v>21</v>
      </c>
      <c r="AW424" s="14" t="s">
        <v>38</v>
      </c>
      <c r="AX424" s="14" t="s">
        <v>83</v>
      </c>
      <c r="AY424" s="259" t="s">
        <v>132</v>
      </c>
    </row>
    <row r="425" spans="1:51" s="15" customFormat="1" ht="12">
      <c r="A425" s="15"/>
      <c r="B425" s="260"/>
      <c r="C425" s="261"/>
      <c r="D425" s="234" t="s">
        <v>143</v>
      </c>
      <c r="E425" s="262" t="s">
        <v>1</v>
      </c>
      <c r="F425" s="263" t="s">
        <v>145</v>
      </c>
      <c r="G425" s="261"/>
      <c r="H425" s="264">
        <v>12.3</v>
      </c>
      <c r="I425" s="265"/>
      <c r="J425" s="261"/>
      <c r="K425" s="261"/>
      <c r="L425" s="266"/>
      <c r="M425" s="267"/>
      <c r="N425" s="268"/>
      <c r="O425" s="268"/>
      <c r="P425" s="268"/>
      <c r="Q425" s="268"/>
      <c r="R425" s="268"/>
      <c r="S425" s="268"/>
      <c r="T425" s="269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T425" s="270" t="s">
        <v>143</v>
      </c>
      <c r="AU425" s="270" t="s">
        <v>21</v>
      </c>
      <c r="AV425" s="15" t="s">
        <v>139</v>
      </c>
      <c r="AW425" s="15" t="s">
        <v>38</v>
      </c>
      <c r="AX425" s="15" t="s">
        <v>91</v>
      </c>
      <c r="AY425" s="270" t="s">
        <v>132</v>
      </c>
    </row>
    <row r="426" spans="1:63" s="12" customFormat="1" ht="22.8" customHeight="1">
      <c r="A426" s="12"/>
      <c r="B426" s="205"/>
      <c r="C426" s="206"/>
      <c r="D426" s="207" t="s">
        <v>82</v>
      </c>
      <c r="E426" s="219" t="s">
        <v>187</v>
      </c>
      <c r="F426" s="219" t="s">
        <v>543</v>
      </c>
      <c r="G426" s="206"/>
      <c r="H426" s="206"/>
      <c r="I426" s="209"/>
      <c r="J426" s="220">
        <f>BK426</f>
        <v>0</v>
      </c>
      <c r="K426" s="206"/>
      <c r="L426" s="211"/>
      <c r="M426" s="212"/>
      <c r="N426" s="213"/>
      <c r="O426" s="213"/>
      <c r="P426" s="214">
        <f>SUM(P427:P526)</f>
        <v>0</v>
      </c>
      <c r="Q426" s="213"/>
      <c r="R426" s="214">
        <f>SUM(R427:R526)</f>
        <v>74.42173310000001</v>
      </c>
      <c r="S426" s="213"/>
      <c r="T426" s="215">
        <f>SUM(T427:T526)</f>
        <v>13.8375</v>
      </c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R426" s="216" t="s">
        <v>91</v>
      </c>
      <c r="AT426" s="217" t="s">
        <v>82</v>
      </c>
      <c r="AU426" s="217" t="s">
        <v>91</v>
      </c>
      <c r="AY426" s="216" t="s">
        <v>132</v>
      </c>
      <c r="BK426" s="218">
        <f>SUM(BK427:BK526)</f>
        <v>0</v>
      </c>
    </row>
    <row r="427" spans="1:65" s="2" customFormat="1" ht="24.15" customHeight="1">
      <c r="A427" s="39"/>
      <c r="B427" s="40"/>
      <c r="C427" s="221" t="s">
        <v>544</v>
      </c>
      <c r="D427" s="221" t="s">
        <v>134</v>
      </c>
      <c r="E427" s="222" t="s">
        <v>545</v>
      </c>
      <c r="F427" s="223" t="s">
        <v>546</v>
      </c>
      <c r="G427" s="224" t="s">
        <v>365</v>
      </c>
      <c r="H427" s="225">
        <v>14</v>
      </c>
      <c r="I427" s="226"/>
      <c r="J427" s="227">
        <f>ROUND(I427*H427,2)</f>
        <v>0</v>
      </c>
      <c r="K427" s="223" t="s">
        <v>1</v>
      </c>
      <c r="L427" s="45"/>
      <c r="M427" s="228" t="s">
        <v>1</v>
      </c>
      <c r="N427" s="229" t="s">
        <v>48</v>
      </c>
      <c r="O427" s="92"/>
      <c r="P427" s="230">
        <f>O427*H427</f>
        <v>0</v>
      </c>
      <c r="Q427" s="230">
        <v>0</v>
      </c>
      <c r="R427" s="230">
        <f>Q427*H427</f>
        <v>0</v>
      </c>
      <c r="S427" s="230">
        <v>0</v>
      </c>
      <c r="T427" s="231">
        <f>S427*H427</f>
        <v>0</v>
      </c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R427" s="232" t="s">
        <v>139</v>
      </c>
      <c r="AT427" s="232" t="s">
        <v>134</v>
      </c>
      <c r="AU427" s="232" t="s">
        <v>21</v>
      </c>
      <c r="AY427" s="17" t="s">
        <v>132</v>
      </c>
      <c r="BE427" s="233">
        <f>IF(N427="základní",J427,0)</f>
        <v>0</v>
      </c>
      <c r="BF427" s="233">
        <f>IF(N427="snížená",J427,0)</f>
        <v>0</v>
      </c>
      <c r="BG427" s="233">
        <f>IF(N427="zákl. přenesená",J427,0)</f>
        <v>0</v>
      </c>
      <c r="BH427" s="233">
        <f>IF(N427="sníž. přenesená",J427,0)</f>
        <v>0</v>
      </c>
      <c r="BI427" s="233">
        <f>IF(N427="nulová",J427,0)</f>
        <v>0</v>
      </c>
      <c r="BJ427" s="17" t="s">
        <v>91</v>
      </c>
      <c r="BK427" s="233">
        <f>ROUND(I427*H427,2)</f>
        <v>0</v>
      </c>
      <c r="BL427" s="17" t="s">
        <v>139</v>
      </c>
      <c r="BM427" s="232" t="s">
        <v>547</v>
      </c>
    </row>
    <row r="428" spans="1:47" s="2" customFormat="1" ht="12">
      <c r="A428" s="39"/>
      <c r="B428" s="40"/>
      <c r="C428" s="41"/>
      <c r="D428" s="234" t="s">
        <v>141</v>
      </c>
      <c r="E428" s="41"/>
      <c r="F428" s="235" t="s">
        <v>546</v>
      </c>
      <c r="G428" s="41"/>
      <c r="H428" s="41"/>
      <c r="I428" s="236"/>
      <c r="J428" s="41"/>
      <c r="K428" s="41"/>
      <c r="L428" s="45"/>
      <c r="M428" s="237"/>
      <c r="N428" s="238"/>
      <c r="O428" s="92"/>
      <c r="P428" s="92"/>
      <c r="Q428" s="92"/>
      <c r="R428" s="92"/>
      <c r="S428" s="92"/>
      <c r="T428" s="93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T428" s="17" t="s">
        <v>141</v>
      </c>
      <c r="AU428" s="17" t="s">
        <v>21</v>
      </c>
    </row>
    <row r="429" spans="1:51" s="14" customFormat="1" ht="12">
      <c r="A429" s="14"/>
      <c r="B429" s="249"/>
      <c r="C429" s="250"/>
      <c r="D429" s="234" t="s">
        <v>143</v>
      </c>
      <c r="E429" s="251" t="s">
        <v>1</v>
      </c>
      <c r="F429" s="252" t="s">
        <v>221</v>
      </c>
      <c r="G429" s="250"/>
      <c r="H429" s="253">
        <v>14</v>
      </c>
      <c r="I429" s="254"/>
      <c r="J429" s="250"/>
      <c r="K429" s="250"/>
      <c r="L429" s="255"/>
      <c r="M429" s="256"/>
      <c r="N429" s="257"/>
      <c r="O429" s="257"/>
      <c r="P429" s="257"/>
      <c r="Q429" s="257"/>
      <c r="R429" s="257"/>
      <c r="S429" s="257"/>
      <c r="T429" s="258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59" t="s">
        <v>143</v>
      </c>
      <c r="AU429" s="259" t="s">
        <v>21</v>
      </c>
      <c r="AV429" s="14" t="s">
        <v>21</v>
      </c>
      <c r="AW429" s="14" t="s">
        <v>38</v>
      </c>
      <c r="AX429" s="14" t="s">
        <v>83</v>
      </c>
      <c r="AY429" s="259" t="s">
        <v>132</v>
      </c>
    </row>
    <row r="430" spans="1:51" s="15" customFormat="1" ht="12">
      <c r="A430" s="15"/>
      <c r="B430" s="260"/>
      <c r="C430" s="261"/>
      <c r="D430" s="234" t="s">
        <v>143</v>
      </c>
      <c r="E430" s="262" t="s">
        <v>1</v>
      </c>
      <c r="F430" s="263" t="s">
        <v>145</v>
      </c>
      <c r="G430" s="261"/>
      <c r="H430" s="264">
        <v>14</v>
      </c>
      <c r="I430" s="265"/>
      <c r="J430" s="261"/>
      <c r="K430" s="261"/>
      <c r="L430" s="266"/>
      <c r="M430" s="267"/>
      <c r="N430" s="268"/>
      <c r="O430" s="268"/>
      <c r="P430" s="268"/>
      <c r="Q430" s="268"/>
      <c r="R430" s="268"/>
      <c r="S430" s="268"/>
      <c r="T430" s="269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T430" s="270" t="s">
        <v>143</v>
      </c>
      <c r="AU430" s="270" t="s">
        <v>21</v>
      </c>
      <c r="AV430" s="15" t="s">
        <v>139</v>
      </c>
      <c r="AW430" s="15" t="s">
        <v>38</v>
      </c>
      <c r="AX430" s="15" t="s">
        <v>91</v>
      </c>
      <c r="AY430" s="270" t="s">
        <v>132</v>
      </c>
    </row>
    <row r="431" spans="1:65" s="2" customFormat="1" ht="24.15" customHeight="1">
      <c r="A431" s="39"/>
      <c r="B431" s="40"/>
      <c r="C431" s="221" t="s">
        <v>548</v>
      </c>
      <c r="D431" s="221" t="s">
        <v>134</v>
      </c>
      <c r="E431" s="222" t="s">
        <v>549</v>
      </c>
      <c r="F431" s="223" t="s">
        <v>550</v>
      </c>
      <c r="G431" s="224" t="s">
        <v>365</v>
      </c>
      <c r="H431" s="225">
        <v>6</v>
      </c>
      <c r="I431" s="226"/>
      <c r="J431" s="227">
        <f>ROUND(I431*H431,2)</f>
        <v>0</v>
      </c>
      <c r="K431" s="223" t="s">
        <v>1</v>
      </c>
      <c r="L431" s="45"/>
      <c r="M431" s="228" t="s">
        <v>1</v>
      </c>
      <c r="N431" s="229" t="s">
        <v>48</v>
      </c>
      <c r="O431" s="92"/>
      <c r="P431" s="230">
        <f>O431*H431</f>
        <v>0</v>
      </c>
      <c r="Q431" s="230">
        <v>0</v>
      </c>
      <c r="R431" s="230">
        <f>Q431*H431</f>
        <v>0</v>
      </c>
      <c r="S431" s="230">
        <v>0</v>
      </c>
      <c r="T431" s="231">
        <f>S431*H431</f>
        <v>0</v>
      </c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R431" s="232" t="s">
        <v>139</v>
      </c>
      <c r="AT431" s="232" t="s">
        <v>134</v>
      </c>
      <c r="AU431" s="232" t="s">
        <v>21</v>
      </c>
      <c r="AY431" s="17" t="s">
        <v>132</v>
      </c>
      <c r="BE431" s="233">
        <f>IF(N431="základní",J431,0)</f>
        <v>0</v>
      </c>
      <c r="BF431" s="233">
        <f>IF(N431="snížená",J431,0)</f>
        <v>0</v>
      </c>
      <c r="BG431" s="233">
        <f>IF(N431="zákl. přenesená",J431,0)</f>
        <v>0</v>
      </c>
      <c r="BH431" s="233">
        <f>IF(N431="sníž. přenesená",J431,0)</f>
        <v>0</v>
      </c>
      <c r="BI431" s="233">
        <f>IF(N431="nulová",J431,0)</f>
        <v>0</v>
      </c>
      <c r="BJ431" s="17" t="s">
        <v>91</v>
      </c>
      <c r="BK431" s="233">
        <f>ROUND(I431*H431,2)</f>
        <v>0</v>
      </c>
      <c r="BL431" s="17" t="s">
        <v>139</v>
      </c>
      <c r="BM431" s="232" t="s">
        <v>551</v>
      </c>
    </row>
    <row r="432" spans="1:47" s="2" customFormat="1" ht="12">
      <c r="A432" s="39"/>
      <c r="B432" s="40"/>
      <c r="C432" s="41"/>
      <c r="D432" s="234" t="s">
        <v>141</v>
      </c>
      <c r="E432" s="41"/>
      <c r="F432" s="235" t="s">
        <v>550</v>
      </c>
      <c r="G432" s="41"/>
      <c r="H432" s="41"/>
      <c r="I432" s="236"/>
      <c r="J432" s="41"/>
      <c r="K432" s="41"/>
      <c r="L432" s="45"/>
      <c r="M432" s="237"/>
      <c r="N432" s="238"/>
      <c r="O432" s="92"/>
      <c r="P432" s="92"/>
      <c r="Q432" s="92"/>
      <c r="R432" s="92"/>
      <c r="S432" s="92"/>
      <c r="T432" s="93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T432" s="17" t="s">
        <v>141</v>
      </c>
      <c r="AU432" s="17" t="s">
        <v>21</v>
      </c>
    </row>
    <row r="433" spans="1:51" s="14" customFormat="1" ht="12">
      <c r="A433" s="14"/>
      <c r="B433" s="249"/>
      <c r="C433" s="250"/>
      <c r="D433" s="234" t="s">
        <v>143</v>
      </c>
      <c r="E433" s="251" t="s">
        <v>1</v>
      </c>
      <c r="F433" s="252" t="s">
        <v>168</v>
      </c>
      <c r="G433" s="250"/>
      <c r="H433" s="253">
        <v>6</v>
      </c>
      <c r="I433" s="254"/>
      <c r="J433" s="250"/>
      <c r="K433" s="250"/>
      <c r="L433" s="255"/>
      <c r="M433" s="256"/>
      <c r="N433" s="257"/>
      <c r="O433" s="257"/>
      <c r="P433" s="257"/>
      <c r="Q433" s="257"/>
      <c r="R433" s="257"/>
      <c r="S433" s="257"/>
      <c r="T433" s="258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59" t="s">
        <v>143</v>
      </c>
      <c r="AU433" s="259" t="s">
        <v>21</v>
      </c>
      <c r="AV433" s="14" t="s">
        <v>21</v>
      </c>
      <c r="AW433" s="14" t="s">
        <v>38</v>
      </c>
      <c r="AX433" s="14" t="s">
        <v>83</v>
      </c>
      <c r="AY433" s="259" t="s">
        <v>132</v>
      </c>
    </row>
    <row r="434" spans="1:51" s="15" customFormat="1" ht="12">
      <c r="A434" s="15"/>
      <c r="B434" s="260"/>
      <c r="C434" s="261"/>
      <c r="D434" s="234" t="s">
        <v>143</v>
      </c>
      <c r="E434" s="262" t="s">
        <v>1</v>
      </c>
      <c r="F434" s="263" t="s">
        <v>145</v>
      </c>
      <c r="G434" s="261"/>
      <c r="H434" s="264">
        <v>6</v>
      </c>
      <c r="I434" s="265"/>
      <c r="J434" s="261"/>
      <c r="K434" s="261"/>
      <c r="L434" s="266"/>
      <c r="M434" s="267"/>
      <c r="N434" s="268"/>
      <c r="O434" s="268"/>
      <c r="P434" s="268"/>
      <c r="Q434" s="268"/>
      <c r="R434" s="268"/>
      <c r="S434" s="268"/>
      <c r="T434" s="269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T434" s="270" t="s">
        <v>143</v>
      </c>
      <c r="AU434" s="270" t="s">
        <v>21</v>
      </c>
      <c r="AV434" s="15" t="s">
        <v>139</v>
      </c>
      <c r="AW434" s="15" t="s">
        <v>38</v>
      </c>
      <c r="AX434" s="15" t="s">
        <v>91</v>
      </c>
      <c r="AY434" s="270" t="s">
        <v>132</v>
      </c>
    </row>
    <row r="435" spans="1:65" s="2" customFormat="1" ht="21.75" customHeight="1">
      <c r="A435" s="39"/>
      <c r="B435" s="40"/>
      <c r="C435" s="271" t="s">
        <v>552</v>
      </c>
      <c r="D435" s="271" t="s">
        <v>285</v>
      </c>
      <c r="E435" s="272" t="s">
        <v>553</v>
      </c>
      <c r="F435" s="273" t="s">
        <v>554</v>
      </c>
      <c r="G435" s="274" t="s">
        <v>365</v>
      </c>
      <c r="H435" s="275">
        <v>14</v>
      </c>
      <c r="I435" s="276"/>
      <c r="J435" s="277">
        <f>ROUND(I435*H435,2)</f>
        <v>0</v>
      </c>
      <c r="K435" s="273" t="s">
        <v>1</v>
      </c>
      <c r="L435" s="278"/>
      <c r="M435" s="279" t="s">
        <v>1</v>
      </c>
      <c r="N435" s="280" t="s">
        <v>48</v>
      </c>
      <c r="O435" s="92"/>
      <c r="P435" s="230">
        <f>O435*H435</f>
        <v>0</v>
      </c>
      <c r="Q435" s="230">
        <v>0</v>
      </c>
      <c r="R435" s="230">
        <f>Q435*H435</f>
        <v>0</v>
      </c>
      <c r="S435" s="230">
        <v>0</v>
      </c>
      <c r="T435" s="231">
        <f>S435*H435</f>
        <v>0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32" t="s">
        <v>182</v>
      </c>
      <c r="AT435" s="232" t="s">
        <v>285</v>
      </c>
      <c r="AU435" s="232" t="s">
        <v>21</v>
      </c>
      <c r="AY435" s="17" t="s">
        <v>132</v>
      </c>
      <c r="BE435" s="233">
        <f>IF(N435="základní",J435,0)</f>
        <v>0</v>
      </c>
      <c r="BF435" s="233">
        <f>IF(N435="snížená",J435,0)</f>
        <v>0</v>
      </c>
      <c r="BG435" s="233">
        <f>IF(N435="zákl. přenesená",J435,0)</f>
        <v>0</v>
      </c>
      <c r="BH435" s="233">
        <f>IF(N435="sníž. přenesená",J435,0)</f>
        <v>0</v>
      </c>
      <c r="BI435" s="233">
        <f>IF(N435="nulová",J435,0)</f>
        <v>0</v>
      </c>
      <c r="BJ435" s="17" t="s">
        <v>91</v>
      </c>
      <c r="BK435" s="233">
        <f>ROUND(I435*H435,2)</f>
        <v>0</v>
      </c>
      <c r="BL435" s="17" t="s">
        <v>139</v>
      </c>
      <c r="BM435" s="232" t="s">
        <v>555</v>
      </c>
    </row>
    <row r="436" spans="1:47" s="2" customFormat="1" ht="12">
      <c r="A436" s="39"/>
      <c r="B436" s="40"/>
      <c r="C436" s="41"/>
      <c r="D436" s="234" t="s">
        <v>141</v>
      </c>
      <c r="E436" s="41"/>
      <c r="F436" s="235" t="s">
        <v>554</v>
      </c>
      <c r="G436" s="41"/>
      <c r="H436" s="41"/>
      <c r="I436" s="236"/>
      <c r="J436" s="41"/>
      <c r="K436" s="41"/>
      <c r="L436" s="45"/>
      <c r="M436" s="237"/>
      <c r="N436" s="238"/>
      <c r="O436" s="92"/>
      <c r="P436" s="92"/>
      <c r="Q436" s="92"/>
      <c r="R436" s="92"/>
      <c r="S436" s="92"/>
      <c r="T436" s="93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T436" s="17" t="s">
        <v>141</v>
      </c>
      <c r="AU436" s="17" t="s">
        <v>21</v>
      </c>
    </row>
    <row r="437" spans="1:51" s="14" customFormat="1" ht="12">
      <c r="A437" s="14"/>
      <c r="B437" s="249"/>
      <c r="C437" s="250"/>
      <c r="D437" s="234" t="s">
        <v>143</v>
      </c>
      <c r="E437" s="251" t="s">
        <v>1</v>
      </c>
      <c r="F437" s="252" t="s">
        <v>221</v>
      </c>
      <c r="G437" s="250"/>
      <c r="H437" s="253">
        <v>14</v>
      </c>
      <c r="I437" s="254"/>
      <c r="J437" s="250"/>
      <c r="K437" s="250"/>
      <c r="L437" s="255"/>
      <c r="M437" s="256"/>
      <c r="N437" s="257"/>
      <c r="O437" s="257"/>
      <c r="P437" s="257"/>
      <c r="Q437" s="257"/>
      <c r="R437" s="257"/>
      <c r="S437" s="257"/>
      <c r="T437" s="258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59" t="s">
        <v>143</v>
      </c>
      <c r="AU437" s="259" t="s">
        <v>21</v>
      </c>
      <c r="AV437" s="14" t="s">
        <v>21</v>
      </c>
      <c r="AW437" s="14" t="s">
        <v>38</v>
      </c>
      <c r="AX437" s="14" t="s">
        <v>83</v>
      </c>
      <c r="AY437" s="259" t="s">
        <v>132</v>
      </c>
    </row>
    <row r="438" spans="1:51" s="15" customFormat="1" ht="12">
      <c r="A438" s="15"/>
      <c r="B438" s="260"/>
      <c r="C438" s="261"/>
      <c r="D438" s="234" t="s">
        <v>143</v>
      </c>
      <c r="E438" s="262" t="s">
        <v>1</v>
      </c>
      <c r="F438" s="263" t="s">
        <v>145</v>
      </c>
      <c r="G438" s="261"/>
      <c r="H438" s="264">
        <v>14</v>
      </c>
      <c r="I438" s="265"/>
      <c r="J438" s="261"/>
      <c r="K438" s="261"/>
      <c r="L438" s="266"/>
      <c r="M438" s="267"/>
      <c r="N438" s="268"/>
      <c r="O438" s="268"/>
      <c r="P438" s="268"/>
      <c r="Q438" s="268"/>
      <c r="R438" s="268"/>
      <c r="S438" s="268"/>
      <c r="T438" s="269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T438" s="270" t="s">
        <v>143</v>
      </c>
      <c r="AU438" s="270" t="s">
        <v>21</v>
      </c>
      <c r="AV438" s="15" t="s">
        <v>139</v>
      </c>
      <c r="AW438" s="15" t="s">
        <v>38</v>
      </c>
      <c r="AX438" s="15" t="s">
        <v>91</v>
      </c>
      <c r="AY438" s="270" t="s">
        <v>132</v>
      </c>
    </row>
    <row r="439" spans="1:65" s="2" customFormat="1" ht="16.5" customHeight="1">
      <c r="A439" s="39"/>
      <c r="B439" s="40"/>
      <c r="C439" s="271" t="s">
        <v>556</v>
      </c>
      <c r="D439" s="271" t="s">
        <v>285</v>
      </c>
      <c r="E439" s="272" t="s">
        <v>557</v>
      </c>
      <c r="F439" s="273" t="s">
        <v>558</v>
      </c>
      <c r="G439" s="274" t="s">
        <v>365</v>
      </c>
      <c r="H439" s="275">
        <v>6</v>
      </c>
      <c r="I439" s="276"/>
      <c r="J439" s="277">
        <f>ROUND(I439*H439,2)</f>
        <v>0</v>
      </c>
      <c r="K439" s="273" t="s">
        <v>1</v>
      </c>
      <c r="L439" s="278"/>
      <c r="M439" s="279" t="s">
        <v>1</v>
      </c>
      <c r="N439" s="280" t="s">
        <v>48</v>
      </c>
      <c r="O439" s="92"/>
      <c r="P439" s="230">
        <f>O439*H439</f>
        <v>0</v>
      </c>
      <c r="Q439" s="230">
        <v>0</v>
      </c>
      <c r="R439" s="230">
        <f>Q439*H439</f>
        <v>0</v>
      </c>
      <c r="S439" s="230">
        <v>0</v>
      </c>
      <c r="T439" s="231">
        <f>S439*H439</f>
        <v>0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32" t="s">
        <v>182</v>
      </c>
      <c r="AT439" s="232" t="s">
        <v>285</v>
      </c>
      <c r="AU439" s="232" t="s">
        <v>21</v>
      </c>
      <c r="AY439" s="17" t="s">
        <v>132</v>
      </c>
      <c r="BE439" s="233">
        <f>IF(N439="základní",J439,0)</f>
        <v>0</v>
      </c>
      <c r="BF439" s="233">
        <f>IF(N439="snížená",J439,0)</f>
        <v>0</v>
      </c>
      <c r="BG439" s="233">
        <f>IF(N439="zákl. přenesená",J439,0)</f>
        <v>0</v>
      </c>
      <c r="BH439" s="233">
        <f>IF(N439="sníž. přenesená",J439,0)</f>
        <v>0</v>
      </c>
      <c r="BI439" s="233">
        <f>IF(N439="nulová",J439,0)</f>
        <v>0</v>
      </c>
      <c r="BJ439" s="17" t="s">
        <v>91</v>
      </c>
      <c r="BK439" s="233">
        <f>ROUND(I439*H439,2)</f>
        <v>0</v>
      </c>
      <c r="BL439" s="17" t="s">
        <v>139</v>
      </c>
      <c r="BM439" s="232" t="s">
        <v>559</v>
      </c>
    </row>
    <row r="440" spans="1:47" s="2" customFormat="1" ht="12">
      <c r="A440" s="39"/>
      <c r="B440" s="40"/>
      <c r="C440" s="41"/>
      <c r="D440" s="234" t="s">
        <v>141</v>
      </c>
      <c r="E440" s="41"/>
      <c r="F440" s="235" t="s">
        <v>558</v>
      </c>
      <c r="G440" s="41"/>
      <c r="H440" s="41"/>
      <c r="I440" s="236"/>
      <c r="J440" s="41"/>
      <c r="K440" s="41"/>
      <c r="L440" s="45"/>
      <c r="M440" s="237"/>
      <c r="N440" s="238"/>
      <c r="O440" s="92"/>
      <c r="P440" s="92"/>
      <c r="Q440" s="92"/>
      <c r="R440" s="92"/>
      <c r="S440" s="92"/>
      <c r="T440" s="93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T440" s="17" t="s">
        <v>141</v>
      </c>
      <c r="AU440" s="17" t="s">
        <v>21</v>
      </c>
    </row>
    <row r="441" spans="1:51" s="14" customFormat="1" ht="12">
      <c r="A441" s="14"/>
      <c r="B441" s="249"/>
      <c r="C441" s="250"/>
      <c r="D441" s="234" t="s">
        <v>143</v>
      </c>
      <c r="E441" s="251" t="s">
        <v>1</v>
      </c>
      <c r="F441" s="252" t="s">
        <v>168</v>
      </c>
      <c r="G441" s="250"/>
      <c r="H441" s="253">
        <v>6</v>
      </c>
      <c r="I441" s="254"/>
      <c r="J441" s="250"/>
      <c r="K441" s="250"/>
      <c r="L441" s="255"/>
      <c r="M441" s="256"/>
      <c r="N441" s="257"/>
      <c r="O441" s="257"/>
      <c r="P441" s="257"/>
      <c r="Q441" s="257"/>
      <c r="R441" s="257"/>
      <c r="S441" s="257"/>
      <c r="T441" s="258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59" t="s">
        <v>143</v>
      </c>
      <c r="AU441" s="259" t="s">
        <v>21</v>
      </c>
      <c r="AV441" s="14" t="s">
        <v>21</v>
      </c>
      <c r="AW441" s="14" t="s">
        <v>38</v>
      </c>
      <c r="AX441" s="14" t="s">
        <v>83</v>
      </c>
      <c r="AY441" s="259" t="s">
        <v>132</v>
      </c>
    </row>
    <row r="442" spans="1:51" s="15" customFormat="1" ht="12">
      <c r="A442" s="15"/>
      <c r="B442" s="260"/>
      <c r="C442" s="261"/>
      <c r="D442" s="234" t="s">
        <v>143</v>
      </c>
      <c r="E442" s="262" t="s">
        <v>1</v>
      </c>
      <c r="F442" s="263" t="s">
        <v>145</v>
      </c>
      <c r="G442" s="261"/>
      <c r="H442" s="264">
        <v>6</v>
      </c>
      <c r="I442" s="265"/>
      <c r="J442" s="261"/>
      <c r="K442" s="261"/>
      <c r="L442" s="266"/>
      <c r="M442" s="267"/>
      <c r="N442" s="268"/>
      <c r="O442" s="268"/>
      <c r="P442" s="268"/>
      <c r="Q442" s="268"/>
      <c r="R442" s="268"/>
      <c r="S442" s="268"/>
      <c r="T442" s="269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T442" s="270" t="s">
        <v>143</v>
      </c>
      <c r="AU442" s="270" t="s">
        <v>21</v>
      </c>
      <c r="AV442" s="15" t="s">
        <v>139</v>
      </c>
      <c r="AW442" s="15" t="s">
        <v>38</v>
      </c>
      <c r="AX442" s="15" t="s">
        <v>91</v>
      </c>
      <c r="AY442" s="270" t="s">
        <v>132</v>
      </c>
    </row>
    <row r="443" spans="1:65" s="2" customFormat="1" ht="24.15" customHeight="1">
      <c r="A443" s="39"/>
      <c r="B443" s="40"/>
      <c r="C443" s="221" t="s">
        <v>560</v>
      </c>
      <c r="D443" s="221" t="s">
        <v>134</v>
      </c>
      <c r="E443" s="222" t="s">
        <v>561</v>
      </c>
      <c r="F443" s="223" t="s">
        <v>562</v>
      </c>
      <c r="G443" s="224" t="s">
        <v>137</v>
      </c>
      <c r="H443" s="225">
        <v>79</v>
      </c>
      <c r="I443" s="226"/>
      <c r="J443" s="227">
        <f>ROUND(I443*H443,2)</f>
        <v>0</v>
      </c>
      <c r="K443" s="223" t="s">
        <v>138</v>
      </c>
      <c r="L443" s="45"/>
      <c r="M443" s="228" t="s">
        <v>1</v>
      </c>
      <c r="N443" s="229" t="s">
        <v>48</v>
      </c>
      <c r="O443" s="92"/>
      <c r="P443" s="230">
        <f>O443*H443</f>
        <v>0</v>
      </c>
      <c r="Q443" s="230">
        <v>0.0016</v>
      </c>
      <c r="R443" s="230">
        <f>Q443*H443</f>
        <v>0.1264</v>
      </c>
      <c r="S443" s="230">
        <v>0</v>
      </c>
      <c r="T443" s="231">
        <f>S443*H443</f>
        <v>0</v>
      </c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R443" s="232" t="s">
        <v>139</v>
      </c>
      <c r="AT443" s="232" t="s">
        <v>134</v>
      </c>
      <c r="AU443" s="232" t="s">
        <v>21</v>
      </c>
      <c r="AY443" s="17" t="s">
        <v>132</v>
      </c>
      <c r="BE443" s="233">
        <f>IF(N443="základní",J443,0)</f>
        <v>0</v>
      </c>
      <c r="BF443" s="233">
        <f>IF(N443="snížená",J443,0)</f>
        <v>0</v>
      </c>
      <c r="BG443" s="233">
        <f>IF(N443="zákl. přenesená",J443,0)</f>
        <v>0</v>
      </c>
      <c r="BH443" s="233">
        <f>IF(N443="sníž. přenesená",J443,0)</f>
        <v>0</v>
      </c>
      <c r="BI443" s="233">
        <f>IF(N443="nulová",J443,0)</f>
        <v>0</v>
      </c>
      <c r="BJ443" s="17" t="s">
        <v>91</v>
      </c>
      <c r="BK443" s="233">
        <f>ROUND(I443*H443,2)</f>
        <v>0</v>
      </c>
      <c r="BL443" s="17" t="s">
        <v>139</v>
      </c>
      <c r="BM443" s="232" t="s">
        <v>563</v>
      </c>
    </row>
    <row r="444" spans="1:47" s="2" customFormat="1" ht="12">
      <c r="A444" s="39"/>
      <c r="B444" s="40"/>
      <c r="C444" s="41"/>
      <c r="D444" s="234" t="s">
        <v>141</v>
      </c>
      <c r="E444" s="41"/>
      <c r="F444" s="235" t="s">
        <v>564</v>
      </c>
      <c r="G444" s="41"/>
      <c r="H444" s="41"/>
      <c r="I444" s="236"/>
      <c r="J444" s="41"/>
      <c r="K444" s="41"/>
      <c r="L444" s="45"/>
      <c r="M444" s="237"/>
      <c r="N444" s="238"/>
      <c r="O444" s="92"/>
      <c r="P444" s="92"/>
      <c r="Q444" s="92"/>
      <c r="R444" s="92"/>
      <c r="S444" s="92"/>
      <c r="T444" s="93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T444" s="17" t="s">
        <v>141</v>
      </c>
      <c r="AU444" s="17" t="s">
        <v>21</v>
      </c>
    </row>
    <row r="445" spans="1:51" s="13" customFormat="1" ht="12">
      <c r="A445" s="13"/>
      <c r="B445" s="239"/>
      <c r="C445" s="240"/>
      <c r="D445" s="234" t="s">
        <v>143</v>
      </c>
      <c r="E445" s="241" t="s">
        <v>1</v>
      </c>
      <c r="F445" s="242" t="s">
        <v>565</v>
      </c>
      <c r="G445" s="240"/>
      <c r="H445" s="241" t="s">
        <v>1</v>
      </c>
      <c r="I445" s="243"/>
      <c r="J445" s="240"/>
      <c r="K445" s="240"/>
      <c r="L445" s="244"/>
      <c r="M445" s="245"/>
      <c r="N445" s="246"/>
      <c r="O445" s="246"/>
      <c r="P445" s="246"/>
      <c r="Q445" s="246"/>
      <c r="R445" s="246"/>
      <c r="S445" s="246"/>
      <c r="T445" s="247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48" t="s">
        <v>143</v>
      </c>
      <c r="AU445" s="248" t="s">
        <v>21</v>
      </c>
      <c r="AV445" s="13" t="s">
        <v>91</v>
      </c>
      <c r="AW445" s="13" t="s">
        <v>38</v>
      </c>
      <c r="AX445" s="13" t="s">
        <v>83</v>
      </c>
      <c r="AY445" s="248" t="s">
        <v>132</v>
      </c>
    </row>
    <row r="446" spans="1:51" s="14" customFormat="1" ht="12">
      <c r="A446" s="14"/>
      <c r="B446" s="249"/>
      <c r="C446" s="250"/>
      <c r="D446" s="234" t="s">
        <v>143</v>
      </c>
      <c r="E446" s="251" t="s">
        <v>1</v>
      </c>
      <c r="F446" s="252" t="s">
        <v>379</v>
      </c>
      <c r="G446" s="250"/>
      <c r="H446" s="253">
        <v>39</v>
      </c>
      <c r="I446" s="254"/>
      <c r="J446" s="250"/>
      <c r="K446" s="250"/>
      <c r="L446" s="255"/>
      <c r="M446" s="256"/>
      <c r="N446" s="257"/>
      <c r="O446" s="257"/>
      <c r="P446" s="257"/>
      <c r="Q446" s="257"/>
      <c r="R446" s="257"/>
      <c r="S446" s="257"/>
      <c r="T446" s="258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59" t="s">
        <v>143</v>
      </c>
      <c r="AU446" s="259" t="s">
        <v>21</v>
      </c>
      <c r="AV446" s="14" t="s">
        <v>21</v>
      </c>
      <c r="AW446" s="14" t="s">
        <v>38</v>
      </c>
      <c r="AX446" s="14" t="s">
        <v>83</v>
      </c>
      <c r="AY446" s="259" t="s">
        <v>132</v>
      </c>
    </row>
    <row r="447" spans="1:51" s="13" customFormat="1" ht="12">
      <c r="A447" s="13"/>
      <c r="B447" s="239"/>
      <c r="C447" s="240"/>
      <c r="D447" s="234" t="s">
        <v>143</v>
      </c>
      <c r="E447" s="241" t="s">
        <v>1</v>
      </c>
      <c r="F447" s="242" t="s">
        <v>566</v>
      </c>
      <c r="G447" s="240"/>
      <c r="H447" s="241" t="s">
        <v>1</v>
      </c>
      <c r="I447" s="243"/>
      <c r="J447" s="240"/>
      <c r="K447" s="240"/>
      <c r="L447" s="244"/>
      <c r="M447" s="245"/>
      <c r="N447" s="246"/>
      <c r="O447" s="246"/>
      <c r="P447" s="246"/>
      <c r="Q447" s="246"/>
      <c r="R447" s="246"/>
      <c r="S447" s="246"/>
      <c r="T447" s="247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48" t="s">
        <v>143</v>
      </c>
      <c r="AU447" s="248" t="s">
        <v>21</v>
      </c>
      <c r="AV447" s="13" t="s">
        <v>91</v>
      </c>
      <c r="AW447" s="13" t="s">
        <v>38</v>
      </c>
      <c r="AX447" s="13" t="s">
        <v>83</v>
      </c>
      <c r="AY447" s="248" t="s">
        <v>132</v>
      </c>
    </row>
    <row r="448" spans="1:51" s="14" customFormat="1" ht="12">
      <c r="A448" s="14"/>
      <c r="B448" s="249"/>
      <c r="C448" s="250"/>
      <c r="D448" s="234" t="s">
        <v>143</v>
      </c>
      <c r="E448" s="251" t="s">
        <v>1</v>
      </c>
      <c r="F448" s="252" t="s">
        <v>385</v>
      </c>
      <c r="G448" s="250"/>
      <c r="H448" s="253">
        <v>40</v>
      </c>
      <c r="I448" s="254"/>
      <c r="J448" s="250"/>
      <c r="K448" s="250"/>
      <c r="L448" s="255"/>
      <c r="M448" s="256"/>
      <c r="N448" s="257"/>
      <c r="O448" s="257"/>
      <c r="P448" s="257"/>
      <c r="Q448" s="257"/>
      <c r="R448" s="257"/>
      <c r="S448" s="257"/>
      <c r="T448" s="258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59" t="s">
        <v>143</v>
      </c>
      <c r="AU448" s="259" t="s">
        <v>21</v>
      </c>
      <c r="AV448" s="14" t="s">
        <v>21</v>
      </c>
      <c r="AW448" s="14" t="s">
        <v>38</v>
      </c>
      <c r="AX448" s="14" t="s">
        <v>83</v>
      </c>
      <c r="AY448" s="259" t="s">
        <v>132</v>
      </c>
    </row>
    <row r="449" spans="1:51" s="15" customFormat="1" ht="12">
      <c r="A449" s="15"/>
      <c r="B449" s="260"/>
      <c r="C449" s="261"/>
      <c r="D449" s="234" t="s">
        <v>143</v>
      </c>
      <c r="E449" s="262" t="s">
        <v>1</v>
      </c>
      <c r="F449" s="263" t="s">
        <v>145</v>
      </c>
      <c r="G449" s="261"/>
      <c r="H449" s="264">
        <v>79</v>
      </c>
      <c r="I449" s="265"/>
      <c r="J449" s="261"/>
      <c r="K449" s="261"/>
      <c r="L449" s="266"/>
      <c r="M449" s="267"/>
      <c r="N449" s="268"/>
      <c r="O449" s="268"/>
      <c r="P449" s="268"/>
      <c r="Q449" s="268"/>
      <c r="R449" s="268"/>
      <c r="S449" s="268"/>
      <c r="T449" s="269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T449" s="270" t="s">
        <v>143</v>
      </c>
      <c r="AU449" s="270" t="s">
        <v>21</v>
      </c>
      <c r="AV449" s="15" t="s">
        <v>139</v>
      </c>
      <c r="AW449" s="15" t="s">
        <v>38</v>
      </c>
      <c r="AX449" s="15" t="s">
        <v>91</v>
      </c>
      <c r="AY449" s="270" t="s">
        <v>132</v>
      </c>
    </row>
    <row r="450" spans="1:65" s="2" customFormat="1" ht="16.5" customHeight="1">
      <c r="A450" s="39"/>
      <c r="B450" s="40"/>
      <c r="C450" s="221" t="s">
        <v>567</v>
      </c>
      <c r="D450" s="221" t="s">
        <v>134</v>
      </c>
      <c r="E450" s="222" t="s">
        <v>568</v>
      </c>
      <c r="F450" s="223" t="s">
        <v>569</v>
      </c>
      <c r="G450" s="224" t="s">
        <v>137</v>
      </c>
      <c r="H450" s="225">
        <v>40</v>
      </c>
      <c r="I450" s="226"/>
      <c r="J450" s="227">
        <f>ROUND(I450*H450,2)</f>
        <v>0</v>
      </c>
      <c r="K450" s="223" t="s">
        <v>138</v>
      </c>
      <c r="L450" s="45"/>
      <c r="M450" s="228" t="s">
        <v>1</v>
      </c>
      <c r="N450" s="229" t="s">
        <v>48</v>
      </c>
      <c r="O450" s="92"/>
      <c r="P450" s="230">
        <f>O450*H450</f>
        <v>0</v>
      </c>
      <c r="Q450" s="230">
        <v>1E-05</v>
      </c>
      <c r="R450" s="230">
        <f>Q450*H450</f>
        <v>0.0004</v>
      </c>
      <c r="S450" s="230">
        <v>0</v>
      </c>
      <c r="T450" s="231">
        <f>S450*H450</f>
        <v>0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232" t="s">
        <v>139</v>
      </c>
      <c r="AT450" s="232" t="s">
        <v>134</v>
      </c>
      <c r="AU450" s="232" t="s">
        <v>21</v>
      </c>
      <c r="AY450" s="17" t="s">
        <v>132</v>
      </c>
      <c r="BE450" s="233">
        <f>IF(N450="základní",J450,0)</f>
        <v>0</v>
      </c>
      <c r="BF450" s="233">
        <f>IF(N450="snížená",J450,0)</f>
        <v>0</v>
      </c>
      <c r="BG450" s="233">
        <f>IF(N450="zákl. přenesená",J450,0)</f>
        <v>0</v>
      </c>
      <c r="BH450" s="233">
        <f>IF(N450="sníž. přenesená",J450,0)</f>
        <v>0</v>
      </c>
      <c r="BI450" s="233">
        <f>IF(N450="nulová",J450,0)</f>
        <v>0</v>
      </c>
      <c r="BJ450" s="17" t="s">
        <v>91</v>
      </c>
      <c r="BK450" s="233">
        <f>ROUND(I450*H450,2)</f>
        <v>0</v>
      </c>
      <c r="BL450" s="17" t="s">
        <v>139</v>
      </c>
      <c r="BM450" s="232" t="s">
        <v>570</v>
      </c>
    </row>
    <row r="451" spans="1:47" s="2" customFormat="1" ht="12">
      <c r="A451" s="39"/>
      <c r="B451" s="40"/>
      <c r="C451" s="41"/>
      <c r="D451" s="234" t="s">
        <v>141</v>
      </c>
      <c r="E451" s="41"/>
      <c r="F451" s="235" t="s">
        <v>571</v>
      </c>
      <c r="G451" s="41"/>
      <c r="H451" s="41"/>
      <c r="I451" s="236"/>
      <c r="J451" s="41"/>
      <c r="K451" s="41"/>
      <c r="L451" s="45"/>
      <c r="M451" s="237"/>
      <c r="N451" s="238"/>
      <c r="O451" s="92"/>
      <c r="P451" s="92"/>
      <c r="Q451" s="92"/>
      <c r="R451" s="92"/>
      <c r="S451" s="92"/>
      <c r="T451" s="93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T451" s="17" t="s">
        <v>141</v>
      </c>
      <c r="AU451" s="17" t="s">
        <v>21</v>
      </c>
    </row>
    <row r="452" spans="1:51" s="13" customFormat="1" ht="12">
      <c r="A452" s="13"/>
      <c r="B452" s="239"/>
      <c r="C452" s="240"/>
      <c r="D452" s="234" t="s">
        <v>143</v>
      </c>
      <c r="E452" s="241" t="s">
        <v>1</v>
      </c>
      <c r="F452" s="242" t="s">
        <v>572</v>
      </c>
      <c r="G452" s="240"/>
      <c r="H452" s="241" t="s">
        <v>1</v>
      </c>
      <c r="I452" s="243"/>
      <c r="J452" s="240"/>
      <c r="K452" s="240"/>
      <c r="L452" s="244"/>
      <c r="M452" s="245"/>
      <c r="N452" s="246"/>
      <c r="O452" s="246"/>
      <c r="P452" s="246"/>
      <c r="Q452" s="246"/>
      <c r="R452" s="246"/>
      <c r="S452" s="246"/>
      <c r="T452" s="247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48" t="s">
        <v>143</v>
      </c>
      <c r="AU452" s="248" t="s">
        <v>21</v>
      </c>
      <c r="AV452" s="13" t="s">
        <v>91</v>
      </c>
      <c r="AW452" s="13" t="s">
        <v>38</v>
      </c>
      <c r="AX452" s="13" t="s">
        <v>83</v>
      </c>
      <c r="AY452" s="248" t="s">
        <v>132</v>
      </c>
    </row>
    <row r="453" spans="1:51" s="14" customFormat="1" ht="12">
      <c r="A453" s="14"/>
      <c r="B453" s="249"/>
      <c r="C453" s="250"/>
      <c r="D453" s="234" t="s">
        <v>143</v>
      </c>
      <c r="E453" s="251" t="s">
        <v>1</v>
      </c>
      <c r="F453" s="252" t="s">
        <v>385</v>
      </c>
      <c r="G453" s="250"/>
      <c r="H453" s="253">
        <v>40</v>
      </c>
      <c r="I453" s="254"/>
      <c r="J453" s="250"/>
      <c r="K453" s="250"/>
      <c r="L453" s="255"/>
      <c r="M453" s="256"/>
      <c r="N453" s="257"/>
      <c r="O453" s="257"/>
      <c r="P453" s="257"/>
      <c r="Q453" s="257"/>
      <c r="R453" s="257"/>
      <c r="S453" s="257"/>
      <c r="T453" s="258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59" t="s">
        <v>143</v>
      </c>
      <c r="AU453" s="259" t="s">
        <v>21</v>
      </c>
      <c r="AV453" s="14" t="s">
        <v>21</v>
      </c>
      <c r="AW453" s="14" t="s">
        <v>38</v>
      </c>
      <c r="AX453" s="14" t="s">
        <v>83</v>
      </c>
      <c r="AY453" s="259" t="s">
        <v>132</v>
      </c>
    </row>
    <row r="454" spans="1:51" s="15" customFormat="1" ht="12">
      <c r="A454" s="15"/>
      <c r="B454" s="260"/>
      <c r="C454" s="261"/>
      <c r="D454" s="234" t="s">
        <v>143</v>
      </c>
      <c r="E454" s="262" t="s">
        <v>1</v>
      </c>
      <c r="F454" s="263" t="s">
        <v>145</v>
      </c>
      <c r="G454" s="261"/>
      <c r="H454" s="264">
        <v>40</v>
      </c>
      <c r="I454" s="265"/>
      <c r="J454" s="261"/>
      <c r="K454" s="261"/>
      <c r="L454" s="266"/>
      <c r="M454" s="267"/>
      <c r="N454" s="268"/>
      <c r="O454" s="268"/>
      <c r="P454" s="268"/>
      <c r="Q454" s="268"/>
      <c r="R454" s="268"/>
      <c r="S454" s="268"/>
      <c r="T454" s="269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T454" s="270" t="s">
        <v>143</v>
      </c>
      <c r="AU454" s="270" t="s">
        <v>21</v>
      </c>
      <c r="AV454" s="15" t="s">
        <v>139</v>
      </c>
      <c r="AW454" s="15" t="s">
        <v>38</v>
      </c>
      <c r="AX454" s="15" t="s">
        <v>91</v>
      </c>
      <c r="AY454" s="270" t="s">
        <v>132</v>
      </c>
    </row>
    <row r="455" spans="1:65" s="2" customFormat="1" ht="24.15" customHeight="1">
      <c r="A455" s="39"/>
      <c r="B455" s="40"/>
      <c r="C455" s="221" t="s">
        <v>573</v>
      </c>
      <c r="D455" s="221" t="s">
        <v>134</v>
      </c>
      <c r="E455" s="222" t="s">
        <v>574</v>
      </c>
      <c r="F455" s="223" t="s">
        <v>575</v>
      </c>
      <c r="G455" s="224" t="s">
        <v>196</v>
      </c>
      <c r="H455" s="225">
        <v>26</v>
      </c>
      <c r="I455" s="226"/>
      <c r="J455" s="227">
        <f>ROUND(I455*H455,2)</f>
        <v>0</v>
      </c>
      <c r="K455" s="223" t="s">
        <v>138</v>
      </c>
      <c r="L455" s="45"/>
      <c r="M455" s="228" t="s">
        <v>1</v>
      </c>
      <c r="N455" s="229" t="s">
        <v>48</v>
      </c>
      <c r="O455" s="92"/>
      <c r="P455" s="230">
        <f>O455*H455</f>
        <v>0</v>
      </c>
      <c r="Q455" s="230">
        <v>0.20219</v>
      </c>
      <c r="R455" s="230">
        <f>Q455*H455</f>
        <v>5.25694</v>
      </c>
      <c r="S455" s="230">
        <v>0</v>
      </c>
      <c r="T455" s="231">
        <f>S455*H455</f>
        <v>0</v>
      </c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R455" s="232" t="s">
        <v>139</v>
      </c>
      <c r="AT455" s="232" t="s">
        <v>134</v>
      </c>
      <c r="AU455" s="232" t="s">
        <v>21</v>
      </c>
      <c r="AY455" s="17" t="s">
        <v>132</v>
      </c>
      <c r="BE455" s="233">
        <f>IF(N455="základní",J455,0)</f>
        <v>0</v>
      </c>
      <c r="BF455" s="233">
        <f>IF(N455="snížená",J455,0)</f>
        <v>0</v>
      </c>
      <c r="BG455" s="233">
        <f>IF(N455="zákl. přenesená",J455,0)</f>
        <v>0</v>
      </c>
      <c r="BH455" s="233">
        <f>IF(N455="sníž. přenesená",J455,0)</f>
        <v>0</v>
      </c>
      <c r="BI455" s="233">
        <f>IF(N455="nulová",J455,0)</f>
        <v>0</v>
      </c>
      <c r="BJ455" s="17" t="s">
        <v>91</v>
      </c>
      <c r="BK455" s="233">
        <f>ROUND(I455*H455,2)</f>
        <v>0</v>
      </c>
      <c r="BL455" s="17" t="s">
        <v>139</v>
      </c>
      <c r="BM455" s="232" t="s">
        <v>576</v>
      </c>
    </row>
    <row r="456" spans="1:47" s="2" customFormat="1" ht="12">
      <c r="A456" s="39"/>
      <c r="B456" s="40"/>
      <c r="C456" s="41"/>
      <c r="D456" s="234" t="s">
        <v>141</v>
      </c>
      <c r="E456" s="41"/>
      <c r="F456" s="235" t="s">
        <v>577</v>
      </c>
      <c r="G456" s="41"/>
      <c r="H456" s="41"/>
      <c r="I456" s="236"/>
      <c r="J456" s="41"/>
      <c r="K456" s="41"/>
      <c r="L456" s="45"/>
      <c r="M456" s="237"/>
      <c r="N456" s="238"/>
      <c r="O456" s="92"/>
      <c r="P456" s="92"/>
      <c r="Q456" s="92"/>
      <c r="R456" s="92"/>
      <c r="S456" s="92"/>
      <c r="T456" s="93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T456" s="17" t="s">
        <v>141</v>
      </c>
      <c r="AU456" s="17" t="s">
        <v>21</v>
      </c>
    </row>
    <row r="457" spans="1:51" s="13" customFormat="1" ht="12">
      <c r="A457" s="13"/>
      <c r="B457" s="239"/>
      <c r="C457" s="240"/>
      <c r="D457" s="234" t="s">
        <v>143</v>
      </c>
      <c r="E457" s="241" t="s">
        <v>1</v>
      </c>
      <c r="F457" s="242" t="s">
        <v>578</v>
      </c>
      <c r="G457" s="240"/>
      <c r="H457" s="241" t="s">
        <v>1</v>
      </c>
      <c r="I457" s="243"/>
      <c r="J457" s="240"/>
      <c r="K457" s="240"/>
      <c r="L457" s="244"/>
      <c r="M457" s="245"/>
      <c r="N457" s="246"/>
      <c r="O457" s="246"/>
      <c r="P457" s="246"/>
      <c r="Q457" s="246"/>
      <c r="R457" s="246"/>
      <c r="S457" s="246"/>
      <c r="T457" s="247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48" t="s">
        <v>143</v>
      </c>
      <c r="AU457" s="248" t="s">
        <v>21</v>
      </c>
      <c r="AV457" s="13" t="s">
        <v>91</v>
      </c>
      <c r="AW457" s="13" t="s">
        <v>38</v>
      </c>
      <c r="AX457" s="13" t="s">
        <v>83</v>
      </c>
      <c r="AY457" s="248" t="s">
        <v>132</v>
      </c>
    </row>
    <row r="458" spans="1:51" s="14" customFormat="1" ht="12">
      <c r="A458" s="14"/>
      <c r="B458" s="249"/>
      <c r="C458" s="250"/>
      <c r="D458" s="234" t="s">
        <v>143</v>
      </c>
      <c r="E458" s="251" t="s">
        <v>1</v>
      </c>
      <c r="F458" s="252" t="s">
        <v>302</v>
      </c>
      <c r="G458" s="250"/>
      <c r="H458" s="253">
        <v>26</v>
      </c>
      <c r="I458" s="254"/>
      <c r="J458" s="250"/>
      <c r="K458" s="250"/>
      <c r="L458" s="255"/>
      <c r="M458" s="256"/>
      <c r="N458" s="257"/>
      <c r="O458" s="257"/>
      <c r="P458" s="257"/>
      <c r="Q458" s="257"/>
      <c r="R458" s="257"/>
      <c r="S458" s="257"/>
      <c r="T458" s="258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59" t="s">
        <v>143</v>
      </c>
      <c r="AU458" s="259" t="s">
        <v>21</v>
      </c>
      <c r="AV458" s="14" t="s">
        <v>21</v>
      </c>
      <c r="AW458" s="14" t="s">
        <v>38</v>
      </c>
      <c r="AX458" s="14" t="s">
        <v>83</v>
      </c>
      <c r="AY458" s="259" t="s">
        <v>132</v>
      </c>
    </row>
    <row r="459" spans="1:51" s="15" customFormat="1" ht="12">
      <c r="A459" s="15"/>
      <c r="B459" s="260"/>
      <c r="C459" s="261"/>
      <c r="D459" s="234" t="s">
        <v>143</v>
      </c>
      <c r="E459" s="262" t="s">
        <v>1</v>
      </c>
      <c r="F459" s="263" t="s">
        <v>145</v>
      </c>
      <c r="G459" s="261"/>
      <c r="H459" s="264">
        <v>26</v>
      </c>
      <c r="I459" s="265"/>
      <c r="J459" s="261"/>
      <c r="K459" s="261"/>
      <c r="L459" s="266"/>
      <c r="M459" s="267"/>
      <c r="N459" s="268"/>
      <c r="O459" s="268"/>
      <c r="P459" s="268"/>
      <c r="Q459" s="268"/>
      <c r="R459" s="268"/>
      <c r="S459" s="268"/>
      <c r="T459" s="269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T459" s="270" t="s">
        <v>143</v>
      </c>
      <c r="AU459" s="270" t="s">
        <v>21</v>
      </c>
      <c r="AV459" s="15" t="s">
        <v>139</v>
      </c>
      <c r="AW459" s="15" t="s">
        <v>38</v>
      </c>
      <c r="AX459" s="15" t="s">
        <v>91</v>
      </c>
      <c r="AY459" s="270" t="s">
        <v>132</v>
      </c>
    </row>
    <row r="460" spans="1:65" s="2" customFormat="1" ht="33" customHeight="1">
      <c r="A460" s="39"/>
      <c r="B460" s="40"/>
      <c r="C460" s="221" t="s">
        <v>579</v>
      </c>
      <c r="D460" s="221" t="s">
        <v>134</v>
      </c>
      <c r="E460" s="222" t="s">
        <v>580</v>
      </c>
      <c r="F460" s="223" t="s">
        <v>581</v>
      </c>
      <c r="G460" s="224" t="s">
        <v>196</v>
      </c>
      <c r="H460" s="225">
        <v>192</v>
      </c>
      <c r="I460" s="226"/>
      <c r="J460" s="227">
        <f>ROUND(I460*H460,2)</f>
        <v>0</v>
      </c>
      <c r="K460" s="223" t="s">
        <v>582</v>
      </c>
      <c r="L460" s="45"/>
      <c r="M460" s="228" t="s">
        <v>1</v>
      </c>
      <c r="N460" s="229" t="s">
        <v>48</v>
      </c>
      <c r="O460" s="92"/>
      <c r="P460" s="230">
        <f>O460*H460</f>
        <v>0</v>
      </c>
      <c r="Q460" s="230">
        <v>0.1554</v>
      </c>
      <c r="R460" s="230">
        <f>Q460*H460</f>
        <v>29.836800000000004</v>
      </c>
      <c r="S460" s="230">
        <v>0</v>
      </c>
      <c r="T460" s="231">
        <f>S460*H460</f>
        <v>0</v>
      </c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R460" s="232" t="s">
        <v>139</v>
      </c>
      <c r="AT460" s="232" t="s">
        <v>134</v>
      </c>
      <c r="AU460" s="232" t="s">
        <v>21</v>
      </c>
      <c r="AY460" s="17" t="s">
        <v>132</v>
      </c>
      <c r="BE460" s="233">
        <f>IF(N460="základní",J460,0)</f>
        <v>0</v>
      </c>
      <c r="BF460" s="233">
        <f>IF(N460="snížená",J460,0)</f>
        <v>0</v>
      </c>
      <c r="BG460" s="233">
        <f>IF(N460="zákl. přenesená",J460,0)</f>
        <v>0</v>
      </c>
      <c r="BH460" s="233">
        <f>IF(N460="sníž. přenesená",J460,0)</f>
        <v>0</v>
      </c>
      <c r="BI460" s="233">
        <f>IF(N460="nulová",J460,0)</f>
        <v>0</v>
      </c>
      <c r="BJ460" s="17" t="s">
        <v>91</v>
      </c>
      <c r="BK460" s="233">
        <f>ROUND(I460*H460,2)</f>
        <v>0</v>
      </c>
      <c r="BL460" s="17" t="s">
        <v>139</v>
      </c>
      <c r="BM460" s="232" t="s">
        <v>583</v>
      </c>
    </row>
    <row r="461" spans="1:47" s="2" customFormat="1" ht="12">
      <c r="A461" s="39"/>
      <c r="B461" s="40"/>
      <c r="C461" s="41"/>
      <c r="D461" s="234" t="s">
        <v>141</v>
      </c>
      <c r="E461" s="41"/>
      <c r="F461" s="235" t="s">
        <v>584</v>
      </c>
      <c r="G461" s="41"/>
      <c r="H461" s="41"/>
      <c r="I461" s="236"/>
      <c r="J461" s="41"/>
      <c r="K461" s="41"/>
      <c r="L461" s="45"/>
      <c r="M461" s="237"/>
      <c r="N461" s="238"/>
      <c r="O461" s="92"/>
      <c r="P461" s="92"/>
      <c r="Q461" s="92"/>
      <c r="R461" s="92"/>
      <c r="S461" s="92"/>
      <c r="T461" s="93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T461" s="17" t="s">
        <v>141</v>
      </c>
      <c r="AU461" s="17" t="s">
        <v>21</v>
      </c>
    </row>
    <row r="462" spans="1:51" s="13" customFormat="1" ht="12">
      <c r="A462" s="13"/>
      <c r="B462" s="239"/>
      <c r="C462" s="240"/>
      <c r="D462" s="234" t="s">
        <v>143</v>
      </c>
      <c r="E462" s="241" t="s">
        <v>1</v>
      </c>
      <c r="F462" s="242" t="s">
        <v>585</v>
      </c>
      <c r="G462" s="240"/>
      <c r="H462" s="241" t="s">
        <v>1</v>
      </c>
      <c r="I462" s="243"/>
      <c r="J462" s="240"/>
      <c r="K462" s="240"/>
      <c r="L462" s="244"/>
      <c r="M462" s="245"/>
      <c r="N462" s="246"/>
      <c r="O462" s="246"/>
      <c r="P462" s="246"/>
      <c r="Q462" s="246"/>
      <c r="R462" s="246"/>
      <c r="S462" s="246"/>
      <c r="T462" s="247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48" t="s">
        <v>143</v>
      </c>
      <c r="AU462" s="248" t="s">
        <v>21</v>
      </c>
      <c r="AV462" s="13" t="s">
        <v>91</v>
      </c>
      <c r="AW462" s="13" t="s">
        <v>38</v>
      </c>
      <c r="AX462" s="13" t="s">
        <v>83</v>
      </c>
      <c r="AY462" s="248" t="s">
        <v>132</v>
      </c>
    </row>
    <row r="463" spans="1:51" s="14" customFormat="1" ht="12">
      <c r="A463" s="14"/>
      <c r="B463" s="249"/>
      <c r="C463" s="250"/>
      <c r="D463" s="234" t="s">
        <v>143</v>
      </c>
      <c r="E463" s="251" t="s">
        <v>1</v>
      </c>
      <c r="F463" s="252" t="s">
        <v>586</v>
      </c>
      <c r="G463" s="250"/>
      <c r="H463" s="253">
        <v>103</v>
      </c>
      <c r="I463" s="254"/>
      <c r="J463" s="250"/>
      <c r="K463" s="250"/>
      <c r="L463" s="255"/>
      <c r="M463" s="256"/>
      <c r="N463" s="257"/>
      <c r="O463" s="257"/>
      <c r="P463" s="257"/>
      <c r="Q463" s="257"/>
      <c r="R463" s="257"/>
      <c r="S463" s="257"/>
      <c r="T463" s="258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59" t="s">
        <v>143</v>
      </c>
      <c r="AU463" s="259" t="s">
        <v>21</v>
      </c>
      <c r="AV463" s="14" t="s">
        <v>21</v>
      </c>
      <c r="AW463" s="14" t="s">
        <v>38</v>
      </c>
      <c r="AX463" s="14" t="s">
        <v>83</v>
      </c>
      <c r="AY463" s="259" t="s">
        <v>132</v>
      </c>
    </row>
    <row r="464" spans="1:51" s="14" customFormat="1" ht="12">
      <c r="A464" s="14"/>
      <c r="B464" s="249"/>
      <c r="C464" s="250"/>
      <c r="D464" s="234" t="s">
        <v>143</v>
      </c>
      <c r="E464" s="251" t="s">
        <v>1</v>
      </c>
      <c r="F464" s="252" t="s">
        <v>587</v>
      </c>
      <c r="G464" s="250"/>
      <c r="H464" s="253">
        <v>89</v>
      </c>
      <c r="I464" s="254"/>
      <c r="J464" s="250"/>
      <c r="K464" s="250"/>
      <c r="L464" s="255"/>
      <c r="M464" s="256"/>
      <c r="N464" s="257"/>
      <c r="O464" s="257"/>
      <c r="P464" s="257"/>
      <c r="Q464" s="257"/>
      <c r="R464" s="257"/>
      <c r="S464" s="257"/>
      <c r="T464" s="258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59" t="s">
        <v>143</v>
      </c>
      <c r="AU464" s="259" t="s">
        <v>21</v>
      </c>
      <c r="AV464" s="14" t="s">
        <v>21</v>
      </c>
      <c r="AW464" s="14" t="s">
        <v>38</v>
      </c>
      <c r="AX464" s="14" t="s">
        <v>83</v>
      </c>
      <c r="AY464" s="259" t="s">
        <v>132</v>
      </c>
    </row>
    <row r="465" spans="1:51" s="15" customFormat="1" ht="12">
      <c r="A465" s="15"/>
      <c r="B465" s="260"/>
      <c r="C465" s="261"/>
      <c r="D465" s="234" t="s">
        <v>143</v>
      </c>
      <c r="E465" s="262" t="s">
        <v>1</v>
      </c>
      <c r="F465" s="263" t="s">
        <v>145</v>
      </c>
      <c r="G465" s="261"/>
      <c r="H465" s="264">
        <v>192</v>
      </c>
      <c r="I465" s="265"/>
      <c r="J465" s="261"/>
      <c r="K465" s="261"/>
      <c r="L465" s="266"/>
      <c r="M465" s="267"/>
      <c r="N465" s="268"/>
      <c r="O465" s="268"/>
      <c r="P465" s="268"/>
      <c r="Q465" s="268"/>
      <c r="R465" s="268"/>
      <c r="S465" s="268"/>
      <c r="T465" s="269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T465" s="270" t="s">
        <v>143</v>
      </c>
      <c r="AU465" s="270" t="s">
        <v>21</v>
      </c>
      <c r="AV465" s="15" t="s">
        <v>139</v>
      </c>
      <c r="AW465" s="15" t="s">
        <v>38</v>
      </c>
      <c r="AX465" s="15" t="s">
        <v>91</v>
      </c>
      <c r="AY465" s="270" t="s">
        <v>132</v>
      </c>
    </row>
    <row r="466" spans="1:65" s="2" customFormat="1" ht="16.5" customHeight="1">
      <c r="A466" s="39"/>
      <c r="B466" s="40"/>
      <c r="C466" s="271" t="s">
        <v>588</v>
      </c>
      <c r="D466" s="271" t="s">
        <v>285</v>
      </c>
      <c r="E466" s="272" t="s">
        <v>589</v>
      </c>
      <c r="F466" s="273" t="s">
        <v>590</v>
      </c>
      <c r="G466" s="274" t="s">
        <v>196</v>
      </c>
      <c r="H466" s="275">
        <v>92.596</v>
      </c>
      <c r="I466" s="276"/>
      <c r="J466" s="277">
        <f>ROUND(I466*H466,2)</f>
        <v>0</v>
      </c>
      <c r="K466" s="273" t="s">
        <v>138</v>
      </c>
      <c r="L466" s="278"/>
      <c r="M466" s="279" t="s">
        <v>1</v>
      </c>
      <c r="N466" s="280" t="s">
        <v>48</v>
      </c>
      <c r="O466" s="92"/>
      <c r="P466" s="230">
        <f>O466*H466</f>
        <v>0</v>
      </c>
      <c r="Q466" s="230">
        <v>0.022</v>
      </c>
      <c r="R466" s="230">
        <f>Q466*H466</f>
        <v>2.037112</v>
      </c>
      <c r="S466" s="230">
        <v>0</v>
      </c>
      <c r="T466" s="231">
        <f>S466*H466</f>
        <v>0</v>
      </c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R466" s="232" t="s">
        <v>182</v>
      </c>
      <c r="AT466" s="232" t="s">
        <v>285</v>
      </c>
      <c r="AU466" s="232" t="s">
        <v>21</v>
      </c>
      <c r="AY466" s="17" t="s">
        <v>132</v>
      </c>
      <c r="BE466" s="233">
        <f>IF(N466="základní",J466,0)</f>
        <v>0</v>
      </c>
      <c r="BF466" s="233">
        <f>IF(N466="snížená",J466,0)</f>
        <v>0</v>
      </c>
      <c r="BG466" s="233">
        <f>IF(N466="zákl. přenesená",J466,0)</f>
        <v>0</v>
      </c>
      <c r="BH466" s="233">
        <f>IF(N466="sníž. přenesená",J466,0)</f>
        <v>0</v>
      </c>
      <c r="BI466" s="233">
        <f>IF(N466="nulová",J466,0)</f>
        <v>0</v>
      </c>
      <c r="BJ466" s="17" t="s">
        <v>91</v>
      </c>
      <c r="BK466" s="233">
        <f>ROUND(I466*H466,2)</f>
        <v>0</v>
      </c>
      <c r="BL466" s="17" t="s">
        <v>139</v>
      </c>
      <c r="BM466" s="232" t="s">
        <v>591</v>
      </c>
    </row>
    <row r="467" spans="1:47" s="2" customFormat="1" ht="12">
      <c r="A467" s="39"/>
      <c r="B467" s="40"/>
      <c r="C467" s="41"/>
      <c r="D467" s="234" t="s">
        <v>141</v>
      </c>
      <c r="E467" s="41"/>
      <c r="F467" s="235" t="s">
        <v>590</v>
      </c>
      <c r="G467" s="41"/>
      <c r="H467" s="41"/>
      <c r="I467" s="236"/>
      <c r="J467" s="41"/>
      <c r="K467" s="41"/>
      <c r="L467" s="45"/>
      <c r="M467" s="237"/>
      <c r="N467" s="238"/>
      <c r="O467" s="92"/>
      <c r="P467" s="92"/>
      <c r="Q467" s="92"/>
      <c r="R467" s="92"/>
      <c r="S467" s="92"/>
      <c r="T467" s="93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T467" s="17" t="s">
        <v>141</v>
      </c>
      <c r="AU467" s="17" t="s">
        <v>21</v>
      </c>
    </row>
    <row r="468" spans="1:51" s="14" customFormat="1" ht="12">
      <c r="A468" s="14"/>
      <c r="B468" s="249"/>
      <c r="C468" s="250"/>
      <c r="D468" s="234" t="s">
        <v>143</v>
      </c>
      <c r="E468" s="251" t="s">
        <v>1</v>
      </c>
      <c r="F468" s="252" t="s">
        <v>592</v>
      </c>
      <c r="G468" s="250"/>
      <c r="H468" s="253">
        <v>90.78</v>
      </c>
      <c r="I468" s="254"/>
      <c r="J468" s="250"/>
      <c r="K468" s="250"/>
      <c r="L468" s="255"/>
      <c r="M468" s="256"/>
      <c r="N468" s="257"/>
      <c r="O468" s="257"/>
      <c r="P468" s="257"/>
      <c r="Q468" s="257"/>
      <c r="R468" s="257"/>
      <c r="S468" s="257"/>
      <c r="T468" s="258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59" t="s">
        <v>143</v>
      </c>
      <c r="AU468" s="259" t="s">
        <v>21</v>
      </c>
      <c r="AV468" s="14" t="s">
        <v>21</v>
      </c>
      <c r="AW468" s="14" t="s">
        <v>38</v>
      </c>
      <c r="AX468" s="14" t="s">
        <v>83</v>
      </c>
      <c r="AY468" s="259" t="s">
        <v>132</v>
      </c>
    </row>
    <row r="469" spans="1:51" s="15" customFormat="1" ht="12">
      <c r="A469" s="15"/>
      <c r="B469" s="260"/>
      <c r="C469" s="261"/>
      <c r="D469" s="234" t="s">
        <v>143</v>
      </c>
      <c r="E469" s="262" t="s">
        <v>1</v>
      </c>
      <c r="F469" s="263" t="s">
        <v>145</v>
      </c>
      <c r="G469" s="261"/>
      <c r="H469" s="264">
        <v>90.78</v>
      </c>
      <c r="I469" s="265"/>
      <c r="J469" s="261"/>
      <c r="K469" s="261"/>
      <c r="L469" s="266"/>
      <c r="M469" s="267"/>
      <c r="N469" s="268"/>
      <c r="O469" s="268"/>
      <c r="P469" s="268"/>
      <c r="Q469" s="268"/>
      <c r="R469" s="268"/>
      <c r="S469" s="268"/>
      <c r="T469" s="269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T469" s="270" t="s">
        <v>143</v>
      </c>
      <c r="AU469" s="270" t="s">
        <v>21</v>
      </c>
      <c r="AV469" s="15" t="s">
        <v>139</v>
      </c>
      <c r="AW469" s="15" t="s">
        <v>38</v>
      </c>
      <c r="AX469" s="15" t="s">
        <v>91</v>
      </c>
      <c r="AY469" s="270" t="s">
        <v>132</v>
      </c>
    </row>
    <row r="470" spans="1:51" s="14" customFormat="1" ht="12">
      <c r="A470" s="14"/>
      <c r="B470" s="249"/>
      <c r="C470" s="250"/>
      <c r="D470" s="234" t="s">
        <v>143</v>
      </c>
      <c r="E470" s="250"/>
      <c r="F470" s="252" t="s">
        <v>593</v>
      </c>
      <c r="G470" s="250"/>
      <c r="H470" s="253">
        <v>92.596</v>
      </c>
      <c r="I470" s="254"/>
      <c r="J470" s="250"/>
      <c r="K470" s="250"/>
      <c r="L470" s="255"/>
      <c r="M470" s="256"/>
      <c r="N470" s="257"/>
      <c r="O470" s="257"/>
      <c r="P470" s="257"/>
      <c r="Q470" s="257"/>
      <c r="R470" s="257"/>
      <c r="S470" s="257"/>
      <c r="T470" s="258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59" t="s">
        <v>143</v>
      </c>
      <c r="AU470" s="259" t="s">
        <v>21</v>
      </c>
      <c r="AV470" s="14" t="s">
        <v>21</v>
      </c>
      <c r="AW470" s="14" t="s">
        <v>4</v>
      </c>
      <c r="AX470" s="14" t="s">
        <v>91</v>
      </c>
      <c r="AY470" s="259" t="s">
        <v>132</v>
      </c>
    </row>
    <row r="471" spans="1:65" s="2" customFormat="1" ht="16.5" customHeight="1">
      <c r="A471" s="39"/>
      <c r="B471" s="40"/>
      <c r="C471" s="271" t="s">
        <v>594</v>
      </c>
      <c r="D471" s="271" t="s">
        <v>285</v>
      </c>
      <c r="E471" s="272" t="s">
        <v>595</v>
      </c>
      <c r="F471" s="273" t="s">
        <v>596</v>
      </c>
      <c r="G471" s="274" t="s">
        <v>196</v>
      </c>
      <c r="H471" s="275">
        <v>27.05</v>
      </c>
      <c r="I471" s="276"/>
      <c r="J471" s="277">
        <f>ROUND(I471*H471,2)</f>
        <v>0</v>
      </c>
      <c r="K471" s="273" t="s">
        <v>138</v>
      </c>
      <c r="L471" s="278"/>
      <c r="M471" s="279" t="s">
        <v>1</v>
      </c>
      <c r="N471" s="280" t="s">
        <v>48</v>
      </c>
      <c r="O471" s="92"/>
      <c r="P471" s="230">
        <f>O471*H471</f>
        <v>0</v>
      </c>
      <c r="Q471" s="230">
        <v>0.055</v>
      </c>
      <c r="R471" s="230">
        <f>Q471*H471</f>
        <v>1.4877500000000001</v>
      </c>
      <c r="S471" s="230">
        <v>0</v>
      </c>
      <c r="T471" s="231">
        <f>S471*H471</f>
        <v>0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232" t="s">
        <v>182</v>
      </c>
      <c r="AT471" s="232" t="s">
        <v>285</v>
      </c>
      <c r="AU471" s="232" t="s">
        <v>21</v>
      </c>
      <c r="AY471" s="17" t="s">
        <v>132</v>
      </c>
      <c r="BE471" s="233">
        <f>IF(N471="základní",J471,0)</f>
        <v>0</v>
      </c>
      <c r="BF471" s="233">
        <f>IF(N471="snížená",J471,0)</f>
        <v>0</v>
      </c>
      <c r="BG471" s="233">
        <f>IF(N471="zákl. přenesená",J471,0)</f>
        <v>0</v>
      </c>
      <c r="BH471" s="233">
        <f>IF(N471="sníž. přenesená",J471,0)</f>
        <v>0</v>
      </c>
      <c r="BI471" s="233">
        <f>IF(N471="nulová",J471,0)</f>
        <v>0</v>
      </c>
      <c r="BJ471" s="17" t="s">
        <v>91</v>
      </c>
      <c r="BK471" s="233">
        <f>ROUND(I471*H471,2)</f>
        <v>0</v>
      </c>
      <c r="BL471" s="17" t="s">
        <v>139</v>
      </c>
      <c r="BM471" s="232" t="s">
        <v>597</v>
      </c>
    </row>
    <row r="472" spans="1:47" s="2" customFormat="1" ht="12">
      <c r="A472" s="39"/>
      <c r="B472" s="40"/>
      <c r="C472" s="41"/>
      <c r="D472" s="234" t="s">
        <v>141</v>
      </c>
      <c r="E472" s="41"/>
      <c r="F472" s="235" t="s">
        <v>598</v>
      </c>
      <c r="G472" s="41"/>
      <c r="H472" s="41"/>
      <c r="I472" s="236"/>
      <c r="J472" s="41"/>
      <c r="K472" s="41"/>
      <c r="L472" s="45"/>
      <c r="M472" s="237"/>
      <c r="N472" s="238"/>
      <c r="O472" s="92"/>
      <c r="P472" s="92"/>
      <c r="Q472" s="92"/>
      <c r="R472" s="92"/>
      <c r="S472" s="92"/>
      <c r="T472" s="93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T472" s="17" t="s">
        <v>141</v>
      </c>
      <c r="AU472" s="17" t="s">
        <v>21</v>
      </c>
    </row>
    <row r="473" spans="1:51" s="14" customFormat="1" ht="12">
      <c r="A473" s="14"/>
      <c r="B473" s="249"/>
      <c r="C473" s="250"/>
      <c r="D473" s="234" t="s">
        <v>143</v>
      </c>
      <c r="E473" s="251" t="s">
        <v>1</v>
      </c>
      <c r="F473" s="252" t="s">
        <v>599</v>
      </c>
      <c r="G473" s="250"/>
      <c r="H473" s="253">
        <v>26.52</v>
      </c>
      <c r="I473" s="254"/>
      <c r="J473" s="250"/>
      <c r="K473" s="250"/>
      <c r="L473" s="255"/>
      <c r="M473" s="256"/>
      <c r="N473" s="257"/>
      <c r="O473" s="257"/>
      <c r="P473" s="257"/>
      <c r="Q473" s="257"/>
      <c r="R473" s="257"/>
      <c r="S473" s="257"/>
      <c r="T473" s="258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59" t="s">
        <v>143</v>
      </c>
      <c r="AU473" s="259" t="s">
        <v>21</v>
      </c>
      <c r="AV473" s="14" t="s">
        <v>21</v>
      </c>
      <c r="AW473" s="14" t="s">
        <v>38</v>
      </c>
      <c r="AX473" s="14" t="s">
        <v>83</v>
      </c>
      <c r="AY473" s="259" t="s">
        <v>132</v>
      </c>
    </row>
    <row r="474" spans="1:51" s="15" customFormat="1" ht="12">
      <c r="A474" s="15"/>
      <c r="B474" s="260"/>
      <c r="C474" s="261"/>
      <c r="D474" s="234" t="s">
        <v>143</v>
      </c>
      <c r="E474" s="262" t="s">
        <v>1</v>
      </c>
      <c r="F474" s="263" t="s">
        <v>145</v>
      </c>
      <c r="G474" s="261"/>
      <c r="H474" s="264">
        <v>26.52</v>
      </c>
      <c r="I474" s="265"/>
      <c r="J474" s="261"/>
      <c r="K474" s="261"/>
      <c r="L474" s="266"/>
      <c r="M474" s="267"/>
      <c r="N474" s="268"/>
      <c r="O474" s="268"/>
      <c r="P474" s="268"/>
      <c r="Q474" s="268"/>
      <c r="R474" s="268"/>
      <c r="S474" s="268"/>
      <c r="T474" s="269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T474" s="270" t="s">
        <v>143</v>
      </c>
      <c r="AU474" s="270" t="s">
        <v>21</v>
      </c>
      <c r="AV474" s="15" t="s">
        <v>139</v>
      </c>
      <c r="AW474" s="15" t="s">
        <v>38</v>
      </c>
      <c r="AX474" s="15" t="s">
        <v>91</v>
      </c>
      <c r="AY474" s="270" t="s">
        <v>132</v>
      </c>
    </row>
    <row r="475" spans="1:51" s="14" customFormat="1" ht="12">
      <c r="A475" s="14"/>
      <c r="B475" s="249"/>
      <c r="C475" s="250"/>
      <c r="D475" s="234" t="s">
        <v>143</v>
      </c>
      <c r="E475" s="250"/>
      <c r="F475" s="252" t="s">
        <v>600</v>
      </c>
      <c r="G475" s="250"/>
      <c r="H475" s="253">
        <v>27.05</v>
      </c>
      <c r="I475" s="254"/>
      <c r="J475" s="250"/>
      <c r="K475" s="250"/>
      <c r="L475" s="255"/>
      <c r="M475" s="256"/>
      <c r="N475" s="257"/>
      <c r="O475" s="257"/>
      <c r="P475" s="257"/>
      <c r="Q475" s="257"/>
      <c r="R475" s="257"/>
      <c r="S475" s="257"/>
      <c r="T475" s="258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59" t="s">
        <v>143</v>
      </c>
      <c r="AU475" s="259" t="s">
        <v>21</v>
      </c>
      <c r="AV475" s="14" t="s">
        <v>21</v>
      </c>
      <c r="AW475" s="14" t="s">
        <v>4</v>
      </c>
      <c r="AX475" s="14" t="s">
        <v>91</v>
      </c>
      <c r="AY475" s="259" t="s">
        <v>132</v>
      </c>
    </row>
    <row r="476" spans="1:65" s="2" customFormat="1" ht="24.15" customHeight="1">
      <c r="A476" s="39"/>
      <c r="B476" s="40"/>
      <c r="C476" s="271" t="s">
        <v>601</v>
      </c>
      <c r="D476" s="271" t="s">
        <v>285</v>
      </c>
      <c r="E476" s="272" t="s">
        <v>602</v>
      </c>
      <c r="F476" s="273" t="s">
        <v>603</v>
      </c>
      <c r="G476" s="274" t="s">
        <v>365</v>
      </c>
      <c r="H476" s="275">
        <v>105.06</v>
      </c>
      <c r="I476" s="276"/>
      <c r="J476" s="277">
        <f>ROUND(I476*H476,2)</f>
        <v>0</v>
      </c>
      <c r="K476" s="273" t="s">
        <v>1</v>
      </c>
      <c r="L476" s="278"/>
      <c r="M476" s="279" t="s">
        <v>1</v>
      </c>
      <c r="N476" s="280" t="s">
        <v>48</v>
      </c>
      <c r="O476" s="92"/>
      <c r="P476" s="230">
        <f>O476*H476</f>
        <v>0</v>
      </c>
      <c r="Q476" s="230">
        <v>0.102</v>
      </c>
      <c r="R476" s="230">
        <f>Q476*H476</f>
        <v>10.71612</v>
      </c>
      <c r="S476" s="230">
        <v>0</v>
      </c>
      <c r="T476" s="231">
        <f>S476*H476</f>
        <v>0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32" t="s">
        <v>182</v>
      </c>
      <c r="AT476" s="232" t="s">
        <v>285</v>
      </c>
      <c r="AU476" s="232" t="s">
        <v>21</v>
      </c>
      <c r="AY476" s="17" t="s">
        <v>132</v>
      </c>
      <c r="BE476" s="233">
        <f>IF(N476="základní",J476,0)</f>
        <v>0</v>
      </c>
      <c r="BF476" s="233">
        <f>IF(N476="snížená",J476,0)</f>
        <v>0</v>
      </c>
      <c r="BG476" s="233">
        <f>IF(N476="zákl. přenesená",J476,0)</f>
        <v>0</v>
      </c>
      <c r="BH476" s="233">
        <f>IF(N476="sníž. přenesená",J476,0)</f>
        <v>0</v>
      </c>
      <c r="BI476" s="233">
        <f>IF(N476="nulová",J476,0)</f>
        <v>0</v>
      </c>
      <c r="BJ476" s="17" t="s">
        <v>91</v>
      </c>
      <c r="BK476" s="233">
        <f>ROUND(I476*H476,2)</f>
        <v>0</v>
      </c>
      <c r="BL476" s="17" t="s">
        <v>139</v>
      </c>
      <c r="BM476" s="232" t="s">
        <v>604</v>
      </c>
    </row>
    <row r="477" spans="1:47" s="2" customFormat="1" ht="12">
      <c r="A477" s="39"/>
      <c r="B477" s="40"/>
      <c r="C477" s="41"/>
      <c r="D477" s="234" t="s">
        <v>141</v>
      </c>
      <c r="E477" s="41"/>
      <c r="F477" s="235" t="s">
        <v>603</v>
      </c>
      <c r="G477" s="41"/>
      <c r="H477" s="41"/>
      <c r="I477" s="236"/>
      <c r="J477" s="41"/>
      <c r="K477" s="41"/>
      <c r="L477" s="45"/>
      <c r="M477" s="237"/>
      <c r="N477" s="238"/>
      <c r="O477" s="92"/>
      <c r="P477" s="92"/>
      <c r="Q477" s="92"/>
      <c r="R477" s="92"/>
      <c r="S477" s="92"/>
      <c r="T477" s="93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T477" s="17" t="s">
        <v>141</v>
      </c>
      <c r="AU477" s="17" t="s">
        <v>21</v>
      </c>
    </row>
    <row r="478" spans="1:51" s="14" customFormat="1" ht="12">
      <c r="A478" s="14"/>
      <c r="B478" s="249"/>
      <c r="C478" s="250"/>
      <c r="D478" s="234" t="s">
        <v>143</v>
      </c>
      <c r="E478" s="251" t="s">
        <v>1</v>
      </c>
      <c r="F478" s="252" t="s">
        <v>605</v>
      </c>
      <c r="G478" s="250"/>
      <c r="H478" s="253">
        <v>105.06</v>
      </c>
      <c r="I478" s="254"/>
      <c r="J478" s="250"/>
      <c r="K478" s="250"/>
      <c r="L478" s="255"/>
      <c r="M478" s="256"/>
      <c r="N478" s="257"/>
      <c r="O478" s="257"/>
      <c r="P478" s="257"/>
      <c r="Q478" s="257"/>
      <c r="R478" s="257"/>
      <c r="S478" s="257"/>
      <c r="T478" s="258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59" t="s">
        <v>143</v>
      </c>
      <c r="AU478" s="259" t="s">
        <v>21</v>
      </c>
      <c r="AV478" s="14" t="s">
        <v>21</v>
      </c>
      <c r="AW478" s="14" t="s">
        <v>38</v>
      </c>
      <c r="AX478" s="14" t="s">
        <v>83</v>
      </c>
      <c r="AY478" s="259" t="s">
        <v>132</v>
      </c>
    </row>
    <row r="479" spans="1:51" s="15" customFormat="1" ht="12">
      <c r="A479" s="15"/>
      <c r="B479" s="260"/>
      <c r="C479" s="261"/>
      <c r="D479" s="234" t="s">
        <v>143</v>
      </c>
      <c r="E479" s="262" t="s">
        <v>1</v>
      </c>
      <c r="F479" s="263" t="s">
        <v>145</v>
      </c>
      <c r="G479" s="261"/>
      <c r="H479" s="264">
        <v>105.06</v>
      </c>
      <c r="I479" s="265"/>
      <c r="J479" s="261"/>
      <c r="K479" s="261"/>
      <c r="L479" s="266"/>
      <c r="M479" s="267"/>
      <c r="N479" s="268"/>
      <c r="O479" s="268"/>
      <c r="P479" s="268"/>
      <c r="Q479" s="268"/>
      <c r="R479" s="268"/>
      <c r="S479" s="268"/>
      <c r="T479" s="269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T479" s="270" t="s">
        <v>143</v>
      </c>
      <c r="AU479" s="270" t="s">
        <v>21</v>
      </c>
      <c r="AV479" s="15" t="s">
        <v>139</v>
      </c>
      <c r="AW479" s="15" t="s">
        <v>38</v>
      </c>
      <c r="AX479" s="15" t="s">
        <v>91</v>
      </c>
      <c r="AY479" s="270" t="s">
        <v>132</v>
      </c>
    </row>
    <row r="480" spans="1:65" s="2" customFormat="1" ht="24.15" customHeight="1">
      <c r="A480" s="39"/>
      <c r="B480" s="40"/>
      <c r="C480" s="221" t="s">
        <v>606</v>
      </c>
      <c r="D480" s="221" t="s">
        <v>134</v>
      </c>
      <c r="E480" s="222" t="s">
        <v>607</v>
      </c>
      <c r="F480" s="223" t="s">
        <v>608</v>
      </c>
      <c r="G480" s="224" t="s">
        <v>203</v>
      </c>
      <c r="H480" s="225">
        <v>5.915</v>
      </c>
      <c r="I480" s="226"/>
      <c r="J480" s="227">
        <f>ROUND(I480*H480,2)</f>
        <v>0</v>
      </c>
      <c r="K480" s="223" t="s">
        <v>231</v>
      </c>
      <c r="L480" s="45"/>
      <c r="M480" s="228" t="s">
        <v>1</v>
      </c>
      <c r="N480" s="229" t="s">
        <v>48</v>
      </c>
      <c r="O480" s="92"/>
      <c r="P480" s="230">
        <f>O480*H480</f>
        <v>0</v>
      </c>
      <c r="Q480" s="230">
        <v>2.25634</v>
      </c>
      <c r="R480" s="230">
        <f>Q480*H480</f>
        <v>13.346251099999998</v>
      </c>
      <c r="S480" s="230">
        <v>0</v>
      </c>
      <c r="T480" s="231">
        <f>S480*H480</f>
        <v>0</v>
      </c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R480" s="232" t="s">
        <v>139</v>
      </c>
      <c r="AT480" s="232" t="s">
        <v>134</v>
      </c>
      <c r="AU480" s="232" t="s">
        <v>21</v>
      </c>
      <c r="AY480" s="17" t="s">
        <v>132</v>
      </c>
      <c r="BE480" s="233">
        <f>IF(N480="základní",J480,0)</f>
        <v>0</v>
      </c>
      <c r="BF480" s="233">
        <f>IF(N480="snížená",J480,0)</f>
        <v>0</v>
      </c>
      <c r="BG480" s="233">
        <f>IF(N480="zákl. přenesená",J480,0)</f>
        <v>0</v>
      </c>
      <c r="BH480" s="233">
        <f>IF(N480="sníž. přenesená",J480,0)</f>
        <v>0</v>
      </c>
      <c r="BI480" s="233">
        <f>IF(N480="nulová",J480,0)</f>
        <v>0</v>
      </c>
      <c r="BJ480" s="17" t="s">
        <v>91</v>
      </c>
      <c r="BK480" s="233">
        <f>ROUND(I480*H480,2)</f>
        <v>0</v>
      </c>
      <c r="BL480" s="17" t="s">
        <v>139</v>
      </c>
      <c r="BM480" s="232" t="s">
        <v>609</v>
      </c>
    </row>
    <row r="481" spans="1:47" s="2" customFormat="1" ht="12">
      <c r="A481" s="39"/>
      <c r="B481" s="40"/>
      <c r="C481" s="41"/>
      <c r="D481" s="234" t="s">
        <v>141</v>
      </c>
      <c r="E481" s="41"/>
      <c r="F481" s="235" t="s">
        <v>610</v>
      </c>
      <c r="G481" s="41"/>
      <c r="H481" s="41"/>
      <c r="I481" s="236"/>
      <c r="J481" s="41"/>
      <c r="K481" s="41"/>
      <c r="L481" s="45"/>
      <c r="M481" s="237"/>
      <c r="N481" s="238"/>
      <c r="O481" s="92"/>
      <c r="P481" s="92"/>
      <c r="Q481" s="92"/>
      <c r="R481" s="92"/>
      <c r="S481" s="92"/>
      <c r="T481" s="93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T481" s="17" t="s">
        <v>141</v>
      </c>
      <c r="AU481" s="17" t="s">
        <v>21</v>
      </c>
    </row>
    <row r="482" spans="1:51" s="13" customFormat="1" ht="12">
      <c r="A482" s="13"/>
      <c r="B482" s="239"/>
      <c r="C482" s="240"/>
      <c r="D482" s="234" t="s">
        <v>143</v>
      </c>
      <c r="E482" s="241" t="s">
        <v>1</v>
      </c>
      <c r="F482" s="242" t="s">
        <v>611</v>
      </c>
      <c r="G482" s="240"/>
      <c r="H482" s="241" t="s">
        <v>1</v>
      </c>
      <c r="I482" s="243"/>
      <c r="J482" s="240"/>
      <c r="K482" s="240"/>
      <c r="L482" s="244"/>
      <c r="M482" s="245"/>
      <c r="N482" s="246"/>
      <c r="O482" s="246"/>
      <c r="P482" s="246"/>
      <c r="Q482" s="246"/>
      <c r="R482" s="246"/>
      <c r="S482" s="246"/>
      <c r="T482" s="247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48" t="s">
        <v>143</v>
      </c>
      <c r="AU482" s="248" t="s">
        <v>21</v>
      </c>
      <c r="AV482" s="13" t="s">
        <v>91</v>
      </c>
      <c r="AW482" s="13" t="s">
        <v>38</v>
      </c>
      <c r="AX482" s="13" t="s">
        <v>83</v>
      </c>
      <c r="AY482" s="248" t="s">
        <v>132</v>
      </c>
    </row>
    <row r="483" spans="1:51" s="14" customFormat="1" ht="12">
      <c r="A483" s="14"/>
      <c r="B483" s="249"/>
      <c r="C483" s="250"/>
      <c r="D483" s="234" t="s">
        <v>143</v>
      </c>
      <c r="E483" s="251" t="s">
        <v>1</v>
      </c>
      <c r="F483" s="252" t="s">
        <v>612</v>
      </c>
      <c r="G483" s="250"/>
      <c r="H483" s="253">
        <v>2.575</v>
      </c>
      <c r="I483" s="254"/>
      <c r="J483" s="250"/>
      <c r="K483" s="250"/>
      <c r="L483" s="255"/>
      <c r="M483" s="256"/>
      <c r="N483" s="257"/>
      <c r="O483" s="257"/>
      <c r="P483" s="257"/>
      <c r="Q483" s="257"/>
      <c r="R483" s="257"/>
      <c r="S483" s="257"/>
      <c r="T483" s="258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59" t="s">
        <v>143</v>
      </c>
      <c r="AU483" s="259" t="s">
        <v>21</v>
      </c>
      <c r="AV483" s="14" t="s">
        <v>21</v>
      </c>
      <c r="AW483" s="14" t="s">
        <v>38</v>
      </c>
      <c r="AX483" s="14" t="s">
        <v>83</v>
      </c>
      <c r="AY483" s="259" t="s">
        <v>132</v>
      </c>
    </row>
    <row r="484" spans="1:51" s="14" customFormat="1" ht="12">
      <c r="A484" s="14"/>
      <c r="B484" s="249"/>
      <c r="C484" s="250"/>
      <c r="D484" s="234" t="s">
        <v>143</v>
      </c>
      <c r="E484" s="251" t="s">
        <v>1</v>
      </c>
      <c r="F484" s="252" t="s">
        <v>613</v>
      </c>
      <c r="G484" s="250"/>
      <c r="H484" s="253">
        <v>1.78</v>
      </c>
      <c r="I484" s="254"/>
      <c r="J484" s="250"/>
      <c r="K484" s="250"/>
      <c r="L484" s="255"/>
      <c r="M484" s="256"/>
      <c r="N484" s="257"/>
      <c r="O484" s="257"/>
      <c r="P484" s="257"/>
      <c r="Q484" s="257"/>
      <c r="R484" s="257"/>
      <c r="S484" s="257"/>
      <c r="T484" s="258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59" t="s">
        <v>143</v>
      </c>
      <c r="AU484" s="259" t="s">
        <v>21</v>
      </c>
      <c r="AV484" s="14" t="s">
        <v>21</v>
      </c>
      <c r="AW484" s="14" t="s">
        <v>38</v>
      </c>
      <c r="AX484" s="14" t="s">
        <v>83</v>
      </c>
      <c r="AY484" s="259" t="s">
        <v>132</v>
      </c>
    </row>
    <row r="485" spans="1:51" s="14" customFormat="1" ht="12">
      <c r="A485" s="14"/>
      <c r="B485" s="249"/>
      <c r="C485" s="250"/>
      <c r="D485" s="234" t="s">
        <v>143</v>
      </c>
      <c r="E485" s="251" t="s">
        <v>1</v>
      </c>
      <c r="F485" s="252" t="s">
        <v>614</v>
      </c>
      <c r="G485" s="250"/>
      <c r="H485" s="253">
        <v>1.56</v>
      </c>
      <c r="I485" s="254"/>
      <c r="J485" s="250"/>
      <c r="K485" s="250"/>
      <c r="L485" s="255"/>
      <c r="M485" s="256"/>
      <c r="N485" s="257"/>
      <c r="O485" s="257"/>
      <c r="P485" s="257"/>
      <c r="Q485" s="257"/>
      <c r="R485" s="257"/>
      <c r="S485" s="257"/>
      <c r="T485" s="258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59" t="s">
        <v>143</v>
      </c>
      <c r="AU485" s="259" t="s">
        <v>21</v>
      </c>
      <c r="AV485" s="14" t="s">
        <v>21</v>
      </c>
      <c r="AW485" s="14" t="s">
        <v>38</v>
      </c>
      <c r="AX485" s="14" t="s">
        <v>83</v>
      </c>
      <c r="AY485" s="259" t="s">
        <v>132</v>
      </c>
    </row>
    <row r="486" spans="1:51" s="15" customFormat="1" ht="12">
      <c r="A486" s="15"/>
      <c r="B486" s="260"/>
      <c r="C486" s="261"/>
      <c r="D486" s="234" t="s">
        <v>143</v>
      </c>
      <c r="E486" s="262" t="s">
        <v>1</v>
      </c>
      <c r="F486" s="263" t="s">
        <v>145</v>
      </c>
      <c r="G486" s="261"/>
      <c r="H486" s="264">
        <v>5.915000000000001</v>
      </c>
      <c r="I486" s="265"/>
      <c r="J486" s="261"/>
      <c r="K486" s="261"/>
      <c r="L486" s="266"/>
      <c r="M486" s="267"/>
      <c r="N486" s="268"/>
      <c r="O486" s="268"/>
      <c r="P486" s="268"/>
      <c r="Q486" s="268"/>
      <c r="R486" s="268"/>
      <c r="S486" s="268"/>
      <c r="T486" s="269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T486" s="270" t="s">
        <v>143</v>
      </c>
      <c r="AU486" s="270" t="s">
        <v>21</v>
      </c>
      <c r="AV486" s="15" t="s">
        <v>139</v>
      </c>
      <c r="AW486" s="15" t="s">
        <v>38</v>
      </c>
      <c r="AX486" s="15" t="s">
        <v>91</v>
      </c>
      <c r="AY486" s="270" t="s">
        <v>132</v>
      </c>
    </row>
    <row r="487" spans="1:65" s="2" customFormat="1" ht="24.15" customHeight="1">
      <c r="A487" s="39"/>
      <c r="B487" s="40"/>
      <c r="C487" s="221" t="s">
        <v>615</v>
      </c>
      <c r="D487" s="221" t="s">
        <v>134</v>
      </c>
      <c r="E487" s="222" t="s">
        <v>616</v>
      </c>
      <c r="F487" s="223" t="s">
        <v>617</v>
      </c>
      <c r="G487" s="224" t="s">
        <v>196</v>
      </c>
      <c r="H487" s="225">
        <v>114</v>
      </c>
      <c r="I487" s="226"/>
      <c r="J487" s="227">
        <f>ROUND(I487*H487,2)</f>
        <v>0</v>
      </c>
      <c r="K487" s="223" t="s">
        <v>138</v>
      </c>
      <c r="L487" s="45"/>
      <c r="M487" s="228" t="s">
        <v>1</v>
      </c>
      <c r="N487" s="229" t="s">
        <v>48</v>
      </c>
      <c r="O487" s="92"/>
      <c r="P487" s="230">
        <f>O487*H487</f>
        <v>0</v>
      </c>
      <c r="Q487" s="230">
        <v>0.00011</v>
      </c>
      <c r="R487" s="230">
        <f>Q487*H487</f>
        <v>0.01254</v>
      </c>
      <c r="S487" s="230">
        <v>0</v>
      </c>
      <c r="T487" s="231">
        <f>S487*H487</f>
        <v>0</v>
      </c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R487" s="232" t="s">
        <v>139</v>
      </c>
      <c r="AT487" s="232" t="s">
        <v>134</v>
      </c>
      <c r="AU487" s="232" t="s">
        <v>21</v>
      </c>
      <c r="AY487" s="17" t="s">
        <v>132</v>
      </c>
      <c r="BE487" s="233">
        <f>IF(N487="základní",J487,0)</f>
        <v>0</v>
      </c>
      <c r="BF487" s="233">
        <f>IF(N487="snížená",J487,0)</f>
        <v>0</v>
      </c>
      <c r="BG487" s="233">
        <f>IF(N487="zákl. přenesená",J487,0)</f>
        <v>0</v>
      </c>
      <c r="BH487" s="233">
        <f>IF(N487="sníž. přenesená",J487,0)</f>
        <v>0</v>
      </c>
      <c r="BI487" s="233">
        <f>IF(N487="nulová",J487,0)</f>
        <v>0</v>
      </c>
      <c r="BJ487" s="17" t="s">
        <v>91</v>
      </c>
      <c r="BK487" s="233">
        <f>ROUND(I487*H487,2)</f>
        <v>0</v>
      </c>
      <c r="BL487" s="17" t="s">
        <v>139</v>
      </c>
      <c r="BM487" s="232" t="s">
        <v>618</v>
      </c>
    </row>
    <row r="488" spans="1:47" s="2" customFormat="1" ht="12">
      <c r="A488" s="39"/>
      <c r="B488" s="40"/>
      <c r="C488" s="41"/>
      <c r="D488" s="234" t="s">
        <v>141</v>
      </c>
      <c r="E488" s="41"/>
      <c r="F488" s="235" t="s">
        <v>619</v>
      </c>
      <c r="G488" s="41"/>
      <c r="H488" s="41"/>
      <c r="I488" s="236"/>
      <c r="J488" s="41"/>
      <c r="K488" s="41"/>
      <c r="L488" s="45"/>
      <c r="M488" s="237"/>
      <c r="N488" s="238"/>
      <c r="O488" s="92"/>
      <c r="P488" s="92"/>
      <c r="Q488" s="92"/>
      <c r="R488" s="92"/>
      <c r="S488" s="92"/>
      <c r="T488" s="93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T488" s="17" t="s">
        <v>141</v>
      </c>
      <c r="AU488" s="17" t="s">
        <v>21</v>
      </c>
    </row>
    <row r="489" spans="1:51" s="14" customFormat="1" ht="12">
      <c r="A489" s="14"/>
      <c r="B489" s="249"/>
      <c r="C489" s="250"/>
      <c r="D489" s="234" t="s">
        <v>143</v>
      </c>
      <c r="E489" s="251" t="s">
        <v>1</v>
      </c>
      <c r="F489" s="252" t="s">
        <v>483</v>
      </c>
      <c r="G489" s="250"/>
      <c r="H489" s="253">
        <v>114</v>
      </c>
      <c r="I489" s="254"/>
      <c r="J489" s="250"/>
      <c r="K489" s="250"/>
      <c r="L489" s="255"/>
      <c r="M489" s="256"/>
      <c r="N489" s="257"/>
      <c r="O489" s="257"/>
      <c r="P489" s="257"/>
      <c r="Q489" s="257"/>
      <c r="R489" s="257"/>
      <c r="S489" s="257"/>
      <c r="T489" s="258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59" t="s">
        <v>143</v>
      </c>
      <c r="AU489" s="259" t="s">
        <v>21</v>
      </c>
      <c r="AV489" s="14" t="s">
        <v>21</v>
      </c>
      <c r="AW489" s="14" t="s">
        <v>38</v>
      </c>
      <c r="AX489" s="14" t="s">
        <v>83</v>
      </c>
      <c r="AY489" s="259" t="s">
        <v>132</v>
      </c>
    </row>
    <row r="490" spans="1:51" s="15" customFormat="1" ht="12">
      <c r="A490" s="15"/>
      <c r="B490" s="260"/>
      <c r="C490" s="261"/>
      <c r="D490" s="234" t="s">
        <v>143</v>
      </c>
      <c r="E490" s="262" t="s">
        <v>1</v>
      </c>
      <c r="F490" s="263" t="s">
        <v>145</v>
      </c>
      <c r="G490" s="261"/>
      <c r="H490" s="264">
        <v>114</v>
      </c>
      <c r="I490" s="265"/>
      <c r="J490" s="261"/>
      <c r="K490" s="261"/>
      <c r="L490" s="266"/>
      <c r="M490" s="267"/>
      <c r="N490" s="268"/>
      <c r="O490" s="268"/>
      <c r="P490" s="268"/>
      <c r="Q490" s="268"/>
      <c r="R490" s="268"/>
      <c r="S490" s="268"/>
      <c r="T490" s="269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T490" s="270" t="s">
        <v>143</v>
      </c>
      <c r="AU490" s="270" t="s">
        <v>21</v>
      </c>
      <c r="AV490" s="15" t="s">
        <v>139</v>
      </c>
      <c r="AW490" s="15" t="s">
        <v>38</v>
      </c>
      <c r="AX490" s="15" t="s">
        <v>91</v>
      </c>
      <c r="AY490" s="270" t="s">
        <v>132</v>
      </c>
    </row>
    <row r="491" spans="1:65" s="2" customFormat="1" ht="24.15" customHeight="1">
      <c r="A491" s="39"/>
      <c r="B491" s="40"/>
      <c r="C491" s="221" t="s">
        <v>620</v>
      </c>
      <c r="D491" s="221" t="s">
        <v>134</v>
      </c>
      <c r="E491" s="222" t="s">
        <v>621</v>
      </c>
      <c r="F491" s="223" t="s">
        <v>622</v>
      </c>
      <c r="G491" s="224" t="s">
        <v>365</v>
      </c>
      <c r="H491" s="225">
        <v>2</v>
      </c>
      <c r="I491" s="226"/>
      <c r="J491" s="227">
        <f>ROUND(I491*H491,2)</f>
        <v>0</v>
      </c>
      <c r="K491" s="223" t="s">
        <v>138</v>
      </c>
      <c r="L491" s="45"/>
      <c r="M491" s="228" t="s">
        <v>1</v>
      </c>
      <c r="N491" s="229" t="s">
        <v>48</v>
      </c>
      <c r="O491" s="92"/>
      <c r="P491" s="230">
        <f>O491*H491</f>
        <v>0</v>
      </c>
      <c r="Q491" s="230">
        <v>5.80039</v>
      </c>
      <c r="R491" s="230">
        <f>Q491*H491</f>
        <v>11.60078</v>
      </c>
      <c r="S491" s="230">
        <v>0</v>
      </c>
      <c r="T491" s="231">
        <f>S491*H491</f>
        <v>0</v>
      </c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R491" s="232" t="s">
        <v>139</v>
      </c>
      <c r="AT491" s="232" t="s">
        <v>134</v>
      </c>
      <c r="AU491" s="232" t="s">
        <v>21</v>
      </c>
      <c r="AY491" s="17" t="s">
        <v>132</v>
      </c>
      <c r="BE491" s="233">
        <f>IF(N491="základní",J491,0)</f>
        <v>0</v>
      </c>
      <c r="BF491" s="233">
        <f>IF(N491="snížená",J491,0)</f>
        <v>0</v>
      </c>
      <c r="BG491" s="233">
        <f>IF(N491="zákl. přenesená",J491,0)</f>
        <v>0</v>
      </c>
      <c r="BH491" s="233">
        <f>IF(N491="sníž. přenesená",J491,0)</f>
        <v>0</v>
      </c>
      <c r="BI491" s="233">
        <f>IF(N491="nulová",J491,0)</f>
        <v>0</v>
      </c>
      <c r="BJ491" s="17" t="s">
        <v>91</v>
      </c>
      <c r="BK491" s="233">
        <f>ROUND(I491*H491,2)</f>
        <v>0</v>
      </c>
      <c r="BL491" s="17" t="s">
        <v>139</v>
      </c>
      <c r="BM491" s="232" t="s">
        <v>623</v>
      </c>
    </row>
    <row r="492" spans="1:47" s="2" customFormat="1" ht="12">
      <c r="A492" s="39"/>
      <c r="B492" s="40"/>
      <c r="C492" s="41"/>
      <c r="D492" s="234" t="s">
        <v>141</v>
      </c>
      <c r="E492" s="41"/>
      <c r="F492" s="235" t="s">
        <v>624</v>
      </c>
      <c r="G492" s="41"/>
      <c r="H492" s="41"/>
      <c r="I492" s="236"/>
      <c r="J492" s="41"/>
      <c r="K492" s="41"/>
      <c r="L492" s="45"/>
      <c r="M492" s="237"/>
      <c r="N492" s="238"/>
      <c r="O492" s="92"/>
      <c r="P492" s="92"/>
      <c r="Q492" s="92"/>
      <c r="R492" s="92"/>
      <c r="S492" s="92"/>
      <c r="T492" s="93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T492" s="17" t="s">
        <v>141</v>
      </c>
      <c r="AU492" s="17" t="s">
        <v>21</v>
      </c>
    </row>
    <row r="493" spans="1:51" s="13" customFormat="1" ht="12">
      <c r="A493" s="13"/>
      <c r="B493" s="239"/>
      <c r="C493" s="240"/>
      <c r="D493" s="234" t="s">
        <v>143</v>
      </c>
      <c r="E493" s="241" t="s">
        <v>1</v>
      </c>
      <c r="F493" s="242" t="s">
        <v>625</v>
      </c>
      <c r="G493" s="240"/>
      <c r="H493" s="241" t="s">
        <v>1</v>
      </c>
      <c r="I493" s="243"/>
      <c r="J493" s="240"/>
      <c r="K493" s="240"/>
      <c r="L493" s="244"/>
      <c r="M493" s="245"/>
      <c r="N493" s="246"/>
      <c r="O493" s="246"/>
      <c r="P493" s="246"/>
      <c r="Q493" s="246"/>
      <c r="R493" s="246"/>
      <c r="S493" s="246"/>
      <c r="T493" s="247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48" t="s">
        <v>143</v>
      </c>
      <c r="AU493" s="248" t="s">
        <v>21</v>
      </c>
      <c r="AV493" s="13" t="s">
        <v>91</v>
      </c>
      <c r="AW493" s="13" t="s">
        <v>38</v>
      </c>
      <c r="AX493" s="13" t="s">
        <v>83</v>
      </c>
      <c r="AY493" s="248" t="s">
        <v>132</v>
      </c>
    </row>
    <row r="494" spans="1:51" s="14" customFormat="1" ht="12">
      <c r="A494" s="14"/>
      <c r="B494" s="249"/>
      <c r="C494" s="250"/>
      <c r="D494" s="234" t="s">
        <v>143</v>
      </c>
      <c r="E494" s="251" t="s">
        <v>1</v>
      </c>
      <c r="F494" s="252" t="s">
        <v>21</v>
      </c>
      <c r="G494" s="250"/>
      <c r="H494" s="253">
        <v>2</v>
      </c>
      <c r="I494" s="254"/>
      <c r="J494" s="250"/>
      <c r="K494" s="250"/>
      <c r="L494" s="255"/>
      <c r="M494" s="256"/>
      <c r="N494" s="257"/>
      <c r="O494" s="257"/>
      <c r="P494" s="257"/>
      <c r="Q494" s="257"/>
      <c r="R494" s="257"/>
      <c r="S494" s="257"/>
      <c r="T494" s="258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59" t="s">
        <v>143</v>
      </c>
      <c r="AU494" s="259" t="s">
        <v>21</v>
      </c>
      <c r="AV494" s="14" t="s">
        <v>21</v>
      </c>
      <c r="AW494" s="14" t="s">
        <v>38</v>
      </c>
      <c r="AX494" s="14" t="s">
        <v>83</v>
      </c>
      <c r="AY494" s="259" t="s">
        <v>132</v>
      </c>
    </row>
    <row r="495" spans="1:51" s="15" customFormat="1" ht="12">
      <c r="A495" s="15"/>
      <c r="B495" s="260"/>
      <c r="C495" s="261"/>
      <c r="D495" s="234" t="s">
        <v>143</v>
      </c>
      <c r="E495" s="262" t="s">
        <v>1</v>
      </c>
      <c r="F495" s="263" t="s">
        <v>145</v>
      </c>
      <c r="G495" s="261"/>
      <c r="H495" s="264">
        <v>2</v>
      </c>
      <c r="I495" s="265"/>
      <c r="J495" s="261"/>
      <c r="K495" s="261"/>
      <c r="L495" s="266"/>
      <c r="M495" s="267"/>
      <c r="N495" s="268"/>
      <c r="O495" s="268"/>
      <c r="P495" s="268"/>
      <c r="Q495" s="268"/>
      <c r="R495" s="268"/>
      <c r="S495" s="268"/>
      <c r="T495" s="269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T495" s="270" t="s">
        <v>143</v>
      </c>
      <c r="AU495" s="270" t="s">
        <v>21</v>
      </c>
      <c r="AV495" s="15" t="s">
        <v>139</v>
      </c>
      <c r="AW495" s="15" t="s">
        <v>38</v>
      </c>
      <c r="AX495" s="15" t="s">
        <v>91</v>
      </c>
      <c r="AY495" s="270" t="s">
        <v>132</v>
      </c>
    </row>
    <row r="496" spans="1:65" s="2" customFormat="1" ht="24.15" customHeight="1">
      <c r="A496" s="39"/>
      <c r="B496" s="40"/>
      <c r="C496" s="221" t="s">
        <v>626</v>
      </c>
      <c r="D496" s="221" t="s">
        <v>134</v>
      </c>
      <c r="E496" s="222" t="s">
        <v>627</v>
      </c>
      <c r="F496" s="223" t="s">
        <v>628</v>
      </c>
      <c r="G496" s="224" t="s">
        <v>196</v>
      </c>
      <c r="H496" s="225">
        <v>40</v>
      </c>
      <c r="I496" s="226"/>
      <c r="J496" s="227">
        <f>ROUND(I496*H496,2)</f>
        <v>0</v>
      </c>
      <c r="K496" s="223" t="s">
        <v>138</v>
      </c>
      <c r="L496" s="45"/>
      <c r="M496" s="228" t="s">
        <v>1</v>
      </c>
      <c r="N496" s="229" t="s">
        <v>48</v>
      </c>
      <c r="O496" s="92"/>
      <c r="P496" s="230">
        <f>O496*H496</f>
        <v>0</v>
      </c>
      <c r="Q496" s="230">
        <v>0</v>
      </c>
      <c r="R496" s="230">
        <f>Q496*H496</f>
        <v>0</v>
      </c>
      <c r="S496" s="230">
        <v>0.194</v>
      </c>
      <c r="T496" s="231">
        <f>S496*H496</f>
        <v>7.76</v>
      </c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R496" s="232" t="s">
        <v>139</v>
      </c>
      <c r="AT496" s="232" t="s">
        <v>134</v>
      </c>
      <c r="AU496" s="232" t="s">
        <v>21</v>
      </c>
      <c r="AY496" s="17" t="s">
        <v>132</v>
      </c>
      <c r="BE496" s="233">
        <f>IF(N496="základní",J496,0)</f>
        <v>0</v>
      </c>
      <c r="BF496" s="233">
        <f>IF(N496="snížená",J496,0)</f>
        <v>0</v>
      </c>
      <c r="BG496" s="233">
        <f>IF(N496="zákl. přenesená",J496,0)</f>
        <v>0</v>
      </c>
      <c r="BH496" s="233">
        <f>IF(N496="sníž. přenesená",J496,0)</f>
        <v>0</v>
      </c>
      <c r="BI496" s="233">
        <f>IF(N496="nulová",J496,0)</f>
        <v>0</v>
      </c>
      <c r="BJ496" s="17" t="s">
        <v>91</v>
      </c>
      <c r="BK496" s="233">
        <f>ROUND(I496*H496,2)</f>
        <v>0</v>
      </c>
      <c r="BL496" s="17" t="s">
        <v>139</v>
      </c>
      <c r="BM496" s="232" t="s">
        <v>629</v>
      </c>
    </row>
    <row r="497" spans="1:47" s="2" customFormat="1" ht="12">
      <c r="A497" s="39"/>
      <c r="B497" s="40"/>
      <c r="C497" s="41"/>
      <c r="D497" s="234" t="s">
        <v>141</v>
      </c>
      <c r="E497" s="41"/>
      <c r="F497" s="235" t="s">
        <v>630</v>
      </c>
      <c r="G497" s="41"/>
      <c r="H497" s="41"/>
      <c r="I497" s="236"/>
      <c r="J497" s="41"/>
      <c r="K497" s="41"/>
      <c r="L497" s="45"/>
      <c r="M497" s="237"/>
      <c r="N497" s="238"/>
      <c r="O497" s="92"/>
      <c r="P497" s="92"/>
      <c r="Q497" s="92"/>
      <c r="R497" s="92"/>
      <c r="S497" s="92"/>
      <c r="T497" s="93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T497" s="17" t="s">
        <v>141</v>
      </c>
      <c r="AU497" s="17" t="s">
        <v>21</v>
      </c>
    </row>
    <row r="498" spans="1:51" s="13" customFormat="1" ht="12">
      <c r="A498" s="13"/>
      <c r="B498" s="239"/>
      <c r="C498" s="240"/>
      <c r="D498" s="234" t="s">
        <v>143</v>
      </c>
      <c r="E498" s="241" t="s">
        <v>1</v>
      </c>
      <c r="F498" s="242" t="s">
        <v>631</v>
      </c>
      <c r="G498" s="240"/>
      <c r="H498" s="241" t="s">
        <v>1</v>
      </c>
      <c r="I498" s="243"/>
      <c r="J498" s="240"/>
      <c r="K498" s="240"/>
      <c r="L498" s="244"/>
      <c r="M498" s="245"/>
      <c r="N498" s="246"/>
      <c r="O498" s="246"/>
      <c r="P498" s="246"/>
      <c r="Q498" s="246"/>
      <c r="R498" s="246"/>
      <c r="S498" s="246"/>
      <c r="T498" s="247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48" t="s">
        <v>143</v>
      </c>
      <c r="AU498" s="248" t="s">
        <v>21</v>
      </c>
      <c r="AV498" s="13" t="s">
        <v>91</v>
      </c>
      <c r="AW498" s="13" t="s">
        <v>38</v>
      </c>
      <c r="AX498" s="13" t="s">
        <v>83</v>
      </c>
      <c r="AY498" s="248" t="s">
        <v>132</v>
      </c>
    </row>
    <row r="499" spans="1:51" s="14" customFormat="1" ht="12">
      <c r="A499" s="14"/>
      <c r="B499" s="249"/>
      <c r="C499" s="250"/>
      <c r="D499" s="234" t="s">
        <v>143</v>
      </c>
      <c r="E499" s="251" t="s">
        <v>1</v>
      </c>
      <c r="F499" s="252" t="s">
        <v>385</v>
      </c>
      <c r="G499" s="250"/>
      <c r="H499" s="253">
        <v>40</v>
      </c>
      <c r="I499" s="254"/>
      <c r="J499" s="250"/>
      <c r="K499" s="250"/>
      <c r="L499" s="255"/>
      <c r="M499" s="256"/>
      <c r="N499" s="257"/>
      <c r="O499" s="257"/>
      <c r="P499" s="257"/>
      <c r="Q499" s="257"/>
      <c r="R499" s="257"/>
      <c r="S499" s="257"/>
      <c r="T499" s="258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59" t="s">
        <v>143</v>
      </c>
      <c r="AU499" s="259" t="s">
        <v>21</v>
      </c>
      <c r="AV499" s="14" t="s">
        <v>21</v>
      </c>
      <c r="AW499" s="14" t="s">
        <v>38</v>
      </c>
      <c r="AX499" s="14" t="s">
        <v>83</v>
      </c>
      <c r="AY499" s="259" t="s">
        <v>132</v>
      </c>
    </row>
    <row r="500" spans="1:51" s="15" customFormat="1" ht="12">
      <c r="A500" s="15"/>
      <c r="B500" s="260"/>
      <c r="C500" s="261"/>
      <c r="D500" s="234" t="s">
        <v>143</v>
      </c>
      <c r="E500" s="262" t="s">
        <v>1</v>
      </c>
      <c r="F500" s="263" t="s">
        <v>145</v>
      </c>
      <c r="G500" s="261"/>
      <c r="H500" s="264">
        <v>40</v>
      </c>
      <c r="I500" s="265"/>
      <c r="J500" s="261"/>
      <c r="K500" s="261"/>
      <c r="L500" s="266"/>
      <c r="M500" s="267"/>
      <c r="N500" s="268"/>
      <c r="O500" s="268"/>
      <c r="P500" s="268"/>
      <c r="Q500" s="268"/>
      <c r="R500" s="268"/>
      <c r="S500" s="268"/>
      <c r="T500" s="269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T500" s="270" t="s">
        <v>143</v>
      </c>
      <c r="AU500" s="270" t="s">
        <v>21</v>
      </c>
      <c r="AV500" s="15" t="s">
        <v>139</v>
      </c>
      <c r="AW500" s="15" t="s">
        <v>38</v>
      </c>
      <c r="AX500" s="15" t="s">
        <v>91</v>
      </c>
      <c r="AY500" s="270" t="s">
        <v>132</v>
      </c>
    </row>
    <row r="501" spans="1:65" s="2" customFormat="1" ht="24.15" customHeight="1">
      <c r="A501" s="39"/>
      <c r="B501" s="40"/>
      <c r="C501" s="221" t="s">
        <v>632</v>
      </c>
      <c r="D501" s="221" t="s">
        <v>134</v>
      </c>
      <c r="E501" s="222" t="s">
        <v>633</v>
      </c>
      <c r="F501" s="223" t="s">
        <v>634</v>
      </c>
      <c r="G501" s="224" t="s">
        <v>196</v>
      </c>
      <c r="H501" s="225">
        <v>41.5</v>
      </c>
      <c r="I501" s="226"/>
      <c r="J501" s="227">
        <f>ROUND(I501*H501,2)</f>
        <v>0</v>
      </c>
      <c r="K501" s="223" t="s">
        <v>231</v>
      </c>
      <c r="L501" s="45"/>
      <c r="M501" s="228" t="s">
        <v>1</v>
      </c>
      <c r="N501" s="229" t="s">
        <v>48</v>
      </c>
      <c r="O501" s="92"/>
      <c r="P501" s="230">
        <f>O501*H501</f>
        <v>0</v>
      </c>
      <c r="Q501" s="230">
        <v>0</v>
      </c>
      <c r="R501" s="230">
        <f>Q501*H501</f>
        <v>0</v>
      </c>
      <c r="S501" s="230">
        <v>0.065</v>
      </c>
      <c r="T501" s="231">
        <f>S501*H501</f>
        <v>2.6975000000000002</v>
      </c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R501" s="232" t="s">
        <v>139</v>
      </c>
      <c r="AT501" s="232" t="s">
        <v>134</v>
      </c>
      <c r="AU501" s="232" t="s">
        <v>21</v>
      </c>
      <c r="AY501" s="17" t="s">
        <v>132</v>
      </c>
      <c r="BE501" s="233">
        <f>IF(N501="základní",J501,0)</f>
        <v>0</v>
      </c>
      <c r="BF501" s="233">
        <f>IF(N501="snížená",J501,0)</f>
        <v>0</v>
      </c>
      <c r="BG501" s="233">
        <f>IF(N501="zákl. přenesená",J501,0)</f>
        <v>0</v>
      </c>
      <c r="BH501" s="233">
        <f>IF(N501="sníž. přenesená",J501,0)</f>
        <v>0</v>
      </c>
      <c r="BI501" s="233">
        <f>IF(N501="nulová",J501,0)</f>
        <v>0</v>
      </c>
      <c r="BJ501" s="17" t="s">
        <v>91</v>
      </c>
      <c r="BK501" s="233">
        <f>ROUND(I501*H501,2)</f>
        <v>0</v>
      </c>
      <c r="BL501" s="17" t="s">
        <v>139</v>
      </c>
      <c r="BM501" s="232" t="s">
        <v>635</v>
      </c>
    </row>
    <row r="502" spans="1:47" s="2" customFormat="1" ht="12">
      <c r="A502" s="39"/>
      <c r="B502" s="40"/>
      <c r="C502" s="41"/>
      <c r="D502" s="234" t="s">
        <v>141</v>
      </c>
      <c r="E502" s="41"/>
      <c r="F502" s="235" t="s">
        <v>636</v>
      </c>
      <c r="G502" s="41"/>
      <c r="H502" s="41"/>
      <c r="I502" s="236"/>
      <c r="J502" s="41"/>
      <c r="K502" s="41"/>
      <c r="L502" s="45"/>
      <c r="M502" s="237"/>
      <c r="N502" s="238"/>
      <c r="O502" s="92"/>
      <c r="P502" s="92"/>
      <c r="Q502" s="92"/>
      <c r="R502" s="92"/>
      <c r="S502" s="92"/>
      <c r="T502" s="93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T502" s="17" t="s">
        <v>141</v>
      </c>
      <c r="AU502" s="17" t="s">
        <v>21</v>
      </c>
    </row>
    <row r="503" spans="1:65" s="2" customFormat="1" ht="24.15" customHeight="1">
      <c r="A503" s="39"/>
      <c r="B503" s="40"/>
      <c r="C503" s="221" t="s">
        <v>637</v>
      </c>
      <c r="D503" s="221" t="s">
        <v>134</v>
      </c>
      <c r="E503" s="222" t="s">
        <v>638</v>
      </c>
      <c r="F503" s="223" t="s">
        <v>639</v>
      </c>
      <c r="G503" s="224" t="s">
        <v>137</v>
      </c>
      <c r="H503" s="225">
        <v>79</v>
      </c>
      <c r="I503" s="226"/>
      <c r="J503" s="227">
        <f>ROUND(I503*H503,2)</f>
        <v>0</v>
      </c>
      <c r="K503" s="223" t="s">
        <v>224</v>
      </c>
      <c r="L503" s="45"/>
      <c r="M503" s="228" t="s">
        <v>1</v>
      </c>
      <c r="N503" s="229" t="s">
        <v>48</v>
      </c>
      <c r="O503" s="92"/>
      <c r="P503" s="230">
        <f>O503*H503</f>
        <v>0</v>
      </c>
      <c r="Q503" s="230">
        <v>0</v>
      </c>
      <c r="R503" s="230">
        <f>Q503*H503</f>
        <v>0</v>
      </c>
      <c r="S503" s="230">
        <v>0.02</v>
      </c>
      <c r="T503" s="231">
        <f>S503*H503</f>
        <v>1.58</v>
      </c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R503" s="232" t="s">
        <v>139</v>
      </c>
      <c r="AT503" s="232" t="s">
        <v>134</v>
      </c>
      <c r="AU503" s="232" t="s">
        <v>21</v>
      </c>
      <c r="AY503" s="17" t="s">
        <v>132</v>
      </c>
      <c r="BE503" s="233">
        <f>IF(N503="základní",J503,0)</f>
        <v>0</v>
      </c>
      <c r="BF503" s="233">
        <f>IF(N503="snížená",J503,0)</f>
        <v>0</v>
      </c>
      <c r="BG503" s="233">
        <f>IF(N503="zákl. přenesená",J503,0)</f>
        <v>0</v>
      </c>
      <c r="BH503" s="233">
        <f>IF(N503="sníž. přenesená",J503,0)</f>
        <v>0</v>
      </c>
      <c r="BI503" s="233">
        <f>IF(N503="nulová",J503,0)</f>
        <v>0</v>
      </c>
      <c r="BJ503" s="17" t="s">
        <v>91</v>
      </c>
      <c r="BK503" s="233">
        <f>ROUND(I503*H503,2)</f>
        <v>0</v>
      </c>
      <c r="BL503" s="17" t="s">
        <v>139</v>
      </c>
      <c r="BM503" s="232" t="s">
        <v>640</v>
      </c>
    </row>
    <row r="504" spans="1:47" s="2" customFormat="1" ht="12">
      <c r="A504" s="39"/>
      <c r="B504" s="40"/>
      <c r="C504" s="41"/>
      <c r="D504" s="234" t="s">
        <v>141</v>
      </c>
      <c r="E504" s="41"/>
      <c r="F504" s="235" t="s">
        <v>641</v>
      </c>
      <c r="G504" s="41"/>
      <c r="H504" s="41"/>
      <c r="I504" s="236"/>
      <c r="J504" s="41"/>
      <c r="K504" s="41"/>
      <c r="L504" s="45"/>
      <c r="M504" s="237"/>
      <c r="N504" s="238"/>
      <c r="O504" s="92"/>
      <c r="P504" s="92"/>
      <c r="Q504" s="92"/>
      <c r="R504" s="92"/>
      <c r="S504" s="92"/>
      <c r="T504" s="93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T504" s="17" t="s">
        <v>141</v>
      </c>
      <c r="AU504" s="17" t="s">
        <v>21</v>
      </c>
    </row>
    <row r="505" spans="1:51" s="13" customFormat="1" ht="12">
      <c r="A505" s="13"/>
      <c r="B505" s="239"/>
      <c r="C505" s="240"/>
      <c r="D505" s="234" t="s">
        <v>143</v>
      </c>
      <c r="E505" s="241" t="s">
        <v>1</v>
      </c>
      <c r="F505" s="242" t="s">
        <v>642</v>
      </c>
      <c r="G505" s="240"/>
      <c r="H505" s="241" t="s">
        <v>1</v>
      </c>
      <c r="I505" s="243"/>
      <c r="J505" s="240"/>
      <c r="K505" s="240"/>
      <c r="L505" s="244"/>
      <c r="M505" s="245"/>
      <c r="N505" s="246"/>
      <c r="O505" s="246"/>
      <c r="P505" s="246"/>
      <c r="Q505" s="246"/>
      <c r="R505" s="246"/>
      <c r="S505" s="246"/>
      <c r="T505" s="247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48" t="s">
        <v>143</v>
      </c>
      <c r="AU505" s="248" t="s">
        <v>21</v>
      </c>
      <c r="AV505" s="13" t="s">
        <v>91</v>
      </c>
      <c r="AW505" s="13" t="s">
        <v>38</v>
      </c>
      <c r="AX505" s="13" t="s">
        <v>83</v>
      </c>
      <c r="AY505" s="248" t="s">
        <v>132</v>
      </c>
    </row>
    <row r="506" spans="1:51" s="14" customFormat="1" ht="12">
      <c r="A506" s="14"/>
      <c r="B506" s="249"/>
      <c r="C506" s="250"/>
      <c r="D506" s="234" t="s">
        <v>143</v>
      </c>
      <c r="E506" s="251" t="s">
        <v>1</v>
      </c>
      <c r="F506" s="252" t="s">
        <v>83</v>
      </c>
      <c r="G506" s="250"/>
      <c r="H506" s="253">
        <v>0</v>
      </c>
      <c r="I506" s="254"/>
      <c r="J506" s="250"/>
      <c r="K506" s="250"/>
      <c r="L506" s="255"/>
      <c r="M506" s="256"/>
      <c r="N506" s="257"/>
      <c r="O506" s="257"/>
      <c r="P506" s="257"/>
      <c r="Q506" s="257"/>
      <c r="R506" s="257"/>
      <c r="S506" s="257"/>
      <c r="T506" s="258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59" t="s">
        <v>143</v>
      </c>
      <c r="AU506" s="259" t="s">
        <v>21</v>
      </c>
      <c r="AV506" s="14" t="s">
        <v>21</v>
      </c>
      <c r="AW506" s="14" t="s">
        <v>38</v>
      </c>
      <c r="AX506" s="14" t="s">
        <v>83</v>
      </c>
      <c r="AY506" s="259" t="s">
        <v>132</v>
      </c>
    </row>
    <row r="507" spans="1:51" s="13" customFormat="1" ht="12">
      <c r="A507" s="13"/>
      <c r="B507" s="239"/>
      <c r="C507" s="240"/>
      <c r="D507" s="234" t="s">
        <v>143</v>
      </c>
      <c r="E507" s="241" t="s">
        <v>1</v>
      </c>
      <c r="F507" s="242" t="s">
        <v>643</v>
      </c>
      <c r="G507" s="240"/>
      <c r="H507" s="241" t="s">
        <v>1</v>
      </c>
      <c r="I507" s="243"/>
      <c r="J507" s="240"/>
      <c r="K507" s="240"/>
      <c r="L507" s="244"/>
      <c r="M507" s="245"/>
      <c r="N507" s="246"/>
      <c r="O507" s="246"/>
      <c r="P507" s="246"/>
      <c r="Q507" s="246"/>
      <c r="R507" s="246"/>
      <c r="S507" s="246"/>
      <c r="T507" s="247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48" t="s">
        <v>143</v>
      </c>
      <c r="AU507" s="248" t="s">
        <v>21</v>
      </c>
      <c r="AV507" s="13" t="s">
        <v>91</v>
      </c>
      <c r="AW507" s="13" t="s">
        <v>38</v>
      </c>
      <c r="AX507" s="13" t="s">
        <v>83</v>
      </c>
      <c r="AY507" s="248" t="s">
        <v>132</v>
      </c>
    </row>
    <row r="508" spans="1:51" s="14" customFormat="1" ht="12">
      <c r="A508" s="14"/>
      <c r="B508" s="249"/>
      <c r="C508" s="250"/>
      <c r="D508" s="234" t="s">
        <v>143</v>
      </c>
      <c r="E508" s="251" t="s">
        <v>1</v>
      </c>
      <c r="F508" s="252" t="s">
        <v>601</v>
      </c>
      <c r="G508" s="250"/>
      <c r="H508" s="253">
        <v>79</v>
      </c>
      <c r="I508" s="254"/>
      <c r="J508" s="250"/>
      <c r="K508" s="250"/>
      <c r="L508" s="255"/>
      <c r="M508" s="256"/>
      <c r="N508" s="257"/>
      <c r="O508" s="257"/>
      <c r="P508" s="257"/>
      <c r="Q508" s="257"/>
      <c r="R508" s="257"/>
      <c r="S508" s="257"/>
      <c r="T508" s="258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59" t="s">
        <v>143</v>
      </c>
      <c r="AU508" s="259" t="s">
        <v>21</v>
      </c>
      <c r="AV508" s="14" t="s">
        <v>21</v>
      </c>
      <c r="AW508" s="14" t="s">
        <v>38</v>
      </c>
      <c r="AX508" s="14" t="s">
        <v>83</v>
      </c>
      <c r="AY508" s="259" t="s">
        <v>132</v>
      </c>
    </row>
    <row r="509" spans="1:51" s="15" customFormat="1" ht="12">
      <c r="A509" s="15"/>
      <c r="B509" s="260"/>
      <c r="C509" s="261"/>
      <c r="D509" s="234" t="s">
        <v>143</v>
      </c>
      <c r="E509" s="262" t="s">
        <v>1</v>
      </c>
      <c r="F509" s="263" t="s">
        <v>145</v>
      </c>
      <c r="G509" s="261"/>
      <c r="H509" s="264">
        <v>79</v>
      </c>
      <c r="I509" s="265"/>
      <c r="J509" s="261"/>
      <c r="K509" s="261"/>
      <c r="L509" s="266"/>
      <c r="M509" s="267"/>
      <c r="N509" s="268"/>
      <c r="O509" s="268"/>
      <c r="P509" s="268"/>
      <c r="Q509" s="268"/>
      <c r="R509" s="268"/>
      <c r="S509" s="268"/>
      <c r="T509" s="269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T509" s="270" t="s">
        <v>143</v>
      </c>
      <c r="AU509" s="270" t="s">
        <v>21</v>
      </c>
      <c r="AV509" s="15" t="s">
        <v>139</v>
      </c>
      <c r="AW509" s="15" t="s">
        <v>38</v>
      </c>
      <c r="AX509" s="15" t="s">
        <v>91</v>
      </c>
      <c r="AY509" s="270" t="s">
        <v>132</v>
      </c>
    </row>
    <row r="510" spans="1:65" s="2" customFormat="1" ht="24.15" customHeight="1">
      <c r="A510" s="39"/>
      <c r="B510" s="40"/>
      <c r="C510" s="221" t="s">
        <v>644</v>
      </c>
      <c r="D510" s="221" t="s">
        <v>134</v>
      </c>
      <c r="E510" s="222" t="s">
        <v>645</v>
      </c>
      <c r="F510" s="223" t="s">
        <v>646</v>
      </c>
      <c r="G510" s="224" t="s">
        <v>365</v>
      </c>
      <c r="H510" s="225">
        <v>8</v>
      </c>
      <c r="I510" s="226"/>
      <c r="J510" s="227">
        <f>ROUND(I510*H510,2)</f>
        <v>0</v>
      </c>
      <c r="K510" s="223" t="s">
        <v>138</v>
      </c>
      <c r="L510" s="45"/>
      <c r="M510" s="228" t="s">
        <v>1</v>
      </c>
      <c r="N510" s="229" t="s">
        <v>48</v>
      </c>
      <c r="O510" s="92"/>
      <c r="P510" s="230">
        <f>O510*H510</f>
        <v>0</v>
      </c>
      <c r="Q510" s="230">
        <v>0</v>
      </c>
      <c r="R510" s="230">
        <f>Q510*H510</f>
        <v>0</v>
      </c>
      <c r="S510" s="230">
        <v>0.082</v>
      </c>
      <c r="T510" s="231">
        <f>S510*H510</f>
        <v>0.656</v>
      </c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R510" s="232" t="s">
        <v>139</v>
      </c>
      <c r="AT510" s="232" t="s">
        <v>134</v>
      </c>
      <c r="AU510" s="232" t="s">
        <v>21</v>
      </c>
      <c r="AY510" s="17" t="s">
        <v>132</v>
      </c>
      <c r="BE510" s="233">
        <f>IF(N510="základní",J510,0)</f>
        <v>0</v>
      </c>
      <c r="BF510" s="233">
        <f>IF(N510="snížená",J510,0)</f>
        <v>0</v>
      </c>
      <c r="BG510" s="233">
        <f>IF(N510="zákl. přenesená",J510,0)</f>
        <v>0</v>
      </c>
      <c r="BH510" s="233">
        <f>IF(N510="sníž. přenesená",J510,0)</f>
        <v>0</v>
      </c>
      <c r="BI510" s="233">
        <f>IF(N510="nulová",J510,0)</f>
        <v>0</v>
      </c>
      <c r="BJ510" s="17" t="s">
        <v>91</v>
      </c>
      <c r="BK510" s="233">
        <f>ROUND(I510*H510,2)</f>
        <v>0</v>
      </c>
      <c r="BL510" s="17" t="s">
        <v>139</v>
      </c>
      <c r="BM510" s="232" t="s">
        <v>647</v>
      </c>
    </row>
    <row r="511" spans="1:47" s="2" customFormat="1" ht="12">
      <c r="A511" s="39"/>
      <c r="B511" s="40"/>
      <c r="C511" s="41"/>
      <c r="D511" s="234" t="s">
        <v>141</v>
      </c>
      <c r="E511" s="41"/>
      <c r="F511" s="235" t="s">
        <v>648</v>
      </c>
      <c r="G511" s="41"/>
      <c r="H511" s="41"/>
      <c r="I511" s="236"/>
      <c r="J511" s="41"/>
      <c r="K511" s="41"/>
      <c r="L511" s="45"/>
      <c r="M511" s="237"/>
      <c r="N511" s="238"/>
      <c r="O511" s="92"/>
      <c r="P511" s="92"/>
      <c r="Q511" s="92"/>
      <c r="R511" s="92"/>
      <c r="S511" s="92"/>
      <c r="T511" s="93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T511" s="17" t="s">
        <v>141</v>
      </c>
      <c r="AU511" s="17" t="s">
        <v>21</v>
      </c>
    </row>
    <row r="512" spans="1:51" s="13" customFormat="1" ht="12">
      <c r="A512" s="13"/>
      <c r="B512" s="239"/>
      <c r="C512" s="240"/>
      <c r="D512" s="234" t="s">
        <v>143</v>
      </c>
      <c r="E512" s="241" t="s">
        <v>1</v>
      </c>
      <c r="F512" s="242" t="s">
        <v>649</v>
      </c>
      <c r="G512" s="240"/>
      <c r="H512" s="241" t="s">
        <v>1</v>
      </c>
      <c r="I512" s="243"/>
      <c r="J512" s="240"/>
      <c r="K512" s="240"/>
      <c r="L512" s="244"/>
      <c r="M512" s="245"/>
      <c r="N512" s="246"/>
      <c r="O512" s="246"/>
      <c r="P512" s="246"/>
      <c r="Q512" s="246"/>
      <c r="R512" s="246"/>
      <c r="S512" s="246"/>
      <c r="T512" s="247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48" t="s">
        <v>143</v>
      </c>
      <c r="AU512" s="248" t="s">
        <v>21</v>
      </c>
      <c r="AV512" s="13" t="s">
        <v>91</v>
      </c>
      <c r="AW512" s="13" t="s">
        <v>38</v>
      </c>
      <c r="AX512" s="13" t="s">
        <v>83</v>
      </c>
      <c r="AY512" s="248" t="s">
        <v>132</v>
      </c>
    </row>
    <row r="513" spans="1:51" s="14" customFormat="1" ht="12">
      <c r="A513" s="14"/>
      <c r="B513" s="249"/>
      <c r="C513" s="250"/>
      <c r="D513" s="234" t="s">
        <v>143</v>
      </c>
      <c r="E513" s="251" t="s">
        <v>1</v>
      </c>
      <c r="F513" s="252" t="s">
        <v>182</v>
      </c>
      <c r="G513" s="250"/>
      <c r="H513" s="253">
        <v>8</v>
      </c>
      <c r="I513" s="254"/>
      <c r="J513" s="250"/>
      <c r="K513" s="250"/>
      <c r="L513" s="255"/>
      <c r="M513" s="256"/>
      <c r="N513" s="257"/>
      <c r="O513" s="257"/>
      <c r="P513" s="257"/>
      <c r="Q513" s="257"/>
      <c r="R513" s="257"/>
      <c r="S513" s="257"/>
      <c r="T513" s="258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59" t="s">
        <v>143</v>
      </c>
      <c r="AU513" s="259" t="s">
        <v>21</v>
      </c>
      <c r="AV513" s="14" t="s">
        <v>21</v>
      </c>
      <c r="AW513" s="14" t="s">
        <v>38</v>
      </c>
      <c r="AX513" s="14" t="s">
        <v>83</v>
      </c>
      <c r="AY513" s="259" t="s">
        <v>132</v>
      </c>
    </row>
    <row r="514" spans="1:51" s="15" customFormat="1" ht="12">
      <c r="A514" s="15"/>
      <c r="B514" s="260"/>
      <c r="C514" s="261"/>
      <c r="D514" s="234" t="s">
        <v>143</v>
      </c>
      <c r="E514" s="262" t="s">
        <v>1</v>
      </c>
      <c r="F514" s="263" t="s">
        <v>145</v>
      </c>
      <c r="G514" s="261"/>
      <c r="H514" s="264">
        <v>8</v>
      </c>
      <c r="I514" s="265"/>
      <c r="J514" s="261"/>
      <c r="K514" s="261"/>
      <c r="L514" s="266"/>
      <c r="M514" s="267"/>
      <c r="N514" s="268"/>
      <c r="O514" s="268"/>
      <c r="P514" s="268"/>
      <c r="Q514" s="268"/>
      <c r="R514" s="268"/>
      <c r="S514" s="268"/>
      <c r="T514" s="269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T514" s="270" t="s">
        <v>143</v>
      </c>
      <c r="AU514" s="270" t="s">
        <v>21</v>
      </c>
      <c r="AV514" s="15" t="s">
        <v>139</v>
      </c>
      <c r="AW514" s="15" t="s">
        <v>38</v>
      </c>
      <c r="AX514" s="15" t="s">
        <v>91</v>
      </c>
      <c r="AY514" s="270" t="s">
        <v>132</v>
      </c>
    </row>
    <row r="515" spans="1:65" s="2" customFormat="1" ht="24.15" customHeight="1">
      <c r="A515" s="39"/>
      <c r="B515" s="40"/>
      <c r="C515" s="221" t="s">
        <v>650</v>
      </c>
      <c r="D515" s="221" t="s">
        <v>134</v>
      </c>
      <c r="E515" s="222" t="s">
        <v>651</v>
      </c>
      <c r="F515" s="223" t="s">
        <v>652</v>
      </c>
      <c r="G515" s="224" t="s">
        <v>137</v>
      </c>
      <c r="H515" s="225">
        <v>39</v>
      </c>
      <c r="I515" s="226"/>
      <c r="J515" s="227">
        <f>ROUND(I515*H515,2)</f>
        <v>0</v>
      </c>
      <c r="K515" s="223" t="s">
        <v>138</v>
      </c>
      <c r="L515" s="45"/>
      <c r="M515" s="228" t="s">
        <v>1</v>
      </c>
      <c r="N515" s="229" t="s">
        <v>48</v>
      </c>
      <c r="O515" s="92"/>
      <c r="P515" s="230">
        <f>O515*H515</f>
        <v>0</v>
      </c>
      <c r="Q515" s="230">
        <v>0</v>
      </c>
      <c r="R515" s="230">
        <f>Q515*H515</f>
        <v>0</v>
      </c>
      <c r="S515" s="230">
        <v>0</v>
      </c>
      <c r="T515" s="231">
        <f>S515*H515</f>
        <v>0</v>
      </c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R515" s="232" t="s">
        <v>139</v>
      </c>
      <c r="AT515" s="232" t="s">
        <v>134</v>
      </c>
      <c r="AU515" s="232" t="s">
        <v>21</v>
      </c>
      <c r="AY515" s="17" t="s">
        <v>132</v>
      </c>
      <c r="BE515" s="233">
        <f>IF(N515="základní",J515,0)</f>
        <v>0</v>
      </c>
      <c r="BF515" s="233">
        <f>IF(N515="snížená",J515,0)</f>
        <v>0</v>
      </c>
      <c r="BG515" s="233">
        <f>IF(N515="zákl. přenesená",J515,0)</f>
        <v>0</v>
      </c>
      <c r="BH515" s="233">
        <f>IF(N515="sníž. přenesená",J515,0)</f>
        <v>0</v>
      </c>
      <c r="BI515" s="233">
        <f>IF(N515="nulová",J515,0)</f>
        <v>0</v>
      </c>
      <c r="BJ515" s="17" t="s">
        <v>91</v>
      </c>
      <c r="BK515" s="233">
        <f>ROUND(I515*H515,2)</f>
        <v>0</v>
      </c>
      <c r="BL515" s="17" t="s">
        <v>139</v>
      </c>
      <c r="BM515" s="232" t="s">
        <v>653</v>
      </c>
    </row>
    <row r="516" spans="1:47" s="2" customFormat="1" ht="12">
      <c r="A516" s="39"/>
      <c r="B516" s="40"/>
      <c r="C516" s="41"/>
      <c r="D516" s="234" t="s">
        <v>141</v>
      </c>
      <c r="E516" s="41"/>
      <c r="F516" s="235" t="s">
        <v>654</v>
      </c>
      <c r="G516" s="41"/>
      <c r="H516" s="41"/>
      <c r="I516" s="236"/>
      <c r="J516" s="41"/>
      <c r="K516" s="41"/>
      <c r="L516" s="45"/>
      <c r="M516" s="237"/>
      <c r="N516" s="238"/>
      <c r="O516" s="92"/>
      <c r="P516" s="92"/>
      <c r="Q516" s="92"/>
      <c r="R516" s="92"/>
      <c r="S516" s="92"/>
      <c r="T516" s="93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T516" s="17" t="s">
        <v>141</v>
      </c>
      <c r="AU516" s="17" t="s">
        <v>21</v>
      </c>
    </row>
    <row r="517" spans="1:51" s="13" customFormat="1" ht="12">
      <c r="A517" s="13"/>
      <c r="B517" s="239"/>
      <c r="C517" s="240"/>
      <c r="D517" s="234" t="s">
        <v>143</v>
      </c>
      <c r="E517" s="241" t="s">
        <v>1</v>
      </c>
      <c r="F517" s="242" t="s">
        <v>655</v>
      </c>
      <c r="G517" s="240"/>
      <c r="H517" s="241" t="s">
        <v>1</v>
      </c>
      <c r="I517" s="243"/>
      <c r="J517" s="240"/>
      <c r="K517" s="240"/>
      <c r="L517" s="244"/>
      <c r="M517" s="245"/>
      <c r="N517" s="246"/>
      <c r="O517" s="246"/>
      <c r="P517" s="246"/>
      <c r="Q517" s="246"/>
      <c r="R517" s="246"/>
      <c r="S517" s="246"/>
      <c r="T517" s="247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48" t="s">
        <v>143</v>
      </c>
      <c r="AU517" s="248" t="s">
        <v>21</v>
      </c>
      <c r="AV517" s="13" t="s">
        <v>91</v>
      </c>
      <c r="AW517" s="13" t="s">
        <v>38</v>
      </c>
      <c r="AX517" s="13" t="s">
        <v>83</v>
      </c>
      <c r="AY517" s="248" t="s">
        <v>132</v>
      </c>
    </row>
    <row r="518" spans="1:51" s="14" customFormat="1" ht="12">
      <c r="A518" s="14"/>
      <c r="B518" s="249"/>
      <c r="C518" s="250"/>
      <c r="D518" s="234" t="s">
        <v>143</v>
      </c>
      <c r="E518" s="251" t="s">
        <v>1</v>
      </c>
      <c r="F518" s="252" t="s">
        <v>379</v>
      </c>
      <c r="G518" s="250"/>
      <c r="H518" s="253">
        <v>39</v>
      </c>
      <c r="I518" s="254"/>
      <c r="J518" s="250"/>
      <c r="K518" s="250"/>
      <c r="L518" s="255"/>
      <c r="M518" s="256"/>
      <c r="N518" s="257"/>
      <c r="O518" s="257"/>
      <c r="P518" s="257"/>
      <c r="Q518" s="257"/>
      <c r="R518" s="257"/>
      <c r="S518" s="257"/>
      <c r="T518" s="258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59" t="s">
        <v>143</v>
      </c>
      <c r="AU518" s="259" t="s">
        <v>21</v>
      </c>
      <c r="AV518" s="14" t="s">
        <v>21</v>
      </c>
      <c r="AW518" s="14" t="s">
        <v>38</v>
      </c>
      <c r="AX518" s="14" t="s">
        <v>91</v>
      </c>
      <c r="AY518" s="259" t="s">
        <v>132</v>
      </c>
    </row>
    <row r="519" spans="1:65" s="2" customFormat="1" ht="16.5" customHeight="1">
      <c r="A519" s="39"/>
      <c r="B519" s="40"/>
      <c r="C519" s="221" t="s">
        <v>656</v>
      </c>
      <c r="D519" s="221" t="s">
        <v>134</v>
      </c>
      <c r="E519" s="222" t="s">
        <v>657</v>
      </c>
      <c r="F519" s="223" t="s">
        <v>658</v>
      </c>
      <c r="G519" s="224" t="s">
        <v>659</v>
      </c>
      <c r="H519" s="225">
        <v>1</v>
      </c>
      <c r="I519" s="226"/>
      <c r="J519" s="227">
        <f>ROUND(I519*H519,2)</f>
        <v>0</v>
      </c>
      <c r="K519" s="223" t="s">
        <v>1</v>
      </c>
      <c r="L519" s="45"/>
      <c r="M519" s="228" t="s">
        <v>1</v>
      </c>
      <c r="N519" s="229" t="s">
        <v>48</v>
      </c>
      <c r="O519" s="92"/>
      <c r="P519" s="230">
        <f>O519*H519</f>
        <v>0</v>
      </c>
      <c r="Q519" s="230">
        <v>0</v>
      </c>
      <c r="R519" s="230">
        <f>Q519*H519</f>
        <v>0</v>
      </c>
      <c r="S519" s="230">
        <v>1</v>
      </c>
      <c r="T519" s="231">
        <f>S519*H519</f>
        <v>1</v>
      </c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R519" s="232" t="s">
        <v>139</v>
      </c>
      <c r="AT519" s="232" t="s">
        <v>134</v>
      </c>
      <c r="AU519" s="232" t="s">
        <v>21</v>
      </c>
      <c r="AY519" s="17" t="s">
        <v>132</v>
      </c>
      <c r="BE519" s="233">
        <f>IF(N519="základní",J519,0)</f>
        <v>0</v>
      </c>
      <c r="BF519" s="233">
        <f>IF(N519="snížená",J519,0)</f>
        <v>0</v>
      </c>
      <c r="BG519" s="233">
        <f>IF(N519="zákl. přenesená",J519,0)</f>
        <v>0</v>
      </c>
      <c r="BH519" s="233">
        <f>IF(N519="sníž. přenesená",J519,0)</f>
        <v>0</v>
      </c>
      <c r="BI519" s="233">
        <f>IF(N519="nulová",J519,0)</f>
        <v>0</v>
      </c>
      <c r="BJ519" s="17" t="s">
        <v>91</v>
      </c>
      <c r="BK519" s="233">
        <f>ROUND(I519*H519,2)</f>
        <v>0</v>
      </c>
      <c r="BL519" s="17" t="s">
        <v>139</v>
      </c>
      <c r="BM519" s="232" t="s">
        <v>660</v>
      </c>
    </row>
    <row r="520" spans="1:47" s="2" customFormat="1" ht="12">
      <c r="A520" s="39"/>
      <c r="B520" s="40"/>
      <c r="C520" s="41"/>
      <c r="D520" s="234" t="s">
        <v>141</v>
      </c>
      <c r="E520" s="41"/>
      <c r="F520" s="235" t="s">
        <v>658</v>
      </c>
      <c r="G520" s="41"/>
      <c r="H520" s="41"/>
      <c r="I520" s="236"/>
      <c r="J520" s="41"/>
      <c r="K520" s="41"/>
      <c r="L520" s="45"/>
      <c r="M520" s="237"/>
      <c r="N520" s="238"/>
      <c r="O520" s="92"/>
      <c r="P520" s="92"/>
      <c r="Q520" s="92"/>
      <c r="R520" s="92"/>
      <c r="S520" s="92"/>
      <c r="T520" s="93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T520" s="17" t="s">
        <v>141</v>
      </c>
      <c r="AU520" s="17" t="s">
        <v>21</v>
      </c>
    </row>
    <row r="521" spans="1:51" s="14" customFormat="1" ht="12">
      <c r="A521" s="14"/>
      <c r="B521" s="249"/>
      <c r="C521" s="250"/>
      <c r="D521" s="234" t="s">
        <v>143</v>
      </c>
      <c r="E521" s="251" t="s">
        <v>1</v>
      </c>
      <c r="F521" s="252" t="s">
        <v>91</v>
      </c>
      <c r="G521" s="250"/>
      <c r="H521" s="253">
        <v>1</v>
      </c>
      <c r="I521" s="254"/>
      <c r="J521" s="250"/>
      <c r="K521" s="250"/>
      <c r="L521" s="255"/>
      <c r="M521" s="256"/>
      <c r="N521" s="257"/>
      <c r="O521" s="257"/>
      <c r="P521" s="257"/>
      <c r="Q521" s="257"/>
      <c r="R521" s="257"/>
      <c r="S521" s="257"/>
      <c r="T521" s="258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59" t="s">
        <v>143</v>
      </c>
      <c r="AU521" s="259" t="s">
        <v>21</v>
      </c>
      <c r="AV521" s="14" t="s">
        <v>21</v>
      </c>
      <c r="AW521" s="14" t="s">
        <v>38</v>
      </c>
      <c r="AX521" s="14" t="s">
        <v>83</v>
      </c>
      <c r="AY521" s="259" t="s">
        <v>132</v>
      </c>
    </row>
    <row r="522" spans="1:51" s="15" customFormat="1" ht="12">
      <c r="A522" s="15"/>
      <c r="B522" s="260"/>
      <c r="C522" s="261"/>
      <c r="D522" s="234" t="s">
        <v>143</v>
      </c>
      <c r="E522" s="262" t="s">
        <v>1</v>
      </c>
      <c r="F522" s="263" t="s">
        <v>145</v>
      </c>
      <c r="G522" s="261"/>
      <c r="H522" s="264">
        <v>1</v>
      </c>
      <c r="I522" s="265"/>
      <c r="J522" s="261"/>
      <c r="K522" s="261"/>
      <c r="L522" s="266"/>
      <c r="M522" s="267"/>
      <c r="N522" s="268"/>
      <c r="O522" s="268"/>
      <c r="P522" s="268"/>
      <c r="Q522" s="268"/>
      <c r="R522" s="268"/>
      <c r="S522" s="268"/>
      <c r="T522" s="269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T522" s="270" t="s">
        <v>143</v>
      </c>
      <c r="AU522" s="270" t="s">
        <v>21</v>
      </c>
      <c r="AV522" s="15" t="s">
        <v>139</v>
      </c>
      <c r="AW522" s="15" t="s">
        <v>38</v>
      </c>
      <c r="AX522" s="15" t="s">
        <v>91</v>
      </c>
      <c r="AY522" s="270" t="s">
        <v>132</v>
      </c>
    </row>
    <row r="523" spans="1:65" s="2" customFormat="1" ht="16.5" customHeight="1">
      <c r="A523" s="39"/>
      <c r="B523" s="40"/>
      <c r="C523" s="221" t="s">
        <v>587</v>
      </c>
      <c r="D523" s="221" t="s">
        <v>134</v>
      </c>
      <c r="E523" s="222" t="s">
        <v>661</v>
      </c>
      <c r="F523" s="223" t="s">
        <v>662</v>
      </c>
      <c r="G523" s="224" t="s">
        <v>196</v>
      </c>
      <c r="H523" s="225">
        <v>8</v>
      </c>
      <c r="I523" s="226"/>
      <c r="J523" s="227">
        <f>ROUND(I523*H523,2)</f>
        <v>0</v>
      </c>
      <c r="K523" s="223" t="s">
        <v>138</v>
      </c>
      <c r="L523" s="45"/>
      <c r="M523" s="228" t="s">
        <v>1</v>
      </c>
      <c r="N523" s="229" t="s">
        <v>48</v>
      </c>
      <c r="O523" s="92"/>
      <c r="P523" s="230">
        <f>O523*H523</f>
        <v>0</v>
      </c>
      <c r="Q523" s="230">
        <v>8E-05</v>
      </c>
      <c r="R523" s="230">
        <f>Q523*H523</f>
        <v>0.00064</v>
      </c>
      <c r="S523" s="230">
        <v>0.018</v>
      </c>
      <c r="T523" s="231">
        <f>S523*H523</f>
        <v>0.144</v>
      </c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R523" s="232" t="s">
        <v>139</v>
      </c>
      <c r="AT523" s="232" t="s">
        <v>134</v>
      </c>
      <c r="AU523" s="232" t="s">
        <v>21</v>
      </c>
      <c r="AY523" s="17" t="s">
        <v>132</v>
      </c>
      <c r="BE523" s="233">
        <f>IF(N523="základní",J523,0)</f>
        <v>0</v>
      </c>
      <c r="BF523" s="233">
        <f>IF(N523="snížená",J523,0)</f>
        <v>0</v>
      </c>
      <c r="BG523" s="233">
        <f>IF(N523="zákl. přenesená",J523,0)</f>
        <v>0</v>
      </c>
      <c r="BH523" s="233">
        <f>IF(N523="sníž. přenesená",J523,0)</f>
        <v>0</v>
      </c>
      <c r="BI523" s="233">
        <f>IF(N523="nulová",J523,0)</f>
        <v>0</v>
      </c>
      <c r="BJ523" s="17" t="s">
        <v>91</v>
      </c>
      <c r="BK523" s="233">
        <f>ROUND(I523*H523,2)</f>
        <v>0</v>
      </c>
      <c r="BL523" s="17" t="s">
        <v>139</v>
      </c>
      <c r="BM523" s="232" t="s">
        <v>663</v>
      </c>
    </row>
    <row r="524" spans="1:47" s="2" customFormat="1" ht="12">
      <c r="A524" s="39"/>
      <c r="B524" s="40"/>
      <c r="C524" s="41"/>
      <c r="D524" s="234" t="s">
        <v>141</v>
      </c>
      <c r="E524" s="41"/>
      <c r="F524" s="235" t="s">
        <v>664</v>
      </c>
      <c r="G524" s="41"/>
      <c r="H524" s="41"/>
      <c r="I524" s="236"/>
      <c r="J524" s="41"/>
      <c r="K524" s="41"/>
      <c r="L524" s="45"/>
      <c r="M524" s="237"/>
      <c r="N524" s="238"/>
      <c r="O524" s="92"/>
      <c r="P524" s="92"/>
      <c r="Q524" s="92"/>
      <c r="R524" s="92"/>
      <c r="S524" s="92"/>
      <c r="T524" s="93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T524" s="17" t="s">
        <v>141</v>
      </c>
      <c r="AU524" s="17" t="s">
        <v>21</v>
      </c>
    </row>
    <row r="525" spans="1:51" s="14" customFormat="1" ht="12">
      <c r="A525" s="14"/>
      <c r="B525" s="249"/>
      <c r="C525" s="250"/>
      <c r="D525" s="234" t="s">
        <v>143</v>
      </c>
      <c r="E525" s="251" t="s">
        <v>1</v>
      </c>
      <c r="F525" s="252" t="s">
        <v>182</v>
      </c>
      <c r="G525" s="250"/>
      <c r="H525" s="253">
        <v>8</v>
      </c>
      <c r="I525" s="254"/>
      <c r="J525" s="250"/>
      <c r="K525" s="250"/>
      <c r="L525" s="255"/>
      <c r="M525" s="256"/>
      <c r="N525" s="257"/>
      <c r="O525" s="257"/>
      <c r="P525" s="257"/>
      <c r="Q525" s="257"/>
      <c r="R525" s="257"/>
      <c r="S525" s="257"/>
      <c r="T525" s="258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59" t="s">
        <v>143</v>
      </c>
      <c r="AU525" s="259" t="s">
        <v>21</v>
      </c>
      <c r="AV525" s="14" t="s">
        <v>21</v>
      </c>
      <c r="AW525" s="14" t="s">
        <v>38</v>
      </c>
      <c r="AX525" s="14" t="s">
        <v>83</v>
      </c>
      <c r="AY525" s="259" t="s">
        <v>132</v>
      </c>
    </row>
    <row r="526" spans="1:51" s="15" customFormat="1" ht="12">
      <c r="A526" s="15"/>
      <c r="B526" s="260"/>
      <c r="C526" s="261"/>
      <c r="D526" s="234" t="s">
        <v>143</v>
      </c>
      <c r="E526" s="262" t="s">
        <v>1</v>
      </c>
      <c r="F526" s="263" t="s">
        <v>145</v>
      </c>
      <c r="G526" s="261"/>
      <c r="H526" s="264">
        <v>8</v>
      </c>
      <c r="I526" s="265"/>
      <c r="J526" s="261"/>
      <c r="K526" s="261"/>
      <c r="L526" s="266"/>
      <c r="M526" s="267"/>
      <c r="N526" s="268"/>
      <c r="O526" s="268"/>
      <c r="P526" s="268"/>
      <c r="Q526" s="268"/>
      <c r="R526" s="268"/>
      <c r="S526" s="268"/>
      <c r="T526" s="269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T526" s="270" t="s">
        <v>143</v>
      </c>
      <c r="AU526" s="270" t="s">
        <v>21</v>
      </c>
      <c r="AV526" s="15" t="s">
        <v>139</v>
      </c>
      <c r="AW526" s="15" t="s">
        <v>38</v>
      </c>
      <c r="AX526" s="15" t="s">
        <v>91</v>
      </c>
      <c r="AY526" s="270" t="s">
        <v>132</v>
      </c>
    </row>
    <row r="527" spans="1:63" s="12" customFormat="1" ht="22.8" customHeight="1">
      <c r="A527" s="12"/>
      <c r="B527" s="205"/>
      <c r="C527" s="206"/>
      <c r="D527" s="207" t="s">
        <v>82</v>
      </c>
      <c r="E527" s="219" t="s">
        <v>665</v>
      </c>
      <c r="F527" s="219" t="s">
        <v>666</v>
      </c>
      <c r="G527" s="206"/>
      <c r="H527" s="206"/>
      <c r="I527" s="209"/>
      <c r="J527" s="220">
        <f>BK527</f>
        <v>0</v>
      </c>
      <c r="K527" s="206"/>
      <c r="L527" s="211"/>
      <c r="M527" s="212"/>
      <c r="N527" s="213"/>
      <c r="O527" s="213"/>
      <c r="P527" s="214">
        <f>SUM(P528:P570)</f>
        <v>0</v>
      </c>
      <c r="Q527" s="213"/>
      <c r="R527" s="214">
        <f>SUM(R528:R570)</f>
        <v>0</v>
      </c>
      <c r="S527" s="213"/>
      <c r="T527" s="215">
        <f>SUM(T528:T570)</f>
        <v>0</v>
      </c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R527" s="216" t="s">
        <v>91</v>
      </c>
      <c r="AT527" s="217" t="s">
        <v>82</v>
      </c>
      <c r="AU527" s="217" t="s">
        <v>91</v>
      </c>
      <c r="AY527" s="216" t="s">
        <v>132</v>
      </c>
      <c r="BK527" s="218">
        <f>SUM(BK528:BK570)</f>
        <v>0</v>
      </c>
    </row>
    <row r="528" spans="1:65" s="2" customFormat="1" ht="21.75" customHeight="1">
      <c r="A528" s="39"/>
      <c r="B528" s="40"/>
      <c r="C528" s="221" t="s">
        <v>667</v>
      </c>
      <c r="D528" s="221" t="s">
        <v>134</v>
      </c>
      <c r="E528" s="222" t="s">
        <v>668</v>
      </c>
      <c r="F528" s="223" t="s">
        <v>669</v>
      </c>
      <c r="G528" s="224" t="s">
        <v>258</v>
      </c>
      <c r="H528" s="225">
        <v>310.553</v>
      </c>
      <c r="I528" s="226"/>
      <c r="J528" s="227">
        <f>ROUND(I528*H528,2)</f>
        <v>0</v>
      </c>
      <c r="K528" s="223" t="s">
        <v>138</v>
      </c>
      <c r="L528" s="45"/>
      <c r="M528" s="228" t="s">
        <v>1</v>
      </c>
      <c r="N528" s="229" t="s">
        <v>48</v>
      </c>
      <c r="O528" s="92"/>
      <c r="P528" s="230">
        <f>O528*H528</f>
        <v>0</v>
      </c>
      <c r="Q528" s="230">
        <v>0</v>
      </c>
      <c r="R528" s="230">
        <f>Q528*H528</f>
        <v>0</v>
      </c>
      <c r="S528" s="230">
        <v>0</v>
      </c>
      <c r="T528" s="231">
        <f>S528*H528</f>
        <v>0</v>
      </c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R528" s="232" t="s">
        <v>139</v>
      </c>
      <c r="AT528" s="232" t="s">
        <v>134</v>
      </c>
      <c r="AU528" s="232" t="s">
        <v>21</v>
      </c>
      <c r="AY528" s="17" t="s">
        <v>132</v>
      </c>
      <c r="BE528" s="233">
        <f>IF(N528="základní",J528,0)</f>
        <v>0</v>
      </c>
      <c r="BF528" s="233">
        <f>IF(N528="snížená",J528,0)</f>
        <v>0</v>
      </c>
      <c r="BG528" s="233">
        <f>IF(N528="zákl. přenesená",J528,0)</f>
        <v>0</v>
      </c>
      <c r="BH528" s="233">
        <f>IF(N528="sníž. přenesená",J528,0)</f>
        <v>0</v>
      </c>
      <c r="BI528" s="233">
        <f>IF(N528="nulová",J528,0)</f>
        <v>0</v>
      </c>
      <c r="BJ528" s="17" t="s">
        <v>91</v>
      </c>
      <c r="BK528" s="233">
        <f>ROUND(I528*H528,2)</f>
        <v>0</v>
      </c>
      <c r="BL528" s="17" t="s">
        <v>139</v>
      </c>
      <c r="BM528" s="232" t="s">
        <v>670</v>
      </c>
    </row>
    <row r="529" spans="1:47" s="2" customFormat="1" ht="12">
      <c r="A529" s="39"/>
      <c r="B529" s="40"/>
      <c r="C529" s="41"/>
      <c r="D529" s="234" t="s">
        <v>141</v>
      </c>
      <c r="E529" s="41"/>
      <c r="F529" s="235" t="s">
        <v>671</v>
      </c>
      <c r="G529" s="41"/>
      <c r="H529" s="41"/>
      <c r="I529" s="236"/>
      <c r="J529" s="41"/>
      <c r="K529" s="41"/>
      <c r="L529" s="45"/>
      <c r="M529" s="237"/>
      <c r="N529" s="238"/>
      <c r="O529" s="92"/>
      <c r="P529" s="92"/>
      <c r="Q529" s="92"/>
      <c r="R529" s="92"/>
      <c r="S529" s="92"/>
      <c r="T529" s="93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T529" s="17" t="s">
        <v>141</v>
      </c>
      <c r="AU529" s="17" t="s">
        <v>21</v>
      </c>
    </row>
    <row r="530" spans="1:51" s="14" customFormat="1" ht="12">
      <c r="A530" s="14"/>
      <c r="B530" s="249"/>
      <c r="C530" s="250"/>
      <c r="D530" s="234" t="s">
        <v>143</v>
      </c>
      <c r="E530" s="251" t="s">
        <v>1</v>
      </c>
      <c r="F530" s="252" t="s">
        <v>672</v>
      </c>
      <c r="G530" s="250"/>
      <c r="H530" s="253">
        <v>189.35</v>
      </c>
      <c r="I530" s="254"/>
      <c r="J530" s="250"/>
      <c r="K530" s="250"/>
      <c r="L530" s="255"/>
      <c r="M530" s="256"/>
      <c r="N530" s="257"/>
      <c r="O530" s="257"/>
      <c r="P530" s="257"/>
      <c r="Q530" s="257"/>
      <c r="R530" s="257"/>
      <c r="S530" s="257"/>
      <c r="T530" s="258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59" t="s">
        <v>143</v>
      </c>
      <c r="AU530" s="259" t="s">
        <v>21</v>
      </c>
      <c r="AV530" s="14" t="s">
        <v>21</v>
      </c>
      <c r="AW530" s="14" t="s">
        <v>38</v>
      </c>
      <c r="AX530" s="14" t="s">
        <v>83</v>
      </c>
      <c r="AY530" s="259" t="s">
        <v>132</v>
      </c>
    </row>
    <row r="531" spans="1:51" s="14" customFormat="1" ht="12">
      <c r="A531" s="14"/>
      <c r="B531" s="249"/>
      <c r="C531" s="250"/>
      <c r="D531" s="234" t="s">
        <v>143</v>
      </c>
      <c r="E531" s="251" t="s">
        <v>1</v>
      </c>
      <c r="F531" s="252" t="s">
        <v>673</v>
      </c>
      <c r="G531" s="250"/>
      <c r="H531" s="253">
        <v>11.878</v>
      </c>
      <c r="I531" s="254"/>
      <c r="J531" s="250"/>
      <c r="K531" s="250"/>
      <c r="L531" s="255"/>
      <c r="M531" s="256"/>
      <c r="N531" s="257"/>
      <c r="O531" s="257"/>
      <c r="P531" s="257"/>
      <c r="Q531" s="257"/>
      <c r="R531" s="257"/>
      <c r="S531" s="257"/>
      <c r="T531" s="258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59" t="s">
        <v>143</v>
      </c>
      <c r="AU531" s="259" t="s">
        <v>21</v>
      </c>
      <c r="AV531" s="14" t="s">
        <v>21</v>
      </c>
      <c r="AW531" s="14" t="s">
        <v>38</v>
      </c>
      <c r="AX531" s="14" t="s">
        <v>83</v>
      </c>
      <c r="AY531" s="259" t="s">
        <v>132</v>
      </c>
    </row>
    <row r="532" spans="1:51" s="14" customFormat="1" ht="12">
      <c r="A532" s="14"/>
      <c r="B532" s="249"/>
      <c r="C532" s="250"/>
      <c r="D532" s="234" t="s">
        <v>143</v>
      </c>
      <c r="E532" s="251" t="s">
        <v>1</v>
      </c>
      <c r="F532" s="252" t="s">
        <v>674</v>
      </c>
      <c r="G532" s="250"/>
      <c r="H532" s="253">
        <v>101.2</v>
      </c>
      <c r="I532" s="254"/>
      <c r="J532" s="250"/>
      <c r="K532" s="250"/>
      <c r="L532" s="255"/>
      <c r="M532" s="256"/>
      <c r="N532" s="257"/>
      <c r="O532" s="257"/>
      <c r="P532" s="257"/>
      <c r="Q532" s="257"/>
      <c r="R532" s="257"/>
      <c r="S532" s="257"/>
      <c r="T532" s="258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59" t="s">
        <v>143</v>
      </c>
      <c r="AU532" s="259" t="s">
        <v>21</v>
      </c>
      <c r="AV532" s="14" t="s">
        <v>21</v>
      </c>
      <c r="AW532" s="14" t="s">
        <v>38</v>
      </c>
      <c r="AX532" s="14" t="s">
        <v>83</v>
      </c>
      <c r="AY532" s="259" t="s">
        <v>132</v>
      </c>
    </row>
    <row r="533" spans="1:51" s="14" customFormat="1" ht="12">
      <c r="A533" s="14"/>
      <c r="B533" s="249"/>
      <c r="C533" s="250"/>
      <c r="D533" s="234" t="s">
        <v>143</v>
      </c>
      <c r="E533" s="251" t="s">
        <v>1</v>
      </c>
      <c r="F533" s="252" t="s">
        <v>675</v>
      </c>
      <c r="G533" s="250"/>
      <c r="H533" s="253">
        <v>8.125</v>
      </c>
      <c r="I533" s="254"/>
      <c r="J533" s="250"/>
      <c r="K533" s="250"/>
      <c r="L533" s="255"/>
      <c r="M533" s="256"/>
      <c r="N533" s="257"/>
      <c r="O533" s="257"/>
      <c r="P533" s="257"/>
      <c r="Q533" s="257"/>
      <c r="R533" s="257"/>
      <c r="S533" s="257"/>
      <c r="T533" s="258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59" t="s">
        <v>143</v>
      </c>
      <c r="AU533" s="259" t="s">
        <v>21</v>
      </c>
      <c r="AV533" s="14" t="s">
        <v>21</v>
      </c>
      <c r="AW533" s="14" t="s">
        <v>38</v>
      </c>
      <c r="AX533" s="14" t="s">
        <v>83</v>
      </c>
      <c r="AY533" s="259" t="s">
        <v>132</v>
      </c>
    </row>
    <row r="534" spans="1:51" s="15" customFormat="1" ht="12">
      <c r="A534" s="15"/>
      <c r="B534" s="260"/>
      <c r="C534" s="261"/>
      <c r="D534" s="234" t="s">
        <v>143</v>
      </c>
      <c r="E534" s="262" t="s">
        <v>1</v>
      </c>
      <c r="F534" s="263" t="s">
        <v>145</v>
      </c>
      <c r="G534" s="261"/>
      <c r="H534" s="264">
        <v>310.553</v>
      </c>
      <c r="I534" s="265"/>
      <c r="J534" s="261"/>
      <c r="K534" s="261"/>
      <c r="L534" s="266"/>
      <c r="M534" s="267"/>
      <c r="N534" s="268"/>
      <c r="O534" s="268"/>
      <c r="P534" s="268"/>
      <c r="Q534" s="268"/>
      <c r="R534" s="268"/>
      <c r="S534" s="268"/>
      <c r="T534" s="269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T534" s="270" t="s">
        <v>143</v>
      </c>
      <c r="AU534" s="270" t="s">
        <v>21</v>
      </c>
      <c r="AV534" s="15" t="s">
        <v>139</v>
      </c>
      <c r="AW534" s="15" t="s">
        <v>38</v>
      </c>
      <c r="AX534" s="15" t="s">
        <v>91</v>
      </c>
      <c r="AY534" s="270" t="s">
        <v>132</v>
      </c>
    </row>
    <row r="535" spans="1:65" s="2" customFormat="1" ht="24.15" customHeight="1">
      <c r="A535" s="39"/>
      <c r="B535" s="40"/>
      <c r="C535" s="221" t="s">
        <v>676</v>
      </c>
      <c r="D535" s="221" t="s">
        <v>134</v>
      </c>
      <c r="E535" s="222" t="s">
        <v>677</v>
      </c>
      <c r="F535" s="223" t="s">
        <v>678</v>
      </c>
      <c r="G535" s="224" t="s">
        <v>258</v>
      </c>
      <c r="H535" s="225">
        <v>2794.977</v>
      </c>
      <c r="I535" s="226"/>
      <c r="J535" s="227">
        <f>ROUND(I535*H535,2)</f>
        <v>0</v>
      </c>
      <c r="K535" s="223" t="s">
        <v>138</v>
      </c>
      <c r="L535" s="45"/>
      <c r="M535" s="228" t="s">
        <v>1</v>
      </c>
      <c r="N535" s="229" t="s">
        <v>48</v>
      </c>
      <c r="O535" s="92"/>
      <c r="P535" s="230">
        <f>O535*H535</f>
        <v>0</v>
      </c>
      <c r="Q535" s="230">
        <v>0</v>
      </c>
      <c r="R535" s="230">
        <f>Q535*H535</f>
        <v>0</v>
      </c>
      <c r="S535" s="230">
        <v>0</v>
      </c>
      <c r="T535" s="231">
        <f>S535*H535</f>
        <v>0</v>
      </c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R535" s="232" t="s">
        <v>139</v>
      </c>
      <c r="AT535" s="232" t="s">
        <v>134</v>
      </c>
      <c r="AU535" s="232" t="s">
        <v>21</v>
      </c>
      <c r="AY535" s="17" t="s">
        <v>132</v>
      </c>
      <c r="BE535" s="233">
        <f>IF(N535="základní",J535,0)</f>
        <v>0</v>
      </c>
      <c r="BF535" s="233">
        <f>IF(N535="snížená",J535,0)</f>
        <v>0</v>
      </c>
      <c r="BG535" s="233">
        <f>IF(N535="zákl. přenesená",J535,0)</f>
        <v>0</v>
      </c>
      <c r="BH535" s="233">
        <f>IF(N535="sníž. přenesená",J535,0)</f>
        <v>0</v>
      </c>
      <c r="BI535" s="233">
        <f>IF(N535="nulová",J535,0)</f>
        <v>0</v>
      </c>
      <c r="BJ535" s="17" t="s">
        <v>91</v>
      </c>
      <c r="BK535" s="233">
        <f>ROUND(I535*H535,2)</f>
        <v>0</v>
      </c>
      <c r="BL535" s="17" t="s">
        <v>139</v>
      </c>
      <c r="BM535" s="232" t="s">
        <v>679</v>
      </c>
    </row>
    <row r="536" spans="1:47" s="2" customFormat="1" ht="12">
      <c r="A536" s="39"/>
      <c r="B536" s="40"/>
      <c r="C536" s="41"/>
      <c r="D536" s="234" t="s">
        <v>141</v>
      </c>
      <c r="E536" s="41"/>
      <c r="F536" s="235" t="s">
        <v>680</v>
      </c>
      <c r="G536" s="41"/>
      <c r="H536" s="41"/>
      <c r="I536" s="236"/>
      <c r="J536" s="41"/>
      <c r="K536" s="41"/>
      <c r="L536" s="45"/>
      <c r="M536" s="237"/>
      <c r="N536" s="238"/>
      <c r="O536" s="92"/>
      <c r="P536" s="92"/>
      <c r="Q536" s="92"/>
      <c r="R536" s="92"/>
      <c r="S536" s="92"/>
      <c r="T536" s="93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T536" s="17" t="s">
        <v>141</v>
      </c>
      <c r="AU536" s="17" t="s">
        <v>21</v>
      </c>
    </row>
    <row r="537" spans="1:51" s="14" customFormat="1" ht="12">
      <c r="A537" s="14"/>
      <c r="B537" s="249"/>
      <c r="C537" s="250"/>
      <c r="D537" s="234" t="s">
        <v>143</v>
      </c>
      <c r="E537" s="251" t="s">
        <v>1</v>
      </c>
      <c r="F537" s="252" t="s">
        <v>681</v>
      </c>
      <c r="G537" s="250"/>
      <c r="H537" s="253">
        <v>2794.977</v>
      </c>
      <c r="I537" s="254"/>
      <c r="J537" s="250"/>
      <c r="K537" s="250"/>
      <c r="L537" s="255"/>
      <c r="M537" s="256"/>
      <c r="N537" s="257"/>
      <c r="O537" s="257"/>
      <c r="P537" s="257"/>
      <c r="Q537" s="257"/>
      <c r="R537" s="257"/>
      <c r="S537" s="257"/>
      <c r="T537" s="258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59" t="s">
        <v>143</v>
      </c>
      <c r="AU537" s="259" t="s">
        <v>21</v>
      </c>
      <c r="AV537" s="14" t="s">
        <v>21</v>
      </c>
      <c r="AW537" s="14" t="s">
        <v>38</v>
      </c>
      <c r="AX537" s="14" t="s">
        <v>83</v>
      </c>
      <c r="AY537" s="259" t="s">
        <v>132</v>
      </c>
    </row>
    <row r="538" spans="1:51" s="15" customFormat="1" ht="12">
      <c r="A538" s="15"/>
      <c r="B538" s="260"/>
      <c r="C538" s="261"/>
      <c r="D538" s="234" t="s">
        <v>143</v>
      </c>
      <c r="E538" s="262" t="s">
        <v>1</v>
      </c>
      <c r="F538" s="263" t="s">
        <v>145</v>
      </c>
      <c r="G538" s="261"/>
      <c r="H538" s="264">
        <v>2794.977</v>
      </c>
      <c r="I538" s="265"/>
      <c r="J538" s="261"/>
      <c r="K538" s="261"/>
      <c r="L538" s="266"/>
      <c r="M538" s="267"/>
      <c r="N538" s="268"/>
      <c r="O538" s="268"/>
      <c r="P538" s="268"/>
      <c r="Q538" s="268"/>
      <c r="R538" s="268"/>
      <c r="S538" s="268"/>
      <c r="T538" s="269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T538" s="270" t="s">
        <v>143</v>
      </c>
      <c r="AU538" s="270" t="s">
        <v>21</v>
      </c>
      <c r="AV538" s="15" t="s">
        <v>139</v>
      </c>
      <c r="AW538" s="15" t="s">
        <v>38</v>
      </c>
      <c r="AX538" s="15" t="s">
        <v>91</v>
      </c>
      <c r="AY538" s="270" t="s">
        <v>132</v>
      </c>
    </row>
    <row r="539" spans="1:65" s="2" customFormat="1" ht="16.5" customHeight="1">
      <c r="A539" s="39"/>
      <c r="B539" s="40"/>
      <c r="C539" s="221" t="s">
        <v>682</v>
      </c>
      <c r="D539" s="221" t="s">
        <v>134</v>
      </c>
      <c r="E539" s="222" t="s">
        <v>683</v>
      </c>
      <c r="F539" s="223" t="s">
        <v>684</v>
      </c>
      <c r="G539" s="224" t="s">
        <v>258</v>
      </c>
      <c r="H539" s="225">
        <v>24.952</v>
      </c>
      <c r="I539" s="226"/>
      <c r="J539" s="227">
        <f>ROUND(I539*H539,2)</f>
        <v>0</v>
      </c>
      <c r="K539" s="223" t="s">
        <v>138</v>
      </c>
      <c r="L539" s="45"/>
      <c r="M539" s="228" t="s">
        <v>1</v>
      </c>
      <c r="N539" s="229" t="s">
        <v>48</v>
      </c>
      <c r="O539" s="92"/>
      <c r="P539" s="230">
        <f>O539*H539</f>
        <v>0</v>
      </c>
      <c r="Q539" s="230">
        <v>0</v>
      </c>
      <c r="R539" s="230">
        <f>Q539*H539</f>
        <v>0</v>
      </c>
      <c r="S539" s="230">
        <v>0</v>
      </c>
      <c r="T539" s="231">
        <f>S539*H539</f>
        <v>0</v>
      </c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R539" s="232" t="s">
        <v>139</v>
      </c>
      <c r="AT539" s="232" t="s">
        <v>134</v>
      </c>
      <c r="AU539" s="232" t="s">
        <v>21</v>
      </c>
      <c r="AY539" s="17" t="s">
        <v>132</v>
      </c>
      <c r="BE539" s="233">
        <f>IF(N539="základní",J539,0)</f>
        <v>0</v>
      </c>
      <c r="BF539" s="233">
        <f>IF(N539="snížená",J539,0)</f>
        <v>0</v>
      </c>
      <c r="BG539" s="233">
        <f>IF(N539="zákl. přenesená",J539,0)</f>
        <v>0</v>
      </c>
      <c r="BH539" s="233">
        <f>IF(N539="sníž. přenesená",J539,0)</f>
        <v>0</v>
      </c>
      <c r="BI539" s="233">
        <f>IF(N539="nulová",J539,0)</f>
        <v>0</v>
      </c>
      <c r="BJ539" s="17" t="s">
        <v>91</v>
      </c>
      <c r="BK539" s="233">
        <f>ROUND(I539*H539,2)</f>
        <v>0</v>
      </c>
      <c r="BL539" s="17" t="s">
        <v>139</v>
      </c>
      <c r="BM539" s="232" t="s">
        <v>685</v>
      </c>
    </row>
    <row r="540" spans="1:47" s="2" customFormat="1" ht="12">
      <c r="A540" s="39"/>
      <c r="B540" s="40"/>
      <c r="C540" s="41"/>
      <c r="D540" s="234" t="s">
        <v>141</v>
      </c>
      <c r="E540" s="41"/>
      <c r="F540" s="235" t="s">
        <v>686</v>
      </c>
      <c r="G540" s="41"/>
      <c r="H540" s="41"/>
      <c r="I540" s="236"/>
      <c r="J540" s="41"/>
      <c r="K540" s="41"/>
      <c r="L540" s="45"/>
      <c r="M540" s="237"/>
      <c r="N540" s="238"/>
      <c r="O540" s="92"/>
      <c r="P540" s="92"/>
      <c r="Q540" s="92"/>
      <c r="R540" s="92"/>
      <c r="S540" s="92"/>
      <c r="T540" s="93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T540" s="17" t="s">
        <v>141</v>
      </c>
      <c r="AU540" s="17" t="s">
        <v>21</v>
      </c>
    </row>
    <row r="541" spans="1:51" s="14" customFormat="1" ht="12">
      <c r="A541" s="14"/>
      <c r="B541" s="249"/>
      <c r="C541" s="250"/>
      <c r="D541" s="234" t="s">
        <v>143</v>
      </c>
      <c r="E541" s="251" t="s">
        <v>1</v>
      </c>
      <c r="F541" s="252" t="s">
        <v>687</v>
      </c>
      <c r="G541" s="250"/>
      <c r="H541" s="253">
        <v>23.15</v>
      </c>
      <c r="I541" s="254"/>
      <c r="J541" s="250"/>
      <c r="K541" s="250"/>
      <c r="L541" s="255"/>
      <c r="M541" s="256"/>
      <c r="N541" s="257"/>
      <c r="O541" s="257"/>
      <c r="P541" s="257"/>
      <c r="Q541" s="257"/>
      <c r="R541" s="257"/>
      <c r="S541" s="257"/>
      <c r="T541" s="258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59" t="s">
        <v>143</v>
      </c>
      <c r="AU541" s="259" t="s">
        <v>21</v>
      </c>
      <c r="AV541" s="14" t="s">
        <v>21</v>
      </c>
      <c r="AW541" s="14" t="s">
        <v>38</v>
      </c>
      <c r="AX541" s="14" t="s">
        <v>83</v>
      </c>
      <c r="AY541" s="259" t="s">
        <v>132</v>
      </c>
    </row>
    <row r="542" spans="1:51" s="14" customFormat="1" ht="12">
      <c r="A542" s="14"/>
      <c r="B542" s="249"/>
      <c r="C542" s="250"/>
      <c r="D542" s="234" t="s">
        <v>143</v>
      </c>
      <c r="E542" s="251" t="s">
        <v>1</v>
      </c>
      <c r="F542" s="252" t="s">
        <v>688</v>
      </c>
      <c r="G542" s="250"/>
      <c r="H542" s="253">
        <v>1.802</v>
      </c>
      <c r="I542" s="254"/>
      <c r="J542" s="250"/>
      <c r="K542" s="250"/>
      <c r="L542" s="255"/>
      <c r="M542" s="256"/>
      <c r="N542" s="257"/>
      <c r="O542" s="257"/>
      <c r="P542" s="257"/>
      <c r="Q542" s="257"/>
      <c r="R542" s="257"/>
      <c r="S542" s="257"/>
      <c r="T542" s="258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59" t="s">
        <v>143</v>
      </c>
      <c r="AU542" s="259" t="s">
        <v>21</v>
      </c>
      <c r="AV542" s="14" t="s">
        <v>21</v>
      </c>
      <c r="AW542" s="14" t="s">
        <v>38</v>
      </c>
      <c r="AX542" s="14" t="s">
        <v>83</v>
      </c>
      <c r="AY542" s="259" t="s">
        <v>132</v>
      </c>
    </row>
    <row r="543" spans="1:51" s="15" customFormat="1" ht="12">
      <c r="A543" s="15"/>
      <c r="B543" s="260"/>
      <c r="C543" s="261"/>
      <c r="D543" s="234" t="s">
        <v>143</v>
      </c>
      <c r="E543" s="262" t="s">
        <v>1</v>
      </c>
      <c r="F543" s="263" t="s">
        <v>145</v>
      </c>
      <c r="G543" s="261"/>
      <c r="H543" s="264">
        <v>24.951999999999998</v>
      </c>
      <c r="I543" s="265"/>
      <c r="J543" s="261"/>
      <c r="K543" s="261"/>
      <c r="L543" s="266"/>
      <c r="M543" s="267"/>
      <c r="N543" s="268"/>
      <c r="O543" s="268"/>
      <c r="P543" s="268"/>
      <c r="Q543" s="268"/>
      <c r="R543" s="268"/>
      <c r="S543" s="268"/>
      <c r="T543" s="269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T543" s="270" t="s">
        <v>143</v>
      </c>
      <c r="AU543" s="270" t="s">
        <v>21</v>
      </c>
      <c r="AV543" s="15" t="s">
        <v>139</v>
      </c>
      <c r="AW543" s="15" t="s">
        <v>38</v>
      </c>
      <c r="AX543" s="15" t="s">
        <v>91</v>
      </c>
      <c r="AY543" s="270" t="s">
        <v>132</v>
      </c>
    </row>
    <row r="544" spans="1:65" s="2" customFormat="1" ht="24.15" customHeight="1">
      <c r="A544" s="39"/>
      <c r="B544" s="40"/>
      <c r="C544" s="221" t="s">
        <v>689</v>
      </c>
      <c r="D544" s="221" t="s">
        <v>134</v>
      </c>
      <c r="E544" s="222" t="s">
        <v>690</v>
      </c>
      <c r="F544" s="223" t="s">
        <v>691</v>
      </c>
      <c r="G544" s="224" t="s">
        <v>258</v>
      </c>
      <c r="H544" s="225">
        <v>224.568</v>
      </c>
      <c r="I544" s="226"/>
      <c r="J544" s="227">
        <f>ROUND(I544*H544,2)</f>
        <v>0</v>
      </c>
      <c r="K544" s="223" t="s">
        <v>138</v>
      </c>
      <c r="L544" s="45"/>
      <c r="M544" s="228" t="s">
        <v>1</v>
      </c>
      <c r="N544" s="229" t="s">
        <v>48</v>
      </c>
      <c r="O544" s="92"/>
      <c r="P544" s="230">
        <f>O544*H544</f>
        <v>0</v>
      </c>
      <c r="Q544" s="230">
        <v>0</v>
      </c>
      <c r="R544" s="230">
        <f>Q544*H544</f>
        <v>0</v>
      </c>
      <c r="S544" s="230">
        <v>0</v>
      </c>
      <c r="T544" s="231">
        <f>S544*H544</f>
        <v>0</v>
      </c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R544" s="232" t="s">
        <v>139</v>
      </c>
      <c r="AT544" s="232" t="s">
        <v>134</v>
      </c>
      <c r="AU544" s="232" t="s">
        <v>21</v>
      </c>
      <c r="AY544" s="17" t="s">
        <v>132</v>
      </c>
      <c r="BE544" s="233">
        <f>IF(N544="základní",J544,0)</f>
        <v>0</v>
      </c>
      <c r="BF544" s="233">
        <f>IF(N544="snížená",J544,0)</f>
        <v>0</v>
      </c>
      <c r="BG544" s="233">
        <f>IF(N544="zákl. přenesená",J544,0)</f>
        <v>0</v>
      </c>
      <c r="BH544" s="233">
        <f>IF(N544="sníž. přenesená",J544,0)</f>
        <v>0</v>
      </c>
      <c r="BI544" s="233">
        <f>IF(N544="nulová",J544,0)</f>
        <v>0</v>
      </c>
      <c r="BJ544" s="17" t="s">
        <v>91</v>
      </c>
      <c r="BK544" s="233">
        <f>ROUND(I544*H544,2)</f>
        <v>0</v>
      </c>
      <c r="BL544" s="17" t="s">
        <v>139</v>
      </c>
      <c r="BM544" s="232" t="s">
        <v>692</v>
      </c>
    </row>
    <row r="545" spans="1:47" s="2" customFormat="1" ht="12">
      <c r="A545" s="39"/>
      <c r="B545" s="40"/>
      <c r="C545" s="41"/>
      <c r="D545" s="234" t="s">
        <v>141</v>
      </c>
      <c r="E545" s="41"/>
      <c r="F545" s="235" t="s">
        <v>693</v>
      </c>
      <c r="G545" s="41"/>
      <c r="H545" s="41"/>
      <c r="I545" s="236"/>
      <c r="J545" s="41"/>
      <c r="K545" s="41"/>
      <c r="L545" s="45"/>
      <c r="M545" s="237"/>
      <c r="N545" s="238"/>
      <c r="O545" s="92"/>
      <c r="P545" s="92"/>
      <c r="Q545" s="92"/>
      <c r="R545" s="92"/>
      <c r="S545" s="92"/>
      <c r="T545" s="93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T545" s="17" t="s">
        <v>141</v>
      </c>
      <c r="AU545" s="17" t="s">
        <v>21</v>
      </c>
    </row>
    <row r="546" spans="1:51" s="14" customFormat="1" ht="12">
      <c r="A546" s="14"/>
      <c r="B546" s="249"/>
      <c r="C546" s="250"/>
      <c r="D546" s="234" t="s">
        <v>143</v>
      </c>
      <c r="E546" s="251" t="s">
        <v>1</v>
      </c>
      <c r="F546" s="252" t="s">
        <v>694</v>
      </c>
      <c r="G546" s="250"/>
      <c r="H546" s="253">
        <v>224.568</v>
      </c>
      <c r="I546" s="254"/>
      <c r="J546" s="250"/>
      <c r="K546" s="250"/>
      <c r="L546" s="255"/>
      <c r="M546" s="256"/>
      <c r="N546" s="257"/>
      <c r="O546" s="257"/>
      <c r="P546" s="257"/>
      <c r="Q546" s="257"/>
      <c r="R546" s="257"/>
      <c r="S546" s="257"/>
      <c r="T546" s="258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59" t="s">
        <v>143</v>
      </c>
      <c r="AU546" s="259" t="s">
        <v>21</v>
      </c>
      <c r="AV546" s="14" t="s">
        <v>21</v>
      </c>
      <c r="AW546" s="14" t="s">
        <v>38</v>
      </c>
      <c r="AX546" s="14" t="s">
        <v>83</v>
      </c>
      <c r="AY546" s="259" t="s">
        <v>132</v>
      </c>
    </row>
    <row r="547" spans="1:51" s="15" customFormat="1" ht="12">
      <c r="A547" s="15"/>
      <c r="B547" s="260"/>
      <c r="C547" s="261"/>
      <c r="D547" s="234" t="s">
        <v>143</v>
      </c>
      <c r="E547" s="262" t="s">
        <v>1</v>
      </c>
      <c r="F547" s="263" t="s">
        <v>145</v>
      </c>
      <c r="G547" s="261"/>
      <c r="H547" s="264">
        <v>224.568</v>
      </c>
      <c r="I547" s="265"/>
      <c r="J547" s="261"/>
      <c r="K547" s="261"/>
      <c r="L547" s="266"/>
      <c r="M547" s="267"/>
      <c r="N547" s="268"/>
      <c r="O547" s="268"/>
      <c r="P547" s="268"/>
      <c r="Q547" s="268"/>
      <c r="R547" s="268"/>
      <c r="S547" s="268"/>
      <c r="T547" s="269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T547" s="270" t="s">
        <v>143</v>
      </c>
      <c r="AU547" s="270" t="s">
        <v>21</v>
      </c>
      <c r="AV547" s="15" t="s">
        <v>139</v>
      </c>
      <c r="AW547" s="15" t="s">
        <v>38</v>
      </c>
      <c r="AX547" s="15" t="s">
        <v>91</v>
      </c>
      <c r="AY547" s="270" t="s">
        <v>132</v>
      </c>
    </row>
    <row r="548" spans="1:65" s="2" customFormat="1" ht="24.15" customHeight="1">
      <c r="A548" s="39"/>
      <c r="B548" s="40"/>
      <c r="C548" s="221" t="s">
        <v>695</v>
      </c>
      <c r="D548" s="221" t="s">
        <v>134</v>
      </c>
      <c r="E548" s="222" t="s">
        <v>696</v>
      </c>
      <c r="F548" s="223" t="s">
        <v>697</v>
      </c>
      <c r="G548" s="224" t="s">
        <v>258</v>
      </c>
      <c r="H548" s="225">
        <v>310.553</v>
      </c>
      <c r="I548" s="226"/>
      <c r="J548" s="227">
        <f>ROUND(I548*H548,2)</f>
        <v>0</v>
      </c>
      <c r="K548" s="223" t="s">
        <v>138</v>
      </c>
      <c r="L548" s="45"/>
      <c r="M548" s="228" t="s">
        <v>1</v>
      </c>
      <c r="N548" s="229" t="s">
        <v>48</v>
      </c>
      <c r="O548" s="92"/>
      <c r="P548" s="230">
        <f>O548*H548</f>
        <v>0</v>
      </c>
      <c r="Q548" s="230">
        <v>0</v>
      </c>
      <c r="R548" s="230">
        <f>Q548*H548</f>
        <v>0</v>
      </c>
      <c r="S548" s="230">
        <v>0</v>
      </c>
      <c r="T548" s="231">
        <f>S548*H548</f>
        <v>0</v>
      </c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R548" s="232" t="s">
        <v>139</v>
      </c>
      <c r="AT548" s="232" t="s">
        <v>134</v>
      </c>
      <c r="AU548" s="232" t="s">
        <v>21</v>
      </c>
      <c r="AY548" s="17" t="s">
        <v>132</v>
      </c>
      <c r="BE548" s="233">
        <f>IF(N548="základní",J548,0)</f>
        <v>0</v>
      </c>
      <c r="BF548" s="233">
        <f>IF(N548="snížená",J548,0)</f>
        <v>0</v>
      </c>
      <c r="BG548" s="233">
        <f>IF(N548="zákl. přenesená",J548,0)</f>
        <v>0</v>
      </c>
      <c r="BH548" s="233">
        <f>IF(N548="sníž. přenesená",J548,0)</f>
        <v>0</v>
      </c>
      <c r="BI548" s="233">
        <f>IF(N548="nulová",J548,0)</f>
        <v>0</v>
      </c>
      <c r="BJ548" s="17" t="s">
        <v>91</v>
      </c>
      <c r="BK548" s="233">
        <f>ROUND(I548*H548,2)</f>
        <v>0</v>
      </c>
      <c r="BL548" s="17" t="s">
        <v>139</v>
      </c>
      <c r="BM548" s="232" t="s">
        <v>698</v>
      </c>
    </row>
    <row r="549" spans="1:47" s="2" customFormat="1" ht="12">
      <c r="A549" s="39"/>
      <c r="B549" s="40"/>
      <c r="C549" s="41"/>
      <c r="D549" s="234" t="s">
        <v>141</v>
      </c>
      <c r="E549" s="41"/>
      <c r="F549" s="235" t="s">
        <v>699</v>
      </c>
      <c r="G549" s="41"/>
      <c r="H549" s="41"/>
      <c r="I549" s="236"/>
      <c r="J549" s="41"/>
      <c r="K549" s="41"/>
      <c r="L549" s="45"/>
      <c r="M549" s="237"/>
      <c r="N549" s="238"/>
      <c r="O549" s="92"/>
      <c r="P549" s="92"/>
      <c r="Q549" s="92"/>
      <c r="R549" s="92"/>
      <c r="S549" s="92"/>
      <c r="T549" s="93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T549" s="17" t="s">
        <v>141</v>
      </c>
      <c r="AU549" s="17" t="s">
        <v>21</v>
      </c>
    </row>
    <row r="550" spans="1:51" s="14" customFormat="1" ht="12">
      <c r="A550" s="14"/>
      <c r="B550" s="249"/>
      <c r="C550" s="250"/>
      <c r="D550" s="234" t="s">
        <v>143</v>
      </c>
      <c r="E550" s="251" t="s">
        <v>1</v>
      </c>
      <c r="F550" s="252" t="s">
        <v>700</v>
      </c>
      <c r="G550" s="250"/>
      <c r="H550" s="253">
        <v>310.553</v>
      </c>
      <c r="I550" s="254"/>
      <c r="J550" s="250"/>
      <c r="K550" s="250"/>
      <c r="L550" s="255"/>
      <c r="M550" s="256"/>
      <c r="N550" s="257"/>
      <c r="O550" s="257"/>
      <c r="P550" s="257"/>
      <c r="Q550" s="257"/>
      <c r="R550" s="257"/>
      <c r="S550" s="257"/>
      <c r="T550" s="258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59" t="s">
        <v>143</v>
      </c>
      <c r="AU550" s="259" t="s">
        <v>21</v>
      </c>
      <c r="AV550" s="14" t="s">
        <v>21</v>
      </c>
      <c r="AW550" s="14" t="s">
        <v>38</v>
      </c>
      <c r="AX550" s="14" t="s">
        <v>83</v>
      </c>
      <c r="AY550" s="259" t="s">
        <v>132</v>
      </c>
    </row>
    <row r="551" spans="1:51" s="15" customFormat="1" ht="12">
      <c r="A551" s="15"/>
      <c r="B551" s="260"/>
      <c r="C551" s="261"/>
      <c r="D551" s="234" t="s">
        <v>143</v>
      </c>
      <c r="E551" s="262" t="s">
        <v>1</v>
      </c>
      <c r="F551" s="263" t="s">
        <v>145</v>
      </c>
      <c r="G551" s="261"/>
      <c r="H551" s="264">
        <v>310.553</v>
      </c>
      <c r="I551" s="265"/>
      <c r="J551" s="261"/>
      <c r="K551" s="261"/>
      <c r="L551" s="266"/>
      <c r="M551" s="267"/>
      <c r="N551" s="268"/>
      <c r="O551" s="268"/>
      <c r="P551" s="268"/>
      <c r="Q551" s="268"/>
      <c r="R551" s="268"/>
      <c r="S551" s="268"/>
      <c r="T551" s="269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T551" s="270" t="s">
        <v>143</v>
      </c>
      <c r="AU551" s="270" t="s">
        <v>21</v>
      </c>
      <c r="AV551" s="15" t="s">
        <v>139</v>
      </c>
      <c r="AW551" s="15" t="s">
        <v>38</v>
      </c>
      <c r="AX551" s="15" t="s">
        <v>91</v>
      </c>
      <c r="AY551" s="270" t="s">
        <v>132</v>
      </c>
    </row>
    <row r="552" spans="1:65" s="2" customFormat="1" ht="24.15" customHeight="1">
      <c r="A552" s="39"/>
      <c r="B552" s="40"/>
      <c r="C552" s="221" t="s">
        <v>701</v>
      </c>
      <c r="D552" s="221" t="s">
        <v>134</v>
      </c>
      <c r="E552" s="222" t="s">
        <v>702</v>
      </c>
      <c r="F552" s="223" t="s">
        <v>703</v>
      </c>
      <c r="G552" s="224" t="s">
        <v>258</v>
      </c>
      <c r="H552" s="225">
        <v>24.952</v>
      </c>
      <c r="I552" s="226"/>
      <c r="J552" s="227">
        <f>ROUND(I552*H552,2)</f>
        <v>0</v>
      </c>
      <c r="K552" s="223" t="s">
        <v>138</v>
      </c>
      <c r="L552" s="45"/>
      <c r="M552" s="228" t="s">
        <v>1</v>
      </c>
      <c r="N552" s="229" t="s">
        <v>48</v>
      </c>
      <c r="O552" s="92"/>
      <c r="P552" s="230">
        <f>O552*H552</f>
        <v>0</v>
      </c>
      <c r="Q552" s="230">
        <v>0</v>
      </c>
      <c r="R552" s="230">
        <f>Q552*H552</f>
        <v>0</v>
      </c>
      <c r="S552" s="230">
        <v>0</v>
      </c>
      <c r="T552" s="231">
        <f>S552*H552</f>
        <v>0</v>
      </c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R552" s="232" t="s">
        <v>139</v>
      </c>
      <c r="AT552" s="232" t="s">
        <v>134</v>
      </c>
      <c r="AU552" s="232" t="s">
        <v>21</v>
      </c>
      <c r="AY552" s="17" t="s">
        <v>132</v>
      </c>
      <c r="BE552" s="233">
        <f>IF(N552="základní",J552,0)</f>
        <v>0</v>
      </c>
      <c r="BF552" s="233">
        <f>IF(N552="snížená",J552,0)</f>
        <v>0</v>
      </c>
      <c r="BG552" s="233">
        <f>IF(N552="zákl. přenesená",J552,0)</f>
        <v>0</v>
      </c>
      <c r="BH552" s="233">
        <f>IF(N552="sníž. přenesená",J552,0)</f>
        <v>0</v>
      </c>
      <c r="BI552" s="233">
        <f>IF(N552="nulová",J552,0)</f>
        <v>0</v>
      </c>
      <c r="BJ552" s="17" t="s">
        <v>91</v>
      </c>
      <c r="BK552" s="233">
        <f>ROUND(I552*H552,2)</f>
        <v>0</v>
      </c>
      <c r="BL552" s="17" t="s">
        <v>139</v>
      </c>
      <c r="BM552" s="232" t="s">
        <v>704</v>
      </c>
    </row>
    <row r="553" spans="1:47" s="2" customFormat="1" ht="12">
      <c r="A553" s="39"/>
      <c r="B553" s="40"/>
      <c r="C553" s="41"/>
      <c r="D553" s="234" t="s">
        <v>141</v>
      </c>
      <c r="E553" s="41"/>
      <c r="F553" s="235" t="s">
        <v>705</v>
      </c>
      <c r="G553" s="41"/>
      <c r="H553" s="41"/>
      <c r="I553" s="236"/>
      <c r="J553" s="41"/>
      <c r="K553" s="41"/>
      <c r="L553" s="45"/>
      <c r="M553" s="237"/>
      <c r="N553" s="238"/>
      <c r="O553" s="92"/>
      <c r="P553" s="92"/>
      <c r="Q553" s="92"/>
      <c r="R553" s="92"/>
      <c r="S553" s="92"/>
      <c r="T553" s="93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T553" s="17" t="s">
        <v>141</v>
      </c>
      <c r="AU553" s="17" t="s">
        <v>21</v>
      </c>
    </row>
    <row r="554" spans="1:51" s="14" customFormat="1" ht="12">
      <c r="A554" s="14"/>
      <c r="B554" s="249"/>
      <c r="C554" s="250"/>
      <c r="D554" s="234" t="s">
        <v>143</v>
      </c>
      <c r="E554" s="251" t="s">
        <v>1</v>
      </c>
      <c r="F554" s="252" t="s">
        <v>706</v>
      </c>
      <c r="G554" s="250"/>
      <c r="H554" s="253">
        <v>24.952</v>
      </c>
      <c r="I554" s="254"/>
      <c r="J554" s="250"/>
      <c r="K554" s="250"/>
      <c r="L554" s="255"/>
      <c r="M554" s="256"/>
      <c r="N554" s="257"/>
      <c r="O554" s="257"/>
      <c r="P554" s="257"/>
      <c r="Q554" s="257"/>
      <c r="R554" s="257"/>
      <c r="S554" s="257"/>
      <c r="T554" s="258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59" t="s">
        <v>143</v>
      </c>
      <c r="AU554" s="259" t="s">
        <v>21</v>
      </c>
      <c r="AV554" s="14" t="s">
        <v>21</v>
      </c>
      <c r="AW554" s="14" t="s">
        <v>38</v>
      </c>
      <c r="AX554" s="14" t="s">
        <v>83</v>
      </c>
      <c r="AY554" s="259" t="s">
        <v>132</v>
      </c>
    </row>
    <row r="555" spans="1:51" s="15" customFormat="1" ht="12">
      <c r="A555" s="15"/>
      <c r="B555" s="260"/>
      <c r="C555" s="261"/>
      <c r="D555" s="234" t="s">
        <v>143</v>
      </c>
      <c r="E555" s="262" t="s">
        <v>1</v>
      </c>
      <c r="F555" s="263" t="s">
        <v>145</v>
      </c>
      <c r="G555" s="261"/>
      <c r="H555" s="264">
        <v>24.952</v>
      </c>
      <c r="I555" s="265"/>
      <c r="J555" s="261"/>
      <c r="K555" s="261"/>
      <c r="L555" s="266"/>
      <c r="M555" s="267"/>
      <c r="N555" s="268"/>
      <c r="O555" s="268"/>
      <c r="P555" s="268"/>
      <c r="Q555" s="268"/>
      <c r="R555" s="268"/>
      <c r="S555" s="268"/>
      <c r="T555" s="269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T555" s="270" t="s">
        <v>143</v>
      </c>
      <c r="AU555" s="270" t="s">
        <v>21</v>
      </c>
      <c r="AV555" s="15" t="s">
        <v>139</v>
      </c>
      <c r="AW555" s="15" t="s">
        <v>38</v>
      </c>
      <c r="AX555" s="15" t="s">
        <v>91</v>
      </c>
      <c r="AY555" s="270" t="s">
        <v>132</v>
      </c>
    </row>
    <row r="556" spans="1:65" s="2" customFormat="1" ht="33" customHeight="1">
      <c r="A556" s="39"/>
      <c r="B556" s="40"/>
      <c r="C556" s="221" t="s">
        <v>707</v>
      </c>
      <c r="D556" s="221" t="s">
        <v>134</v>
      </c>
      <c r="E556" s="222" t="s">
        <v>708</v>
      </c>
      <c r="F556" s="223" t="s">
        <v>709</v>
      </c>
      <c r="G556" s="224" t="s">
        <v>258</v>
      </c>
      <c r="H556" s="225">
        <v>33.075</v>
      </c>
      <c r="I556" s="226"/>
      <c r="J556" s="227">
        <f>ROUND(I556*H556,2)</f>
        <v>0</v>
      </c>
      <c r="K556" s="223" t="s">
        <v>138</v>
      </c>
      <c r="L556" s="45"/>
      <c r="M556" s="228" t="s">
        <v>1</v>
      </c>
      <c r="N556" s="229" t="s">
        <v>48</v>
      </c>
      <c r="O556" s="92"/>
      <c r="P556" s="230">
        <f>O556*H556</f>
        <v>0</v>
      </c>
      <c r="Q556" s="230">
        <v>0</v>
      </c>
      <c r="R556" s="230">
        <f>Q556*H556</f>
        <v>0</v>
      </c>
      <c r="S556" s="230">
        <v>0</v>
      </c>
      <c r="T556" s="231">
        <f>S556*H556</f>
        <v>0</v>
      </c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R556" s="232" t="s">
        <v>139</v>
      </c>
      <c r="AT556" s="232" t="s">
        <v>134</v>
      </c>
      <c r="AU556" s="232" t="s">
        <v>21</v>
      </c>
      <c r="AY556" s="17" t="s">
        <v>132</v>
      </c>
      <c r="BE556" s="233">
        <f>IF(N556="základní",J556,0)</f>
        <v>0</v>
      </c>
      <c r="BF556" s="233">
        <f>IF(N556="snížená",J556,0)</f>
        <v>0</v>
      </c>
      <c r="BG556" s="233">
        <f>IF(N556="zákl. přenesená",J556,0)</f>
        <v>0</v>
      </c>
      <c r="BH556" s="233">
        <f>IF(N556="sníž. přenesená",J556,0)</f>
        <v>0</v>
      </c>
      <c r="BI556" s="233">
        <f>IF(N556="nulová",J556,0)</f>
        <v>0</v>
      </c>
      <c r="BJ556" s="17" t="s">
        <v>91</v>
      </c>
      <c r="BK556" s="233">
        <f>ROUND(I556*H556,2)</f>
        <v>0</v>
      </c>
      <c r="BL556" s="17" t="s">
        <v>139</v>
      </c>
      <c r="BM556" s="232" t="s">
        <v>710</v>
      </c>
    </row>
    <row r="557" spans="1:47" s="2" customFormat="1" ht="12">
      <c r="A557" s="39"/>
      <c r="B557" s="40"/>
      <c r="C557" s="41"/>
      <c r="D557" s="234" t="s">
        <v>141</v>
      </c>
      <c r="E557" s="41"/>
      <c r="F557" s="235" t="s">
        <v>711</v>
      </c>
      <c r="G557" s="41"/>
      <c r="H557" s="41"/>
      <c r="I557" s="236"/>
      <c r="J557" s="41"/>
      <c r="K557" s="41"/>
      <c r="L557" s="45"/>
      <c r="M557" s="237"/>
      <c r="N557" s="238"/>
      <c r="O557" s="92"/>
      <c r="P557" s="92"/>
      <c r="Q557" s="92"/>
      <c r="R557" s="92"/>
      <c r="S557" s="92"/>
      <c r="T557" s="93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T557" s="17" t="s">
        <v>141</v>
      </c>
      <c r="AU557" s="17" t="s">
        <v>21</v>
      </c>
    </row>
    <row r="558" spans="1:51" s="14" customFormat="1" ht="12">
      <c r="A558" s="14"/>
      <c r="B558" s="249"/>
      <c r="C558" s="250"/>
      <c r="D558" s="234" t="s">
        <v>143</v>
      </c>
      <c r="E558" s="251" t="s">
        <v>1</v>
      </c>
      <c r="F558" s="252" t="s">
        <v>675</v>
      </c>
      <c r="G558" s="250"/>
      <c r="H558" s="253">
        <v>8.125</v>
      </c>
      <c r="I558" s="254"/>
      <c r="J558" s="250"/>
      <c r="K558" s="250"/>
      <c r="L558" s="255"/>
      <c r="M558" s="256"/>
      <c r="N558" s="257"/>
      <c r="O558" s="257"/>
      <c r="P558" s="257"/>
      <c r="Q558" s="257"/>
      <c r="R558" s="257"/>
      <c r="S558" s="257"/>
      <c r="T558" s="258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59" t="s">
        <v>143</v>
      </c>
      <c r="AU558" s="259" t="s">
        <v>21</v>
      </c>
      <c r="AV558" s="14" t="s">
        <v>21</v>
      </c>
      <c r="AW558" s="14" t="s">
        <v>38</v>
      </c>
      <c r="AX558" s="14" t="s">
        <v>83</v>
      </c>
      <c r="AY558" s="259" t="s">
        <v>132</v>
      </c>
    </row>
    <row r="559" spans="1:51" s="14" customFormat="1" ht="12">
      <c r="A559" s="14"/>
      <c r="B559" s="249"/>
      <c r="C559" s="250"/>
      <c r="D559" s="234" t="s">
        <v>143</v>
      </c>
      <c r="E559" s="251" t="s">
        <v>1</v>
      </c>
      <c r="F559" s="252" t="s">
        <v>712</v>
      </c>
      <c r="G559" s="250"/>
      <c r="H559" s="253">
        <v>19.25</v>
      </c>
      <c r="I559" s="254"/>
      <c r="J559" s="250"/>
      <c r="K559" s="250"/>
      <c r="L559" s="255"/>
      <c r="M559" s="256"/>
      <c r="N559" s="257"/>
      <c r="O559" s="257"/>
      <c r="P559" s="257"/>
      <c r="Q559" s="257"/>
      <c r="R559" s="257"/>
      <c r="S559" s="257"/>
      <c r="T559" s="258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59" t="s">
        <v>143</v>
      </c>
      <c r="AU559" s="259" t="s">
        <v>21</v>
      </c>
      <c r="AV559" s="14" t="s">
        <v>21</v>
      </c>
      <c r="AW559" s="14" t="s">
        <v>38</v>
      </c>
      <c r="AX559" s="14" t="s">
        <v>83</v>
      </c>
      <c r="AY559" s="259" t="s">
        <v>132</v>
      </c>
    </row>
    <row r="560" spans="1:51" s="14" customFormat="1" ht="12">
      <c r="A560" s="14"/>
      <c r="B560" s="249"/>
      <c r="C560" s="250"/>
      <c r="D560" s="234" t="s">
        <v>143</v>
      </c>
      <c r="E560" s="251" t="s">
        <v>1</v>
      </c>
      <c r="F560" s="252" t="s">
        <v>713</v>
      </c>
      <c r="G560" s="250"/>
      <c r="H560" s="253">
        <v>3.9</v>
      </c>
      <c r="I560" s="254"/>
      <c r="J560" s="250"/>
      <c r="K560" s="250"/>
      <c r="L560" s="255"/>
      <c r="M560" s="256"/>
      <c r="N560" s="257"/>
      <c r="O560" s="257"/>
      <c r="P560" s="257"/>
      <c r="Q560" s="257"/>
      <c r="R560" s="257"/>
      <c r="S560" s="257"/>
      <c r="T560" s="258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59" t="s">
        <v>143</v>
      </c>
      <c r="AU560" s="259" t="s">
        <v>21</v>
      </c>
      <c r="AV560" s="14" t="s">
        <v>21</v>
      </c>
      <c r="AW560" s="14" t="s">
        <v>38</v>
      </c>
      <c r="AX560" s="14" t="s">
        <v>83</v>
      </c>
      <c r="AY560" s="259" t="s">
        <v>132</v>
      </c>
    </row>
    <row r="561" spans="1:51" s="14" customFormat="1" ht="12">
      <c r="A561" s="14"/>
      <c r="B561" s="249"/>
      <c r="C561" s="250"/>
      <c r="D561" s="234" t="s">
        <v>143</v>
      </c>
      <c r="E561" s="251" t="s">
        <v>1</v>
      </c>
      <c r="F561" s="252" t="s">
        <v>714</v>
      </c>
      <c r="G561" s="250"/>
      <c r="H561" s="253">
        <v>1.8</v>
      </c>
      <c r="I561" s="254"/>
      <c r="J561" s="250"/>
      <c r="K561" s="250"/>
      <c r="L561" s="255"/>
      <c r="M561" s="256"/>
      <c r="N561" s="257"/>
      <c r="O561" s="257"/>
      <c r="P561" s="257"/>
      <c r="Q561" s="257"/>
      <c r="R561" s="257"/>
      <c r="S561" s="257"/>
      <c r="T561" s="258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59" t="s">
        <v>143</v>
      </c>
      <c r="AU561" s="259" t="s">
        <v>21</v>
      </c>
      <c r="AV561" s="14" t="s">
        <v>21</v>
      </c>
      <c r="AW561" s="14" t="s">
        <v>38</v>
      </c>
      <c r="AX561" s="14" t="s">
        <v>83</v>
      </c>
      <c r="AY561" s="259" t="s">
        <v>132</v>
      </c>
    </row>
    <row r="562" spans="1:51" s="15" customFormat="1" ht="12">
      <c r="A562" s="15"/>
      <c r="B562" s="260"/>
      <c r="C562" s="261"/>
      <c r="D562" s="234" t="s">
        <v>143</v>
      </c>
      <c r="E562" s="262" t="s">
        <v>1</v>
      </c>
      <c r="F562" s="263" t="s">
        <v>145</v>
      </c>
      <c r="G562" s="261"/>
      <c r="H562" s="264">
        <v>33.074999999999996</v>
      </c>
      <c r="I562" s="265"/>
      <c r="J562" s="261"/>
      <c r="K562" s="261"/>
      <c r="L562" s="266"/>
      <c r="M562" s="267"/>
      <c r="N562" s="268"/>
      <c r="O562" s="268"/>
      <c r="P562" s="268"/>
      <c r="Q562" s="268"/>
      <c r="R562" s="268"/>
      <c r="S562" s="268"/>
      <c r="T562" s="269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T562" s="270" t="s">
        <v>143</v>
      </c>
      <c r="AU562" s="270" t="s">
        <v>21</v>
      </c>
      <c r="AV562" s="15" t="s">
        <v>139</v>
      </c>
      <c r="AW562" s="15" t="s">
        <v>38</v>
      </c>
      <c r="AX562" s="15" t="s">
        <v>91</v>
      </c>
      <c r="AY562" s="270" t="s">
        <v>132</v>
      </c>
    </row>
    <row r="563" spans="1:65" s="2" customFormat="1" ht="33" customHeight="1">
      <c r="A563" s="39"/>
      <c r="B563" s="40"/>
      <c r="C563" s="221" t="s">
        <v>715</v>
      </c>
      <c r="D563" s="221" t="s">
        <v>134</v>
      </c>
      <c r="E563" s="222" t="s">
        <v>716</v>
      </c>
      <c r="F563" s="223" t="s">
        <v>717</v>
      </c>
      <c r="G563" s="224" t="s">
        <v>258</v>
      </c>
      <c r="H563" s="225">
        <v>101.2</v>
      </c>
      <c r="I563" s="226"/>
      <c r="J563" s="227">
        <f>ROUND(I563*H563,2)</f>
        <v>0</v>
      </c>
      <c r="K563" s="223" t="s">
        <v>138</v>
      </c>
      <c r="L563" s="45"/>
      <c r="M563" s="228" t="s">
        <v>1</v>
      </c>
      <c r="N563" s="229" t="s">
        <v>48</v>
      </c>
      <c r="O563" s="92"/>
      <c r="P563" s="230">
        <f>O563*H563</f>
        <v>0</v>
      </c>
      <c r="Q563" s="230">
        <v>0</v>
      </c>
      <c r="R563" s="230">
        <f>Q563*H563</f>
        <v>0</v>
      </c>
      <c r="S563" s="230">
        <v>0</v>
      </c>
      <c r="T563" s="231">
        <f>S563*H563</f>
        <v>0</v>
      </c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R563" s="232" t="s">
        <v>139</v>
      </c>
      <c r="AT563" s="232" t="s">
        <v>134</v>
      </c>
      <c r="AU563" s="232" t="s">
        <v>21</v>
      </c>
      <c r="AY563" s="17" t="s">
        <v>132</v>
      </c>
      <c r="BE563" s="233">
        <f>IF(N563="základní",J563,0)</f>
        <v>0</v>
      </c>
      <c r="BF563" s="233">
        <f>IF(N563="snížená",J563,0)</f>
        <v>0</v>
      </c>
      <c r="BG563" s="233">
        <f>IF(N563="zákl. přenesená",J563,0)</f>
        <v>0</v>
      </c>
      <c r="BH563" s="233">
        <f>IF(N563="sníž. přenesená",J563,0)</f>
        <v>0</v>
      </c>
      <c r="BI563" s="233">
        <f>IF(N563="nulová",J563,0)</f>
        <v>0</v>
      </c>
      <c r="BJ563" s="17" t="s">
        <v>91</v>
      </c>
      <c r="BK563" s="233">
        <f>ROUND(I563*H563,2)</f>
        <v>0</v>
      </c>
      <c r="BL563" s="17" t="s">
        <v>139</v>
      </c>
      <c r="BM563" s="232" t="s">
        <v>718</v>
      </c>
    </row>
    <row r="564" spans="1:47" s="2" customFormat="1" ht="12">
      <c r="A564" s="39"/>
      <c r="B564" s="40"/>
      <c r="C564" s="41"/>
      <c r="D564" s="234" t="s">
        <v>141</v>
      </c>
      <c r="E564" s="41"/>
      <c r="F564" s="235" t="s">
        <v>719</v>
      </c>
      <c r="G564" s="41"/>
      <c r="H564" s="41"/>
      <c r="I564" s="236"/>
      <c r="J564" s="41"/>
      <c r="K564" s="41"/>
      <c r="L564" s="45"/>
      <c r="M564" s="237"/>
      <c r="N564" s="238"/>
      <c r="O564" s="92"/>
      <c r="P564" s="92"/>
      <c r="Q564" s="92"/>
      <c r="R564" s="92"/>
      <c r="S564" s="92"/>
      <c r="T564" s="93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T564" s="17" t="s">
        <v>141</v>
      </c>
      <c r="AU564" s="17" t="s">
        <v>21</v>
      </c>
    </row>
    <row r="565" spans="1:51" s="14" customFormat="1" ht="12">
      <c r="A565" s="14"/>
      <c r="B565" s="249"/>
      <c r="C565" s="250"/>
      <c r="D565" s="234" t="s">
        <v>143</v>
      </c>
      <c r="E565" s="251" t="s">
        <v>1</v>
      </c>
      <c r="F565" s="252" t="s">
        <v>674</v>
      </c>
      <c r="G565" s="250"/>
      <c r="H565" s="253">
        <v>101.2</v>
      </c>
      <c r="I565" s="254"/>
      <c r="J565" s="250"/>
      <c r="K565" s="250"/>
      <c r="L565" s="255"/>
      <c r="M565" s="256"/>
      <c r="N565" s="257"/>
      <c r="O565" s="257"/>
      <c r="P565" s="257"/>
      <c r="Q565" s="257"/>
      <c r="R565" s="257"/>
      <c r="S565" s="257"/>
      <c r="T565" s="258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59" t="s">
        <v>143</v>
      </c>
      <c r="AU565" s="259" t="s">
        <v>21</v>
      </c>
      <c r="AV565" s="14" t="s">
        <v>21</v>
      </c>
      <c r="AW565" s="14" t="s">
        <v>38</v>
      </c>
      <c r="AX565" s="14" t="s">
        <v>83</v>
      </c>
      <c r="AY565" s="259" t="s">
        <v>132</v>
      </c>
    </row>
    <row r="566" spans="1:51" s="15" customFormat="1" ht="12">
      <c r="A566" s="15"/>
      <c r="B566" s="260"/>
      <c r="C566" s="261"/>
      <c r="D566" s="234" t="s">
        <v>143</v>
      </c>
      <c r="E566" s="262" t="s">
        <v>1</v>
      </c>
      <c r="F566" s="263" t="s">
        <v>145</v>
      </c>
      <c r="G566" s="261"/>
      <c r="H566" s="264">
        <v>101.2</v>
      </c>
      <c r="I566" s="265"/>
      <c r="J566" s="261"/>
      <c r="K566" s="261"/>
      <c r="L566" s="266"/>
      <c r="M566" s="267"/>
      <c r="N566" s="268"/>
      <c r="O566" s="268"/>
      <c r="P566" s="268"/>
      <c r="Q566" s="268"/>
      <c r="R566" s="268"/>
      <c r="S566" s="268"/>
      <c r="T566" s="269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T566" s="270" t="s">
        <v>143</v>
      </c>
      <c r="AU566" s="270" t="s">
        <v>21</v>
      </c>
      <c r="AV566" s="15" t="s">
        <v>139</v>
      </c>
      <c r="AW566" s="15" t="s">
        <v>38</v>
      </c>
      <c r="AX566" s="15" t="s">
        <v>91</v>
      </c>
      <c r="AY566" s="270" t="s">
        <v>132</v>
      </c>
    </row>
    <row r="567" spans="1:65" s="2" customFormat="1" ht="24.15" customHeight="1">
      <c r="A567" s="39"/>
      <c r="B567" s="40"/>
      <c r="C567" s="221" t="s">
        <v>720</v>
      </c>
      <c r="D567" s="221" t="s">
        <v>134</v>
      </c>
      <c r="E567" s="222" t="s">
        <v>721</v>
      </c>
      <c r="F567" s="223" t="s">
        <v>257</v>
      </c>
      <c r="G567" s="224" t="s">
        <v>258</v>
      </c>
      <c r="H567" s="225">
        <v>209.353</v>
      </c>
      <c r="I567" s="226"/>
      <c r="J567" s="227">
        <f>ROUND(I567*H567,2)</f>
        <v>0</v>
      </c>
      <c r="K567" s="223" t="s">
        <v>138</v>
      </c>
      <c r="L567" s="45"/>
      <c r="M567" s="228" t="s">
        <v>1</v>
      </c>
      <c r="N567" s="229" t="s">
        <v>48</v>
      </c>
      <c r="O567" s="92"/>
      <c r="P567" s="230">
        <f>O567*H567</f>
        <v>0</v>
      </c>
      <c r="Q567" s="230">
        <v>0</v>
      </c>
      <c r="R567" s="230">
        <f>Q567*H567</f>
        <v>0</v>
      </c>
      <c r="S567" s="230">
        <v>0</v>
      </c>
      <c r="T567" s="231">
        <f>S567*H567</f>
        <v>0</v>
      </c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R567" s="232" t="s">
        <v>139</v>
      </c>
      <c r="AT567" s="232" t="s">
        <v>134</v>
      </c>
      <c r="AU567" s="232" t="s">
        <v>21</v>
      </c>
      <c r="AY567" s="17" t="s">
        <v>132</v>
      </c>
      <c r="BE567" s="233">
        <f>IF(N567="základní",J567,0)</f>
        <v>0</v>
      </c>
      <c r="BF567" s="233">
        <f>IF(N567="snížená",J567,0)</f>
        <v>0</v>
      </c>
      <c r="BG567" s="233">
        <f>IF(N567="zákl. přenesená",J567,0)</f>
        <v>0</v>
      </c>
      <c r="BH567" s="233">
        <f>IF(N567="sníž. přenesená",J567,0)</f>
        <v>0</v>
      </c>
      <c r="BI567" s="233">
        <f>IF(N567="nulová",J567,0)</f>
        <v>0</v>
      </c>
      <c r="BJ567" s="17" t="s">
        <v>91</v>
      </c>
      <c r="BK567" s="233">
        <f>ROUND(I567*H567,2)</f>
        <v>0</v>
      </c>
      <c r="BL567" s="17" t="s">
        <v>139</v>
      </c>
      <c r="BM567" s="232" t="s">
        <v>722</v>
      </c>
    </row>
    <row r="568" spans="1:47" s="2" customFormat="1" ht="12">
      <c r="A568" s="39"/>
      <c r="B568" s="40"/>
      <c r="C568" s="41"/>
      <c r="D568" s="234" t="s">
        <v>141</v>
      </c>
      <c r="E568" s="41"/>
      <c r="F568" s="235" t="s">
        <v>260</v>
      </c>
      <c r="G568" s="41"/>
      <c r="H568" s="41"/>
      <c r="I568" s="236"/>
      <c r="J568" s="41"/>
      <c r="K568" s="41"/>
      <c r="L568" s="45"/>
      <c r="M568" s="237"/>
      <c r="N568" s="238"/>
      <c r="O568" s="92"/>
      <c r="P568" s="92"/>
      <c r="Q568" s="92"/>
      <c r="R568" s="92"/>
      <c r="S568" s="92"/>
      <c r="T568" s="93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T568" s="17" t="s">
        <v>141</v>
      </c>
      <c r="AU568" s="17" t="s">
        <v>21</v>
      </c>
    </row>
    <row r="569" spans="1:51" s="14" customFormat="1" ht="12">
      <c r="A569" s="14"/>
      <c r="B569" s="249"/>
      <c r="C569" s="250"/>
      <c r="D569" s="234" t="s">
        <v>143</v>
      </c>
      <c r="E569" s="251" t="s">
        <v>1</v>
      </c>
      <c r="F569" s="252" t="s">
        <v>723</v>
      </c>
      <c r="G569" s="250"/>
      <c r="H569" s="253">
        <v>209.353</v>
      </c>
      <c r="I569" s="254"/>
      <c r="J569" s="250"/>
      <c r="K569" s="250"/>
      <c r="L569" s="255"/>
      <c r="M569" s="256"/>
      <c r="N569" s="257"/>
      <c r="O569" s="257"/>
      <c r="P569" s="257"/>
      <c r="Q569" s="257"/>
      <c r="R569" s="257"/>
      <c r="S569" s="257"/>
      <c r="T569" s="258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59" t="s">
        <v>143</v>
      </c>
      <c r="AU569" s="259" t="s">
        <v>21</v>
      </c>
      <c r="AV569" s="14" t="s">
        <v>21</v>
      </c>
      <c r="AW569" s="14" t="s">
        <v>38</v>
      </c>
      <c r="AX569" s="14" t="s">
        <v>83</v>
      </c>
      <c r="AY569" s="259" t="s">
        <v>132</v>
      </c>
    </row>
    <row r="570" spans="1:51" s="15" customFormat="1" ht="12">
      <c r="A570" s="15"/>
      <c r="B570" s="260"/>
      <c r="C570" s="261"/>
      <c r="D570" s="234" t="s">
        <v>143</v>
      </c>
      <c r="E570" s="262" t="s">
        <v>1</v>
      </c>
      <c r="F570" s="263" t="s">
        <v>145</v>
      </c>
      <c r="G570" s="261"/>
      <c r="H570" s="264">
        <v>209.353</v>
      </c>
      <c r="I570" s="265"/>
      <c r="J570" s="261"/>
      <c r="K570" s="261"/>
      <c r="L570" s="266"/>
      <c r="M570" s="267"/>
      <c r="N570" s="268"/>
      <c r="O570" s="268"/>
      <c r="P570" s="268"/>
      <c r="Q570" s="268"/>
      <c r="R570" s="268"/>
      <c r="S570" s="268"/>
      <c r="T570" s="269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T570" s="270" t="s">
        <v>143</v>
      </c>
      <c r="AU570" s="270" t="s">
        <v>21</v>
      </c>
      <c r="AV570" s="15" t="s">
        <v>139</v>
      </c>
      <c r="AW570" s="15" t="s">
        <v>38</v>
      </c>
      <c r="AX570" s="15" t="s">
        <v>91</v>
      </c>
      <c r="AY570" s="270" t="s">
        <v>132</v>
      </c>
    </row>
    <row r="571" spans="1:63" s="12" customFormat="1" ht="22.8" customHeight="1">
      <c r="A571" s="12"/>
      <c r="B571" s="205"/>
      <c r="C571" s="206"/>
      <c r="D571" s="207" t="s">
        <v>82</v>
      </c>
      <c r="E571" s="219" t="s">
        <v>724</v>
      </c>
      <c r="F571" s="219" t="s">
        <v>725</v>
      </c>
      <c r="G571" s="206"/>
      <c r="H571" s="206"/>
      <c r="I571" s="209"/>
      <c r="J571" s="220">
        <f>BK571</f>
        <v>0</v>
      </c>
      <c r="K571" s="206"/>
      <c r="L571" s="211"/>
      <c r="M571" s="212"/>
      <c r="N571" s="213"/>
      <c r="O571" s="213"/>
      <c r="P571" s="214">
        <f>SUM(P572:P573)</f>
        <v>0</v>
      </c>
      <c r="Q571" s="213"/>
      <c r="R571" s="214">
        <f>SUM(R572:R573)</f>
        <v>0</v>
      </c>
      <c r="S571" s="213"/>
      <c r="T571" s="215">
        <f>SUM(T572:T573)</f>
        <v>0</v>
      </c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R571" s="216" t="s">
        <v>91</v>
      </c>
      <c r="AT571" s="217" t="s">
        <v>82</v>
      </c>
      <c r="AU571" s="217" t="s">
        <v>91</v>
      </c>
      <c r="AY571" s="216" t="s">
        <v>132</v>
      </c>
      <c r="BK571" s="218">
        <f>SUM(BK572:BK573)</f>
        <v>0</v>
      </c>
    </row>
    <row r="572" spans="1:65" s="2" customFormat="1" ht="33" customHeight="1">
      <c r="A572" s="39"/>
      <c r="B572" s="40"/>
      <c r="C572" s="221" t="s">
        <v>726</v>
      </c>
      <c r="D572" s="221" t="s">
        <v>134</v>
      </c>
      <c r="E572" s="222" t="s">
        <v>727</v>
      </c>
      <c r="F572" s="223" t="s">
        <v>728</v>
      </c>
      <c r="G572" s="224" t="s">
        <v>258</v>
      </c>
      <c r="H572" s="225">
        <v>326.012</v>
      </c>
      <c r="I572" s="226"/>
      <c r="J572" s="227">
        <f>ROUND(I572*H572,2)</f>
        <v>0</v>
      </c>
      <c r="K572" s="223" t="s">
        <v>138</v>
      </c>
      <c r="L572" s="45"/>
      <c r="M572" s="228" t="s">
        <v>1</v>
      </c>
      <c r="N572" s="229" t="s">
        <v>48</v>
      </c>
      <c r="O572" s="92"/>
      <c r="P572" s="230">
        <f>O572*H572</f>
        <v>0</v>
      </c>
      <c r="Q572" s="230">
        <v>0</v>
      </c>
      <c r="R572" s="230">
        <f>Q572*H572</f>
        <v>0</v>
      </c>
      <c r="S572" s="230">
        <v>0</v>
      </c>
      <c r="T572" s="231">
        <f>S572*H572</f>
        <v>0</v>
      </c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R572" s="232" t="s">
        <v>139</v>
      </c>
      <c r="AT572" s="232" t="s">
        <v>134</v>
      </c>
      <c r="AU572" s="232" t="s">
        <v>21</v>
      </c>
      <c r="AY572" s="17" t="s">
        <v>132</v>
      </c>
      <c r="BE572" s="233">
        <f>IF(N572="základní",J572,0)</f>
        <v>0</v>
      </c>
      <c r="BF572" s="233">
        <f>IF(N572="snížená",J572,0)</f>
        <v>0</v>
      </c>
      <c r="BG572" s="233">
        <f>IF(N572="zákl. přenesená",J572,0)</f>
        <v>0</v>
      </c>
      <c r="BH572" s="233">
        <f>IF(N572="sníž. přenesená",J572,0)</f>
        <v>0</v>
      </c>
      <c r="BI572" s="233">
        <f>IF(N572="nulová",J572,0)</f>
        <v>0</v>
      </c>
      <c r="BJ572" s="17" t="s">
        <v>91</v>
      </c>
      <c r="BK572" s="233">
        <f>ROUND(I572*H572,2)</f>
        <v>0</v>
      </c>
      <c r="BL572" s="17" t="s">
        <v>139</v>
      </c>
      <c r="BM572" s="232" t="s">
        <v>729</v>
      </c>
    </row>
    <row r="573" spans="1:47" s="2" customFormat="1" ht="12">
      <c r="A573" s="39"/>
      <c r="B573" s="40"/>
      <c r="C573" s="41"/>
      <c r="D573" s="234" t="s">
        <v>141</v>
      </c>
      <c r="E573" s="41"/>
      <c r="F573" s="235" t="s">
        <v>730</v>
      </c>
      <c r="G573" s="41"/>
      <c r="H573" s="41"/>
      <c r="I573" s="236"/>
      <c r="J573" s="41"/>
      <c r="K573" s="41"/>
      <c r="L573" s="45"/>
      <c r="M573" s="237"/>
      <c r="N573" s="238"/>
      <c r="O573" s="92"/>
      <c r="P573" s="92"/>
      <c r="Q573" s="92"/>
      <c r="R573" s="92"/>
      <c r="S573" s="92"/>
      <c r="T573" s="93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T573" s="17" t="s">
        <v>141</v>
      </c>
      <c r="AU573" s="17" t="s">
        <v>21</v>
      </c>
    </row>
    <row r="574" spans="1:63" s="12" customFormat="1" ht="25.9" customHeight="1">
      <c r="A574" s="12"/>
      <c r="B574" s="205"/>
      <c r="C574" s="206"/>
      <c r="D574" s="207" t="s">
        <v>82</v>
      </c>
      <c r="E574" s="208" t="s">
        <v>731</v>
      </c>
      <c r="F574" s="208" t="s">
        <v>732</v>
      </c>
      <c r="G574" s="206"/>
      <c r="H574" s="206"/>
      <c r="I574" s="209"/>
      <c r="J574" s="210">
        <f>BK574</f>
        <v>0</v>
      </c>
      <c r="K574" s="206"/>
      <c r="L574" s="211"/>
      <c r="M574" s="212"/>
      <c r="N574" s="213"/>
      <c r="O574" s="213"/>
      <c r="P574" s="214">
        <f>P575</f>
        <v>0</v>
      </c>
      <c r="Q574" s="213"/>
      <c r="R574" s="214">
        <f>R575</f>
        <v>0.22066</v>
      </c>
      <c r="S574" s="213"/>
      <c r="T574" s="215">
        <f>T575</f>
        <v>0</v>
      </c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R574" s="216" t="s">
        <v>21</v>
      </c>
      <c r="AT574" s="217" t="s">
        <v>82</v>
      </c>
      <c r="AU574" s="217" t="s">
        <v>83</v>
      </c>
      <c r="AY574" s="216" t="s">
        <v>132</v>
      </c>
      <c r="BK574" s="218">
        <f>BK575</f>
        <v>0</v>
      </c>
    </row>
    <row r="575" spans="1:63" s="12" customFormat="1" ht="22.8" customHeight="1">
      <c r="A575" s="12"/>
      <c r="B575" s="205"/>
      <c r="C575" s="206"/>
      <c r="D575" s="207" t="s">
        <v>82</v>
      </c>
      <c r="E575" s="219" t="s">
        <v>733</v>
      </c>
      <c r="F575" s="219" t="s">
        <v>734</v>
      </c>
      <c r="G575" s="206"/>
      <c r="H575" s="206"/>
      <c r="I575" s="209"/>
      <c r="J575" s="220">
        <f>BK575</f>
        <v>0</v>
      </c>
      <c r="K575" s="206"/>
      <c r="L575" s="211"/>
      <c r="M575" s="212"/>
      <c r="N575" s="213"/>
      <c r="O575" s="213"/>
      <c r="P575" s="214">
        <f>SUM(P576:P583)</f>
        <v>0</v>
      </c>
      <c r="Q575" s="213"/>
      <c r="R575" s="214">
        <f>SUM(R576:R583)</f>
        <v>0.22066</v>
      </c>
      <c r="S575" s="213"/>
      <c r="T575" s="215">
        <f>SUM(T576:T583)</f>
        <v>0</v>
      </c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R575" s="216" t="s">
        <v>21</v>
      </c>
      <c r="AT575" s="217" t="s">
        <v>82</v>
      </c>
      <c r="AU575" s="217" t="s">
        <v>91</v>
      </c>
      <c r="AY575" s="216" t="s">
        <v>132</v>
      </c>
      <c r="BK575" s="218">
        <f>SUM(BK576:BK583)</f>
        <v>0</v>
      </c>
    </row>
    <row r="576" spans="1:65" s="2" customFormat="1" ht="24.15" customHeight="1">
      <c r="A576" s="39"/>
      <c r="B576" s="40"/>
      <c r="C576" s="221" t="s">
        <v>735</v>
      </c>
      <c r="D576" s="221" t="s">
        <v>134</v>
      </c>
      <c r="E576" s="222" t="s">
        <v>736</v>
      </c>
      <c r="F576" s="223" t="s">
        <v>737</v>
      </c>
      <c r="G576" s="224" t="s">
        <v>196</v>
      </c>
      <c r="H576" s="225">
        <v>11</v>
      </c>
      <c r="I576" s="226"/>
      <c r="J576" s="227">
        <f>ROUND(I576*H576,2)</f>
        <v>0</v>
      </c>
      <c r="K576" s="223" t="s">
        <v>138</v>
      </c>
      <c r="L576" s="45"/>
      <c r="M576" s="228" t="s">
        <v>1</v>
      </c>
      <c r="N576" s="229" t="s">
        <v>48</v>
      </c>
      <c r="O576" s="92"/>
      <c r="P576" s="230">
        <f>O576*H576</f>
        <v>0</v>
      </c>
      <c r="Q576" s="230">
        <v>6E-05</v>
      </c>
      <c r="R576" s="230">
        <f>Q576*H576</f>
        <v>0.00066</v>
      </c>
      <c r="S576" s="230">
        <v>0</v>
      </c>
      <c r="T576" s="231">
        <f>S576*H576</f>
        <v>0</v>
      </c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R576" s="232" t="s">
        <v>236</v>
      </c>
      <c r="AT576" s="232" t="s">
        <v>134</v>
      </c>
      <c r="AU576" s="232" t="s">
        <v>21</v>
      </c>
      <c r="AY576" s="17" t="s">
        <v>132</v>
      </c>
      <c r="BE576" s="233">
        <f>IF(N576="základní",J576,0)</f>
        <v>0</v>
      </c>
      <c r="BF576" s="233">
        <f>IF(N576="snížená",J576,0)</f>
        <v>0</v>
      </c>
      <c r="BG576" s="233">
        <f>IF(N576="zákl. přenesená",J576,0)</f>
        <v>0</v>
      </c>
      <c r="BH576" s="233">
        <f>IF(N576="sníž. přenesená",J576,0)</f>
        <v>0</v>
      </c>
      <c r="BI576" s="233">
        <f>IF(N576="nulová",J576,0)</f>
        <v>0</v>
      </c>
      <c r="BJ576" s="17" t="s">
        <v>91</v>
      </c>
      <c r="BK576" s="233">
        <f>ROUND(I576*H576,2)</f>
        <v>0</v>
      </c>
      <c r="BL576" s="17" t="s">
        <v>236</v>
      </c>
      <c r="BM576" s="232" t="s">
        <v>738</v>
      </c>
    </row>
    <row r="577" spans="1:47" s="2" customFormat="1" ht="12">
      <c r="A577" s="39"/>
      <c r="B577" s="40"/>
      <c r="C577" s="41"/>
      <c r="D577" s="234" t="s">
        <v>141</v>
      </c>
      <c r="E577" s="41"/>
      <c r="F577" s="235" t="s">
        <v>739</v>
      </c>
      <c r="G577" s="41"/>
      <c r="H577" s="41"/>
      <c r="I577" s="236"/>
      <c r="J577" s="41"/>
      <c r="K577" s="41"/>
      <c r="L577" s="45"/>
      <c r="M577" s="237"/>
      <c r="N577" s="238"/>
      <c r="O577" s="92"/>
      <c r="P577" s="92"/>
      <c r="Q577" s="92"/>
      <c r="R577" s="92"/>
      <c r="S577" s="92"/>
      <c r="T577" s="93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T577" s="17" t="s">
        <v>141</v>
      </c>
      <c r="AU577" s="17" t="s">
        <v>21</v>
      </c>
    </row>
    <row r="578" spans="1:51" s="14" customFormat="1" ht="12">
      <c r="A578" s="14"/>
      <c r="B578" s="249"/>
      <c r="C578" s="250"/>
      <c r="D578" s="234" t="s">
        <v>143</v>
      </c>
      <c r="E578" s="251" t="s">
        <v>1</v>
      </c>
      <c r="F578" s="252" t="s">
        <v>200</v>
      </c>
      <c r="G578" s="250"/>
      <c r="H578" s="253">
        <v>11</v>
      </c>
      <c r="I578" s="254"/>
      <c r="J578" s="250"/>
      <c r="K578" s="250"/>
      <c r="L578" s="255"/>
      <c r="M578" s="256"/>
      <c r="N578" s="257"/>
      <c r="O578" s="257"/>
      <c r="P578" s="257"/>
      <c r="Q578" s="257"/>
      <c r="R578" s="257"/>
      <c r="S578" s="257"/>
      <c r="T578" s="258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59" t="s">
        <v>143</v>
      </c>
      <c r="AU578" s="259" t="s">
        <v>21</v>
      </c>
      <c r="AV578" s="14" t="s">
        <v>21</v>
      </c>
      <c r="AW578" s="14" t="s">
        <v>38</v>
      </c>
      <c r="AX578" s="14" t="s">
        <v>83</v>
      </c>
      <c r="AY578" s="259" t="s">
        <v>132</v>
      </c>
    </row>
    <row r="579" spans="1:51" s="15" customFormat="1" ht="12">
      <c r="A579" s="15"/>
      <c r="B579" s="260"/>
      <c r="C579" s="261"/>
      <c r="D579" s="234" t="s">
        <v>143</v>
      </c>
      <c r="E579" s="262" t="s">
        <v>1</v>
      </c>
      <c r="F579" s="263" t="s">
        <v>145</v>
      </c>
      <c r="G579" s="261"/>
      <c r="H579" s="264">
        <v>11</v>
      </c>
      <c r="I579" s="265"/>
      <c r="J579" s="261"/>
      <c r="K579" s="261"/>
      <c r="L579" s="266"/>
      <c r="M579" s="267"/>
      <c r="N579" s="268"/>
      <c r="O579" s="268"/>
      <c r="P579" s="268"/>
      <c r="Q579" s="268"/>
      <c r="R579" s="268"/>
      <c r="S579" s="268"/>
      <c r="T579" s="269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T579" s="270" t="s">
        <v>143</v>
      </c>
      <c r="AU579" s="270" t="s">
        <v>21</v>
      </c>
      <c r="AV579" s="15" t="s">
        <v>139</v>
      </c>
      <c r="AW579" s="15" t="s">
        <v>38</v>
      </c>
      <c r="AX579" s="15" t="s">
        <v>91</v>
      </c>
      <c r="AY579" s="270" t="s">
        <v>132</v>
      </c>
    </row>
    <row r="580" spans="1:65" s="2" customFormat="1" ht="21.75" customHeight="1">
      <c r="A580" s="39"/>
      <c r="B580" s="40"/>
      <c r="C580" s="271" t="s">
        <v>740</v>
      </c>
      <c r="D580" s="271" t="s">
        <v>285</v>
      </c>
      <c r="E580" s="272" t="s">
        <v>741</v>
      </c>
      <c r="F580" s="273" t="s">
        <v>742</v>
      </c>
      <c r="G580" s="274" t="s">
        <v>196</v>
      </c>
      <c r="H580" s="275">
        <v>11</v>
      </c>
      <c r="I580" s="276"/>
      <c r="J580" s="277">
        <f>ROUND(I580*H580,2)</f>
        <v>0</v>
      </c>
      <c r="K580" s="273" t="s">
        <v>1</v>
      </c>
      <c r="L580" s="278"/>
      <c r="M580" s="279" t="s">
        <v>1</v>
      </c>
      <c r="N580" s="280" t="s">
        <v>48</v>
      </c>
      <c r="O580" s="92"/>
      <c r="P580" s="230">
        <f>O580*H580</f>
        <v>0</v>
      </c>
      <c r="Q580" s="230">
        <v>0.02</v>
      </c>
      <c r="R580" s="230">
        <f>Q580*H580</f>
        <v>0.22</v>
      </c>
      <c r="S580" s="230">
        <v>0</v>
      </c>
      <c r="T580" s="231">
        <f>S580*H580</f>
        <v>0</v>
      </c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R580" s="232" t="s">
        <v>336</v>
      </c>
      <c r="AT580" s="232" t="s">
        <v>285</v>
      </c>
      <c r="AU580" s="232" t="s">
        <v>21</v>
      </c>
      <c r="AY580" s="17" t="s">
        <v>132</v>
      </c>
      <c r="BE580" s="233">
        <f>IF(N580="základní",J580,0)</f>
        <v>0</v>
      </c>
      <c r="BF580" s="233">
        <f>IF(N580="snížená",J580,0)</f>
        <v>0</v>
      </c>
      <c r="BG580" s="233">
        <f>IF(N580="zákl. přenesená",J580,0)</f>
        <v>0</v>
      </c>
      <c r="BH580" s="233">
        <f>IF(N580="sníž. přenesená",J580,0)</f>
        <v>0</v>
      </c>
      <c r="BI580" s="233">
        <f>IF(N580="nulová",J580,0)</f>
        <v>0</v>
      </c>
      <c r="BJ580" s="17" t="s">
        <v>91</v>
      </c>
      <c r="BK580" s="233">
        <f>ROUND(I580*H580,2)</f>
        <v>0</v>
      </c>
      <c r="BL580" s="17" t="s">
        <v>236</v>
      </c>
      <c r="BM580" s="232" t="s">
        <v>743</v>
      </c>
    </row>
    <row r="581" spans="1:47" s="2" customFormat="1" ht="12">
      <c r="A581" s="39"/>
      <c r="B581" s="40"/>
      <c r="C581" s="41"/>
      <c r="D581" s="234" t="s">
        <v>141</v>
      </c>
      <c r="E581" s="41"/>
      <c r="F581" s="235" t="s">
        <v>742</v>
      </c>
      <c r="G581" s="41"/>
      <c r="H581" s="41"/>
      <c r="I581" s="236"/>
      <c r="J581" s="41"/>
      <c r="K581" s="41"/>
      <c r="L581" s="45"/>
      <c r="M581" s="237"/>
      <c r="N581" s="238"/>
      <c r="O581" s="92"/>
      <c r="P581" s="92"/>
      <c r="Q581" s="92"/>
      <c r="R581" s="92"/>
      <c r="S581" s="92"/>
      <c r="T581" s="93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T581" s="17" t="s">
        <v>141</v>
      </c>
      <c r="AU581" s="17" t="s">
        <v>21</v>
      </c>
    </row>
    <row r="582" spans="1:65" s="2" customFormat="1" ht="24.15" customHeight="1">
      <c r="A582" s="39"/>
      <c r="B582" s="40"/>
      <c r="C582" s="221" t="s">
        <v>744</v>
      </c>
      <c r="D582" s="221" t="s">
        <v>134</v>
      </c>
      <c r="E582" s="222" t="s">
        <v>745</v>
      </c>
      <c r="F582" s="223" t="s">
        <v>746</v>
      </c>
      <c r="G582" s="224" t="s">
        <v>258</v>
      </c>
      <c r="H582" s="225">
        <v>0.221</v>
      </c>
      <c r="I582" s="226"/>
      <c r="J582" s="227">
        <f>ROUND(I582*H582,2)</f>
        <v>0</v>
      </c>
      <c r="K582" s="223" t="s">
        <v>138</v>
      </c>
      <c r="L582" s="45"/>
      <c r="M582" s="228" t="s">
        <v>1</v>
      </c>
      <c r="N582" s="229" t="s">
        <v>48</v>
      </c>
      <c r="O582" s="92"/>
      <c r="P582" s="230">
        <f>O582*H582</f>
        <v>0</v>
      </c>
      <c r="Q582" s="230">
        <v>0</v>
      </c>
      <c r="R582" s="230">
        <f>Q582*H582</f>
        <v>0</v>
      </c>
      <c r="S582" s="230">
        <v>0</v>
      </c>
      <c r="T582" s="231">
        <f>S582*H582</f>
        <v>0</v>
      </c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R582" s="232" t="s">
        <v>236</v>
      </c>
      <c r="AT582" s="232" t="s">
        <v>134</v>
      </c>
      <c r="AU582" s="232" t="s">
        <v>21</v>
      </c>
      <c r="AY582" s="17" t="s">
        <v>132</v>
      </c>
      <c r="BE582" s="233">
        <f>IF(N582="základní",J582,0)</f>
        <v>0</v>
      </c>
      <c r="BF582" s="233">
        <f>IF(N582="snížená",J582,0)</f>
        <v>0</v>
      </c>
      <c r="BG582" s="233">
        <f>IF(N582="zákl. přenesená",J582,0)</f>
        <v>0</v>
      </c>
      <c r="BH582" s="233">
        <f>IF(N582="sníž. přenesená",J582,0)</f>
        <v>0</v>
      </c>
      <c r="BI582" s="233">
        <f>IF(N582="nulová",J582,0)</f>
        <v>0</v>
      </c>
      <c r="BJ582" s="17" t="s">
        <v>91</v>
      </c>
      <c r="BK582" s="233">
        <f>ROUND(I582*H582,2)</f>
        <v>0</v>
      </c>
      <c r="BL582" s="17" t="s">
        <v>236</v>
      </c>
      <c r="BM582" s="232" t="s">
        <v>747</v>
      </c>
    </row>
    <row r="583" spans="1:47" s="2" customFormat="1" ht="12">
      <c r="A583" s="39"/>
      <c r="B583" s="40"/>
      <c r="C583" s="41"/>
      <c r="D583" s="234" t="s">
        <v>141</v>
      </c>
      <c r="E583" s="41"/>
      <c r="F583" s="235" t="s">
        <v>748</v>
      </c>
      <c r="G583" s="41"/>
      <c r="H583" s="41"/>
      <c r="I583" s="236"/>
      <c r="J583" s="41"/>
      <c r="K583" s="41"/>
      <c r="L583" s="45"/>
      <c r="M583" s="237"/>
      <c r="N583" s="238"/>
      <c r="O583" s="92"/>
      <c r="P583" s="92"/>
      <c r="Q583" s="92"/>
      <c r="R583" s="92"/>
      <c r="S583" s="92"/>
      <c r="T583" s="93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T583" s="17" t="s">
        <v>141</v>
      </c>
      <c r="AU583" s="17" t="s">
        <v>21</v>
      </c>
    </row>
    <row r="584" spans="1:63" s="12" customFormat="1" ht="25.9" customHeight="1">
      <c r="A584" s="12"/>
      <c r="B584" s="205"/>
      <c r="C584" s="206"/>
      <c r="D584" s="207" t="s">
        <v>82</v>
      </c>
      <c r="E584" s="208" t="s">
        <v>285</v>
      </c>
      <c r="F584" s="208" t="s">
        <v>749</v>
      </c>
      <c r="G584" s="206"/>
      <c r="H584" s="206"/>
      <c r="I584" s="209"/>
      <c r="J584" s="210">
        <f>BK584</f>
        <v>0</v>
      </c>
      <c r="K584" s="206"/>
      <c r="L584" s="211"/>
      <c r="M584" s="212"/>
      <c r="N584" s="213"/>
      <c r="O584" s="213"/>
      <c r="P584" s="214">
        <f>P585</f>
        <v>0</v>
      </c>
      <c r="Q584" s="213"/>
      <c r="R584" s="214">
        <f>R585</f>
        <v>8.200000000000001</v>
      </c>
      <c r="S584" s="213"/>
      <c r="T584" s="215">
        <f>T585</f>
        <v>0</v>
      </c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R584" s="216" t="s">
        <v>152</v>
      </c>
      <c r="AT584" s="217" t="s">
        <v>82</v>
      </c>
      <c r="AU584" s="217" t="s">
        <v>83</v>
      </c>
      <c r="AY584" s="216" t="s">
        <v>132</v>
      </c>
      <c r="BK584" s="218">
        <f>BK585</f>
        <v>0</v>
      </c>
    </row>
    <row r="585" spans="1:63" s="12" customFormat="1" ht="22.8" customHeight="1">
      <c r="A585" s="12"/>
      <c r="B585" s="205"/>
      <c r="C585" s="206"/>
      <c r="D585" s="207" t="s">
        <v>82</v>
      </c>
      <c r="E585" s="219" t="s">
        <v>750</v>
      </c>
      <c r="F585" s="219" t="s">
        <v>751</v>
      </c>
      <c r="G585" s="206"/>
      <c r="H585" s="206"/>
      <c r="I585" s="209"/>
      <c r="J585" s="220">
        <f>BK585</f>
        <v>0</v>
      </c>
      <c r="K585" s="206"/>
      <c r="L585" s="211"/>
      <c r="M585" s="212"/>
      <c r="N585" s="213"/>
      <c r="O585" s="213"/>
      <c r="P585" s="214">
        <f>SUM(P586:P587)</f>
        <v>0</v>
      </c>
      <c r="Q585" s="213"/>
      <c r="R585" s="214">
        <f>SUM(R586:R587)</f>
        <v>8.200000000000001</v>
      </c>
      <c r="S585" s="213"/>
      <c r="T585" s="215">
        <f>SUM(T586:T587)</f>
        <v>0</v>
      </c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R585" s="216" t="s">
        <v>152</v>
      </c>
      <c r="AT585" s="217" t="s">
        <v>82</v>
      </c>
      <c r="AU585" s="217" t="s">
        <v>91</v>
      </c>
      <c r="AY585" s="216" t="s">
        <v>132</v>
      </c>
      <c r="BK585" s="218">
        <f>SUM(BK586:BK587)</f>
        <v>0</v>
      </c>
    </row>
    <row r="586" spans="1:65" s="2" customFormat="1" ht="16.5" customHeight="1">
      <c r="A586" s="39"/>
      <c r="B586" s="40"/>
      <c r="C586" s="221" t="s">
        <v>586</v>
      </c>
      <c r="D586" s="221" t="s">
        <v>134</v>
      </c>
      <c r="E586" s="222" t="s">
        <v>752</v>
      </c>
      <c r="F586" s="223" t="s">
        <v>753</v>
      </c>
      <c r="G586" s="224" t="s">
        <v>196</v>
      </c>
      <c r="H586" s="225">
        <v>41</v>
      </c>
      <c r="I586" s="226"/>
      <c r="J586" s="227">
        <f>ROUND(I586*H586,2)</f>
        <v>0</v>
      </c>
      <c r="K586" s="223" t="s">
        <v>1</v>
      </c>
      <c r="L586" s="45"/>
      <c r="M586" s="228" t="s">
        <v>1</v>
      </c>
      <c r="N586" s="229" t="s">
        <v>48</v>
      </c>
      <c r="O586" s="92"/>
      <c r="P586" s="230">
        <f>O586*H586</f>
        <v>0</v>
      </c>
      <c r="Q586" s="230">
        <v>0.2</v>
      </c>
      <c r="R586" s="230">
        <f>Q586*H586</f>
        <v>8.200000000000001</v>
      </c>
      <c r="S586" s="230">
        <v>0</v>
      </c>
      <c r="T586" s="231">
        <f>S586*H586</f>
        <v>0</v>
      </c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R586" s="232" t="s">
        <v>519</v>
      </c>
      <c r="AT586" s="232" t="s">
        <v>134</v>
      </c>
      <c r="AU586" s="232" t="s">
        <v>21</v>
      </c>
      <c r="AY586" s="17" t="s">
        <v>132</v>
      </c>
      <c r="BE586" s="233">
        <f>IF(N586="základní",J586,0)</f>
        <v>0</v>
      </c>
      <c r="BF586" s="233">
        <f>IF(N586="snížená",J586,0)</f>
        <v>0</v>
      </c>
      <c r="BG586" s="233">
        <f>IF(N586="zákl. přenesená",J586,0)</f>
        <v>0</v>
      </c>
      <c r="BH586" s="233">
        <f>IF(N586="sníž. přenesená",J586,0)</f>
        <v>0</v>
      </c>
      <c r="BI586" s="233">
        <f>IF(N586="nulová",J586,0)</f>
        <v>0</v>
      </c>
      <c r="BJ586" s="17" t="s">
        <v>91</v>
      </c>
      <c r="BK586" s="233">
        <f>ROUND(I586*H586,2)</f>
        <v>0</v>
      </c>
      <c r="BL586" s="17" t="s">
        <v>519</v>
      </c>
      <c r="BM586" s="232" t="s">
        <v>754</v>
      </c>
    </row>
    <row r="587" spans="1:47" s="2" customFormat="1" ht="12">
      <c r="A587" s="39"/>
      <c r="B587" s="40"/>
      <c r="C587" s="41"/>
      <c r="D587" s="234" t="s">
        <v>141</v>
      </c>
      <c r="E587" s="41"/>
      <c r="F587" s="235" t="s">
        <v>755</v>
      </c>
      <c r="G587" s="41"/>
      <c r="H587" s="41"/>
      <c r="I587" s="236"/>
      <c r="J587" s="41"/>
      <c r="K587" s="41"/>
      <c r="L587" s="45"/>
      <c r="M587" s="281"/>
      <c r="N587" s="282"/>
      <c r="O587" s="283"/>
      <c r="P587" s="283"/>
      <c r="Q587" s="283"/>
      <c r="R587" s="283"/>
      <c r="S587" s="283"/>
      <c r="T587" s="284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T587" s="17" t="s">
        <v>141</v>
      </c>
      <c r="AU587" s="17" t="s">
        <v>21</v>
      </c>
    </row>
    <row r="588" spans="1:31" s="2" customFormat="1" ht="6.95" customHeight="1">
      <c r="A588" s="39"/>
      <c r="B588" s="67"/>
      <c r="C588" s="68"/>
      <c r="D588" s="68"/>
      <c r="E588" s="68"/>
      <c r="F588" s="68"/>
      <c r="G588" s="68"/>
      <c r="H588" s="68"/>
      <c r="I588" s="68"/>
      <c r="J588" s="68"/>
      <c r="K588" s="68"/>
      <c r="L588" s="45"/>
      <c r="M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</row>
  </sheetData>
  <sheetProtection password="CC35" sheet="1" objects="1" scenarios="1" formatColumns="0" formatRows="0" autoFilter="0"/>
  <autoFilter ref="C127:K587"/>
  <mergeCells count="9">
    <mergeCell ref="E7:H7"/>
    <mergeCell ref="E9:H9"/>
    <mergeCell ref="E18:H18"/>
    <mergeCell ref="E27:H27"/>
    <mergeCell ref="E84:H84"/>
    <mergeCell ref="E86:H86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95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0"/>
      <c r="AT3" s="17" t="s">
        <v>21</v>
      </c>
    </row>
    <row r="4" spans="2:46" s="1" customFormat="1" ht="24.95" customHeight="1">
      <c r="B4" s="20"/>
      <c r="D4" s="139" t="s">
        <v>96</v>
      </c>
      <c r="L4" s="20"/>
      <c r="M4" s="14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1" t="s">
        <v>16</v>
      </c>
      <c r="L6" s="20"/>
    </row>
    <row r="7" spans="2:12" s="1" customFormat="1" ht="16.5" customHeight="1">
      <c r="B7" s="20"/>
      <c r="E7" s="142" t="str">
        <f>'Rekapitulace stavby'!K6</f>
        <v>Autobusové zastávky v obci Křižatky- II etapa 2 - index</v>
      </c>
      <c r="F7" s="141"/>
      <c r="G7" s="141"/>
      <c r="H7" s="141"/>
      <c r="L7" s="20"/>
    </row>
    <row r="8" spans="1:31" s="2" customFormat="1" ht="12" customHeight="1">
      <c r="A8" s="39"/>
      <c r="B8" s="45"/>
      <c r="C8" s="39"/>
      <c r="D8" s="141" t="s">
        <v>97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30" customHeight="1">
      <c r="A9" s="39"/>
      <c r="B9" s="45"/>
      <c r="C9" s="39"/>
      <c r="D9" s="39"/>
      <c r="E9" s="143" t="s">
        <v>756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19</v>
      </c>
      <c r="G11" s="39"/>
      <c r="H11" s="39"/>
      <c r="I11" s="141" t="s">
        <v>20</v>
      </c>
      <c r="J11" s="144" t="s">
        <v>21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22</v>
      </c>
      <c r="E12" s="39"/>
      <c r="F12" s="144" t="s">
        <v>23</v>
      </c>
      <c r="G12" s="39"/>
      <c r="H12" s="39"/>
      <c r="I12" s="141" t="s">
        <v>24</v>
      </c>
      <c r="J12" s="145" t="str">
        <f>'Rekapitulace stavby'!AN8</f>
        <v>1. 3. 2021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21.8" customHeight="1">
      <c r="A13" s="39"/>
      <c r="B13" s="45"/>
      <c r="C13" s="39"/>
      <c r="D13" s="146" t="s">
        <v>26</v>
      </c>
      <c r="E13" s="39"/>
      <c r="F13" s="147" t="s">
        <v>27</v>
      </c>
      <c r="G13" s="39"/>
      <c r="H13" s="39"/>
      <c r="I13" s="146" t="s">
        <v>28</v>
      </c>
      <c r="J13" s="147" t="s">
        <v>29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30</v>
      </c>
      <c r="E14" s="39"/>
      <c r="F14" s="39"/>
      <c r="G14" s="39"/>
      <c r="H14" s="39"/>
      <c r="I14" s="141" t="s">
        <v>31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>Město Králův Dvůr</v>
      </c>
      <c r="F15" s="39"/>
      <c r="G15" s="39"/>
      <c r="H15" s="39"/>
      <c r="I15" s="141" t="s">
        <v>33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34</v>
      </c>
      <c r="E17" s="39"/>
      <c r="F17" s="39"/>
      <c r="G17" s="39"/>
      <c r="H17" s="39"/>
      <c r="I17" s="141" t="s">
        <v>31</v>
      </c>
      <c r="J17" s="33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3" t="str">
        <f>'Rekapitulace stavby'!E14</f>
        <v>Vyplň údaj</v>
      </c>
      <c r="F18" s="144"/>
      <c r="G18" s="144"/>
      <c r="H18" s="144"/>
      <c r="I18" s="141" t="s">
        <v>33</v>
      </c>
      <c r="J18" s="33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36</v>
      </c>
      <c r="E20" s="39"/>
      <c r="F20" s="39"/>
      <c r="G20" s="39"/>
      <c r="H20" s="39"/>
      <c r="I20" s="141" t="s">
        <v>31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37</v>
      </c>
      <c r="F21" s="39"/>
      <c r="G21" s="39"/>
      <c r="H21" s="39"/>
      <c r="I21" s="141" t="s">
        <v>33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39</v>
      </c>
      <c r="E23" s="39"/>
      <c r="F23" s="39"/>
      <c r="G23" s="39"/>
      <c r="H23" s="39"/>
      <c r="I23" s="141" t="s">
        <v>31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37</v>
      </c>
      <c r="F24" s="39"/>
      <c r="G24" s="39"/>
      <c r="H24" s="39"/>
      <c r="I24" s="141" t="s">
        <v>33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41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2"/>
      <c r="E29" s="152"/>
      <c r="F29" s="152"/>
      <c r="G29" s="152"/>
      <c r="H29" s="152"/>
      <c r="I29" s="152"/>
      <c r="J29" s="152"/>
      <c r="K29" s="152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3" t="s">
        <v>43</v>
      </c>
      <c r="E30" s="39"/>
      <c r="F30" s="39"/>
      <c r="G30" s="39"/>
      <c r="H30" s="39"/>
      <c r="I30" s="39"/>
      <c r="J30" s="154">
        <f>ROUND(J120,2)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5" t="s">
        <v>45</v>
      </c>
      <c r="G32" s="39"/>
      <c r="H32" s="39"/>
      <c r="I32" s="155" t="s">
        <v>44</v>
      </c>
      <c r="J32" s="155" t="s">
        <v>46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6" t="s">
        <v>47</v>
      </c>
      <c r="E33" s="141" t="s">
        <v>48</v>
      </c>
      <c r="F33" s="157">
        <f>ROUND((SUM(BE120:BE146)),2)</f>
        <v>0</v>
      </c>
      <c r="G33" s="39"/>
      <c r="H33" s="39"/>
      <c r="I33" s="158">
        <v>0.21</v>
      </c>
      <c r="J33" s="157">
        <f>ROUND(((SUM(BE120:BE146))*I33),2)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49</v>
      </c>
      <c r="F34" s="157">
        <f>ROUND((SUM(BF120:BF146)),2)</f>
        <v>0</v>
      </c>
      <c r="G34" s="39"/>
      <c r="H34" s="39"/>
      <c r="I34" s="158">
        <v>0.15</v>
      </c>
      <c r="J34" s="157">
        <f>ROUND(((SUM(BF120:BF146))*I34),2)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50</v>
      </c>
      <c r="F35" s="157">
        <f>ROUND((SUM(BG120:BG146)),2)</f>
        <v>0</v>
      </c>
      <c r="G35" s="39"/>
      <c r="H35" s="39"/>
      <c r="I35" s="158">
        <v>0.21</v>
      </c>
      <c r="J35" s="157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51</v>
      </c>
      <c r="F36" s="157">
        <f>ROUND((SUM(BH120:BH146)),2)</f>
        <v>0</v>
      </c>
      <c r="G36" s="39"/>
      <c r="H36" s="39"/>
      <c r="I36" s="158">
        <v>0.15</v>
      </c>
      <c r="J36" s="157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52</v>
      </c>
      <c r="F37" s="157">
        <f>ROUND((SUM(BI120:BI146)),2)</f>
        <v>0</v>
      </c>
      <c r="G37" s="39"/>
      <c r="H37" s="39"/>
      <c r="I37" s="158">
        <v>0</v>
      </c>
      <c r="J37" s="157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9"/>
      <c r="D39" s="160" t="s">
        <v>53</v>
      </c>
      <c r="E39" s="161"/>
      <c r="F39" s="161"/>
      <c r="G39" s="162" t="s">
        <v>54</v>
      </c>
      <c r="H39" s="163" t="s">
        <v>55</v>
      </c>
      <c r="I39" s="161"/>
      <c r="J39" s="164">
        <f>SUM(J30:J37)</f>
        <v>0</v>
      </c>
      <c r="K39" s="165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2" customFormat="1" ht="14.4" customHeight="1">
      <c r="B49" s="64"/>
      <c r="D49" s="166" t="s">
        <v>56</v>
      </c>
      <c r="E49" s="167"/>
      <c r="F49" s="167"/>
      <c r="G49" s="166" t="s">
        <v>57</v>
      </c>
      <c r="H49" s="167"/>
      <c r="I49" s="167"/>
      <c r="J49" s="167"/>
      <c r="K49" s="167"/>
      <c r="L49" s="64"/>
    </row>
    <row r="50" spans="2:12" ht="12">
      <c r="B50" s="20"/>
      <c r="L50" s="20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1:31" s="2" customFormat="1" ht="12">
      <c r="A60" s="39"/>
      <c r="B60" s="45"/>
      <c r="C60" s="39"/>
      <c r="D60" s="168" t="s">
        <v>58</v>
      </c>
      <c r="E60" s="169"/>
      <c r="F60" s="170" t="s">
        <v>59</v>
      </c>
      <c r="G60" s="168" t="s">
        <v>58</v>
      </c>
      <c r="H60" s="169"/>
      <c r="I60" s="169"/>
      <c r="J60" s="171" t="s">
        <v>59</v>
      </c>
      <c r="K60" s="169"/>
      <c r="L60" s="64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2:12" ht="12">
      <c r="B61" s="20"/>
      <c r="L61" s="20"/>
    </row>
    <row r="62" spans="2:12" ht="12">
      <c r="B62" s="20"/>
      <c r="L62" s="20"/>
    </row>
    <row r="63" spans="2:12" ht="12">
      <c r="B63" s="20"/>
      <c r="L63" s="20"/>
    </row>
    <row r="64" spans="1:31" s="2" customFormat="1" ht="12">
      <c r="A64" s="39"/>
      <c r="B64" s="45"/>
      <c r="C64" s="39"/>
      <c r="D64" s="166" t="s">
        <v>60</v>
      </c>
      <c r="E64" s="172"/>
      <c r="F64" s="172"/>
      <c r="G64" s="166" t="s">
        <v>61</v>
      </c>
      <c r="H64" s="172"/>
      <c r="I64" s="172"/>
      <c r="J64" s="172"/>
      <c r="K64" s="172"/>
      <c r="L64" s="64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2:12" ht="12">
      <c r="B65" s="20"/>
      <c r="L65" s="2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1:31" s="2" customFormat="1" ht="12">
      <c r="A75" s="39"/>
      <c r="B75" s="45"/>
      <c r="C75" s="39"/>
      <c r="D75" s="168" t="s">
        <v>58</v>
      </c>
      <c r="E75" s="169"/>
      <c r="F75" s="170" t="s">
        <v>59</v>
      </c>
      <c r="G75" s="168" t="s">
        <v>58</v>
      </c>
      <c r="H75" s="169"/>
      <c r="I75" s="169"/>
      <c r="J75" s="171" t="s">
        <v>59</v>
      </c>
      <c r="K75" s="169"/>
      <c r="L75" s="64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4.4" customHeight="1">
      <c r="A76" s="39"/>
      <c r="B76" s="173"/>
      <c r="C76" s="174"/>
      <c r="D76" s="174"/>
      <c r="E76" s="174"/>
      <c r="F76" s="174"/>
      <c r="G76" s="174"/>
      <c r="H76" s="174"/>
      <c r="I76" s="174"/>
      <c r="J76" s="174"/>
      <c r="K76" s="174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80" spans="1:31" s="2" customFormat="1" ht="6.95" customHeight="1">
      <c r="A80" s="39"/>
      <c r="B80" s="175"/>
      <c r="C80" s="176"/>
      <c r="D80" s="176"/>
      <c r="E80" s="176"/>
      <c r="F80" s="176"/>
      <c r="G80" s="176"/>
      <c r="H80" s="176"/>
      <c r="I80" s="176"/>
      <c r="J80" s="176"/>
      <c r="K80" s="176"/>
      <c r="L80" s="64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24.95" customHeight="1">
      <c r="A81" s="39"/>
      <c r="B81" s="40"/>
      <c r="C81" s="23" t="s">
        <v>99</v>
      </c>
      <c r="D81" s="41"/>
      <c r="E81" s="41"/>
      <c r="F81" s="41"/>
      <c r="G81" s="41"/>
      <c r="H81" s="41"/>
      <c r="I81" s="41"/>
      <c r="J81" s="41"/>
      <c r="K81" s="41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2" t="s">
        <v>16</v>
      </c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6.5" customHeight="1">
      <c r="A84" s="39"/>
      <c r="B84" s="40"/>
      <c r="C84" s="41"/>
      <c r="D84" s="41"/>
      <c r="E84" s="177" t="str">
        <f>E7</f>
        <v>Autobusové zastávky v obci Křižatky- II etapa 2 - index</v>
      </c>
      <c r="F84" s="32"/>
      <c r="G84" s="32"/>
      <c r="H84" s="32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2" t="s">
        <v>97</v>
      </c>
      <c r="D85" s="41"/>
      <c r="E85" s="41"/>
      <c r="F85" s="41"/>
      <c r="G85" s="41"/>
      <c r="H85" s="41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30" customHeight="1">
      <c r="A86" s="39"/>
      <c r="B86" s="40"/>
      <c r="C86" s="41"/>
      <c r="D86" s="41"/>
      <c r="E86" s="77" t="str">
        <f>E9</f>
        <v>08012021_SC_3 - Autobusové zakázky v obciKřižatky-II etapa 2 VRN a Ostatní</v>
      </c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6.95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2" t="s">
        <v>22</v>
      </c>
      <c r="D88" s="41"/>
      <c r="E88" s="41"/>
      <c r="F88" s="27" t="str">
        <f>F12</f>
        <v>Křížatky</v>
      </c>
      <c r="G88" s="41"/>
      <c r="H88" s="41"/>
      <c r="I88" s="32" t="s">
        <v>24</v>
      </c>
      <c r="J88" s="80" t="str">
        <f>IF(J12="","",J12)</f>
        <v>1. 3. 2021</v>
      </c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6.95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5.15" customHeight="1">
      <c r="A90" s="39"/>
      <c r="B90" s="40"/>
      <c r="C90" s="32" t="s">
        <v>30</v>
      </c>
      <c r="D90" s="41"/>
      <c r="E90" s="41"/>
      <c r="F90" s="27" t="str">
        <f>E15</f>
        <v>Město Králův Dvůr</v>
      </c>
      <c r="G90" s="41"/>
      <c r="H90" s="41"/>
      <c r="I90" s="32" t="s">
        <v>36</v>
      </c>
      <c r="J90" s="37" t="str">
        <f>E21</f>
        <v>SunCad, s.r.o. Praha</v>
      </c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2" t="s">
        <v>34</v>
      </c>
      <c r="D91" s="41"/>
      <c r="E91" s="41"/>
      <c r="F91" s="27" t="str">
        <f>IF(E18="","",E18)</f>
        <v>Vyplň údaj</v>
      </c>
      <c r="G91" s="41"/>
      <c r="H91" s="41"/>
      <c r="I91" s="32" t="s">
        <v>39</v>
      </c>
      <c r="J91" s="37" t="str">
        <f>E24</f>
        <v>SunCad, s.r.o. Praha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0.3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9.25" customHeight="1">
      <c r="A93" s="39"/>
      <c r="B93" s="40"/>
      <c r="C93" s="178" t="s">
        <v>100</v>
      </c>
      <c r="D93" s="179"/>
      <c r="E93" s="179"/>
      <c r="F93" s="179"/>
      <c r="G93" s="179"/>
      <c r="H93" s="179"/>
      <c r="I93" s="179"/>
      <c r="J93" s="180" t="s">
        <v>101</v>
      </c>
      <c r="K93" s="179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0.3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47" s="2" customFormat="1" ht="22.8" customHeight="1">
      <c r="A95" s="39"/>
      <c r="B95" s="40"/>
      <c r="C95" s="181" t="s">
        <v>102</v>
      </c>
      <c r="D95" s="41"/>
      <c r="E95" s="41"/>
      <c r="F95" s="41"/>
      <c r="G95" s="41"/>
      <c r="H95" s="41"/>
      <c r="I95" s="41"/>
      <c r="J95" s="111">
        <f>J120</f>
        <v>0</v>
      </c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U95" s="17" t="s">
        <v>103</v>
      </c>
    </row>
    <row r="96" spans="1:31" s="9" customFormat="1" ht="24.95" customHeight="1">
      <c r="A96" s="9"/>
      <c r="B96" s="182"/>
      <c r="C96" s="183"/>
      <c r="D96" s="184" t="s">
        <v>757</v>
      </c>
      <c r="E96" s="185"/>
      <c r="F96" s="185"/>
      <c r="G96" s="185"/>
      <c r="H96" s="185"/>
      <c r="I96" s="185"/>
      <c r="J96" s="186">
        <f>J121</f>
        <v>0</v>
      </c>
      <c r="K96" s="183"/>
      <c r="L96" s="187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s="10" customFormat="1" ht="19.9" customHeight="1">
      <c r="A97" s="10"/>
      <c r="B97" s="188"/>
      <c r="C97" s="189"/>
      <c r="D97" s="190" t="s">
        <v>758</v>
      </c>
      <c r="E97" s="191"/>
      <c r="F97" s="191"/>
      <c r="G97" s="191"/>
      <c r="H97" s="191"/>
      <c r="I97" s="191"/>
      <c r="J97" s="192">
        <f>J122</f>
        <v>0</v>
      </c>
      <c r="K97" s="189"/>
      <c r="L97" s="19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88"/>
      <c r="C98" s="189"/>
      <c r="D98" s="190" t="s">
        <v>759</v>
      </c>
      <c r="E98" s="191"/>
      <c r="F98" s="191"/>
      <c r="G98" s="191"/>
      <c r="H98" s="191"/>
      <c r="I98" s="191"/>
      <c r="J98" s="192">
        <f>J131</f>
        <v>0</v>
      </c>
      <c r="K98" s="189"/>
      <c r="L98" s="19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8"/>
      <c r="C99" s="189"/>
      <c r="D99" s="190" t="s">
        <v>760</v>
      </c>
      <c r="E99" s="191"/>
      <c r="F99" s="191"/>
      <c r="G99" s="191"/>
      <c r="H99" s="191"/>
      <c r="I99" s="191"/>
      <c r="J99" s="192">
        <f>J136</f>
        <v>0</v>
      </c>
      <c r="K99" s="189"/>
      <c r="L99" s="19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8"/>
      <c r="C100" s="189"/>
      <c r="D100" s="190" t="s">
        <v>761</v>
      </c>
      <c r="E100" s="191"/>
      <c r="F100" s="191"/>
      <c r="G100" s="191"/>
      <c r="H100" s="191"/>
      <c r="I100" s="191"/>
      <c r="J100" s="192">
        <f>J141</f>
        <v>0</v>
      </c>
      <c r="K100" s="189"/>
      <c r="L100" s="19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3" t="s">
        <v>117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2" t="s">
        <v>16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177" t="str">
        <f>E7</f>
        <v>Autobusové zastávky v obci Křižatky- II etapa 2 - index</v>
      </c>
      <c r="F110" s="32"/>
      <c r="G110" s="32"/>
      <c r="H110" s="32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2" t="s">
        <v>97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30" customHeight="1">
      <c r="A112" s="39"/>
      <c r="B112" s="40"/>
      <c r="C112" s="41"/>
      <c r="D112" s="41"/>
      <c r="E112" s="77" t="str">
        <f>E9</f>
        <v>08012021_SC_3 - Autobusové zakázky v obciKřižatky-II etapa 2 VRN a Ostatní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2" t="s">
        <v>22</v>
      </c>
      <c r="D114" s="41"/>
      <c r="E114" s="41"/>
      <c r="F114" s="27" t="str">
        <f>F12</f>
        <v>Křížatky</v>
      </c>
      <c r="G114" s="41"/>
      <c r="H114" s="41"/>
      <c r="I114" s="32" t="s">
        <v>24</v>
      </c>
      <c r="J114" s="80" t="str">
        <f>IF(J12="","",J12)</f>
        <v>1. 3. 2021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5.15" customHeight="1">
      <c r="A116" s="39"/>
      <c r="B116" s="40"/>
      <c r="C116" s="32" t="s">
        <v>30</v>
      </c>
      <c r="D116" s="41"/>
      <c r="E116" s="41"/>
      <c r="F116" s="27" t="str">
        <f>E15</f>
        <v>Město Králův Dvůr</v>
      </c>
      <c r="G116" s="41"/>
      <c r="H116" s="41"/>
      <c r="I116" s="32" t="s">
        <v>36</v>
      </c>
      <c r="J116" s="37" t="str">
        <f>E21</f>
        <v>SunCad, s.r.o. Praha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5.15" customHeight="1">
      <c r="A117" s="39"/>
      <c r="B117" s="40"/>
      <c r="C117" s="32" t="s">
        <v>34</v>
      </c>
      <c r="D117" s="41"/>
      <c r="E117" s="41"/>
      <c r="F117" s="27" t="str">
        <f>IF(E18="","",E18)</f>
        <v>Vyplň údaj</v>
      </c>
      <c r="G117" s="41"/>
      <c r="H117" s="41"/>
      <c r="I117" s="32" t="s">
        <v>39</v>
      </c>
      <c r="J117" s="37" t="str">
        <f>E24</f>
        <v>SunCad, s.r.o. Praha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0.3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11" customFormat="1" ht="29.25" customHeight="1">
      <c r="A119" s="194"/>
      <c r="B119" s="195"/>
      <c r="C119" s="196" t="s">
        <v>118</v>
      </c>
      <c r="D119" s="197" t="s">
        <v>68</v>
      </c>
      <c r="E119" s="197" t="s">
        <v>64</v>
      </c>
      <c r="F119" s="197" t="s">
        <v>65</v>
      </c>
      <c r="G119" s="197" t="s">
        <v>119</v>
      </c>
      <c r="H119" s="197" t="s">
        <v>120</v>
      </c>
      <c r="I119" s="197" t="s">
        <v>121</v>
      </c>
      <c r="J119" s="197" t="s">
        <v>101</v>
      </c>
      <c r="K119" s="198" t="s">
        <v>122</v>
      </c>
      <c r="L119" s="199"/>
      <c r="M119" s="101" t="s">
        <v>1</v>
      </c>
      <c r="N119" s="102" t="s">
        <v>47</v>
      </c>
      <c r="O119" s="102" t="s">
        <v>123</v>
      </c>
      <c r="P119" s="102" t="s">
        <v>124</v>
      </c>
      <c r="Q119" s="102" t="s">
        <v>125</v>
      </c>
      <c r="R119" s="102" t="s">
        <v>126</v>
      </c>
      <c r="S119" s="102" t="s">
        <v>127</v>
      </c>
      <c r="T119" s="103" t="s">
        <v>128</v>
      </c>
      <c r="U119" s="194"/>
      <c r="V119" s="194"/>
      <c r="W119" s="194"/>
      <c r="X119" s="194"/>
      <c r="Y119" s="194"/>
      <c r="Z119" s="194"/>
      <c r="AA119" s="194"/>
      <c r="AB119" s="194"/>
      <c r="AC119" s="194"/>
      <c r="AD119" s="194"/>
      <c r="AE119" s="194"/>
    </row>
    <row r="120" spans="1:63" s="2" customFormat="1" ht="22.8" customHeight="1">
      <c r="A120" s="39"/>
      <c r="B120" s="40"/>
      <c r="C120" s="108" t="s">
        <v>129</v>
      </c>
      <c r="D120" s="41"/>
      <c r="E120" s="41"/>
      <c r="F120" s="41"/>
      <c r="G120" s="41"/>
      <c r="H120" s="41"/>
      <c r="I120" s="41"/>
      <c r="J120" s="200">
        <f>BK120</f>
        <v>0</v>
      </c>
      <c r="K120" s="41"/>
      <c r="L120" s="45"/>
      <c r="M120" s="104"/>
      <c r="N120" s="201"/>
      <c r="O120" s="105"/>
      <c r="P120" s="202">
        <f>P121</f>
        <v>0</v>
      </c>
      <c r="Q120" s="105"/>
      <c r="R120" s="202">
        <f>R121</f>
        <v>0</v>
      </c>
      <c r="S120" s="105"/>
      <c r="T120" s="203">
        <f>T121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7" t="s">
        <v>82</v>
      </c>
      <c r="AU120" s="17" t="s">
        <v>103</v>
      </c>
      <c r="BK120" s="204">
        <f>BK121</f>
        <v>0</v>
      </c>
    </row>
    <row r="121" spans="1:63" s="12" customFormat="1" ht="25.9" customHeight="1">
      <c r="A121" s="12"/>
      <c r="B121" s="205"/>
      <c r="C121" s="206"/>
      <c r="D121" s="207" t="s">
        <v>82</v>
      </c>
      <c r="E121" s="208" t="s">
        <v>762</v>
      </c>
      <c r="F121" s="208" t="s">
        <v>763</v>
      </c>
      <c r="G121" s="206"/>
      <c r="H121" s="206"/>
      <c r="I121" s="209"/>
      <c r="J121" s="210">
        <f>BK121</f>
        <v>0</v>
      </c>
      <c r="K121" s="206"/>
      <c r="L121" s="211"/>
      <c r="M121" s="212"/>
      <c r="N121" s="213"/>
      <c r="O121" s="213"/>
      <c r="P121" s="214">
        <f>P122+P131+P136+P141</f>
        <v>0</v>
      </c>
      <c r="Q121" s="213"/>
      <c r="R121" s="214">
        <f>R122+R131+R136+R141</f>
        <v>0</v>
      </c>
      <c r="S121" s="213"/>
      <c r="T121" s="215">
        <f>T122+T131+T136+T141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6" t="s">
        <v>163</v>
      </c>
      <c r="AT121" s="217" t="s">
        <v>82</v>
      </c>
      <c r="AU121" s="217" t="s">
        <v>83</v>
      </c>
      <c r="AY121" s="216" t="s">
        <v>132</v>
      </c>
      <c r="BK121" s="218">
        <f>BK122+BK131+BK136+BK141</f>
        <v>0</v>
      </c>
    </row>
    <row r="122" spans="1:63" s="12" customFormat="1" ht="22.8" customHeight="1">
      <c r="A122" s="12"/>
      <c r="B122" s="205"/>
      <c r="C122" s="206"/>
      <c r="D122" s="207" t="s">
        <v>82</v>
      </c>
      <c r="E122" s="219" t="s">
        <v>764</v>
      </c>
      <c r="F122" s="219" t="s">
        <v>765</v>
      </c>
      <c r="G122" s="206"/>
      <c r="H122" s="206"/>
      <c r="I122" s="209"/>
      <c r="J122" s="220">
        <f>BK122</f>
        <v>0</v>
      </c>
      <c r="K122" s="206"/>
      <c r="L122" s="211"/>
      <c r="M122" s="212"/>
      <c r="N122" s="213"/>
      <c r="O122" s="213"/>
      <c r="P122" s="214">
        <f>SUM(P123:P130)</f>
        <v>0</v>
      </c>
      <c r="Q122" s="213"/>
      <c r="R122" s="214">
        <f>SUM(R123:R130)</f>
        <v>0</v>
      </c>
      <c r="S122" s="213"/>
      <c r="T122" s="215">
        <f>SUM(T123:T130)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6" t="s">
        <v>163</v>
      </c>
      <c r="AT122" s="217" t="s">
        <v>82</v>
      </c>
      <c r="AU122" s="217" t="s">
        <v>91</v>
      </c>
      <c r="AY122" s="216" t="s">
        <v>132</v>
      </c>
      <c r="BK122" s="218">
        <f>SUM(BK123:BK130)</f>
        <v>0</v>
      </c>
    </row>
    <row r="123" spans="1:65" s="2" customFormat="1" ht="16.5" customHeight="1">
      <c r="A123" s="39"/>
      <c r="B123" s="40"/>
      <c r="C123" s="221" t="s">
        <v>91</v>
      </c>
      <c r="D123" s="221" t="s">
        <v>134</v>
      </c>
      <c r="E123" s="222" t="s">
        <v>766</v>
      </c>
      <c r="F123" s="223" t="s">
        <v>765</v>
      </c>
      <c r="G123" s="224" t="s">
        <v>365</v>
      </c>
      <c r="H123" s="225">
        <v>1</v>
      </c>
      <c r="I123" s="226"/>
      <c r="J123" s="227">
        <f>ROUND(I123*H123,2)</f>
        <v>0</v>
      </c>
      <c r="K123" s="223" t="s">
        <v>582</v>
      </c>
      <c r="L123" s="45"/>
      <c r="M123" s="228" t="s">
        <v>1</v>
      </c>
      <c r="N123" s="229" t="s">
        <v>48</v>
      </c>
      <c r="O123" s="92"/>
      <c r="P123" s="230">
        <f>O123*H123</f>
        <v>0</v>
      </c>
      <c r="Q123" s="230">
        <v>0</v>
      </c>
      <c r="R123" s="230">
        <f>Q123*H123</f>
        <v>0</v>
      </c>
      <c r="S123" s="230">
        <v>0</v>
      </c>
      <c r="T123" s="231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2" t="s">
        <v>767</v>
      </c>
      <c r="AT123" s="232" t="s">
        <v>134</v>
      </c>
      <c r="AU123" s="232" t="s">
        <v>21</v>
      </c>
      <c r="AY123" s="17" t="s">
        <v>132</v>
      </c>
      <c r="BE123" s="233">
        <f>IF(N123="základní",J123,0)</f>
        <v>0</v>
      </c>
      <c r="BF123" s="233">
        <f>IF(N123="snížená",J123,0)</f>
        <v>0</v>
      </c>
      <c r="BG123" s="233">
        <f>IF(N123="zákl. přenesená",J123,0)</f>
        <v>0</v>
      </c>
      <c r="BH123" s="233">
        <f>IF(N123="sníž. přenesená",J123,0)</f>
        <v>0</v>
      </c>
      <c r="BI123" s="233">
        <f>IF(N123="nulová",J123,0)</f>
        <v>0</v>
      </c>
      <c r="BJ123" s="17" t="s">
        <v>91</v>
      </c>
      <c r="BK123" s="233">
        <f>ROUND(I123*H123,2)</f>
        <v>0</v>
      </c>
      <c r="BL123" s="17" t="s">
        <v>767</v>
      </c>
      <c r="BM123" s="232" t="s">
        <v>768</v>
      </c>
    </row>
    <row r="124" spans="1:47" s="2" customFormat="1" ht="12">
      <c r="A124" s="39"/>
      <c r="B124" s="40"/>
      <c r="C124" s="41"/>
      <c r="D124" s="234" t="s">
        <v>141</v>
      </c>
      <c r="E124" s="41"/>
      <c r="F124" s="235" t="s">
        <v>765</v>
      </c>
      <c r="G124" s="41"/>
      <c r="H124" s="41"/>
      <c r="I124" s="236"/>
      <c r="J124" s="41"/>
      <c r="K124" s="41"/>
      <c r="L124" s="45"/>
      <c r="M124" s="237"/>
      <c r="N124" s="238"/>
      <c r="O124" s="92"/>
      <c r="P124" s="92"/>
      <c r="Q124" s="92"/>
      <c r="R124" s="92"/>
      <c r="S124" s="92"/>
      <c r="T124" s="93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7" t="s">
        <v>141</v>
      </c>
      <c r="AU124" s="17" t="s">
        <v>21</v>
      </c>
    </row>
    <row r="125" spans="1:65" s="2" customFormat="1" ht="16.5" customHeight="1">
      <c r="A125" s="39"/>
      <c r="B125" s="40"/>
      <c r="C125" s="221" t="s">
        <v>21</v>
      </c>
      <c r="D125" s="221" t="s">
        <v>134</v>
      </c>
      <c r="E125" s="222" t="s">
        <v>769</v>
      </c>
      <c r="F125" s="223" t="s">
        <v>770</v>
      </c>
      <c r="G125" s="224" t="s">
        <v>771</v>
      </c>
      <c r="H125" s="225">
        <v>1</v>
      </c>
      <c r="I125" s="226"/>
      <c r="J125" s="227">
        <f>ROUND(I125*H125,2)</f>
        <v>0</v>
      </c>
      <c r="K125" s="223" t="s">
        <v>1</v>
      </c>
      <c r="L125" s="45"/>
      <c r="M125" s="228" t="s">
        <v>1</v>
      </c>
      <c r="N125" s="229" t="s">
        <v>48</v>
      </c>
      <c r="O125" s="92"/>
      <c r="P125" s="230">
        <f>O125*H125</f>
        <v>0</v>
      </c>
      <c r="Q125" s="230">
        <v>0</v>
      </c>
      <c r="R125" s="230">
        <f>Q125*H125</f>
        <v>0</v>
      </c>
      <c r="S125" s="230">
        <v>0</v>
      </c>
      <c r="T125" s="231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2" t="s">
        <v>767</v>
      </c>
      <c r="AT125" s="232" t="s">
        <v>134</v>
      </c>
      <c r="AU125" s="232" t="s">
        <v>21</v>
      </c>
      <c r="AY125" s="17" t="s">
        <v>132</v>
      </c>
      <c r="BE125" s="233">
        <f>IF(N125="základní",J125,0)</f>
        <v>0</v>
      </c>
      <c r="BF125" s="233">
        <f>IF(N125="snížená",J125,0)</f>
        <v>0</v>
      </c>
      <c r="BG125" s="233">
        <f>IF(N125="zákl. přenesená",J125,0)</f>
        <v>0</v>
      </c>
      <c r="BH125" s="233">
        <f>IF(N125="sníž. přenesená",J125,0)</f>
        <v>0</v>
      </c>
      <c r="BI125" s="233">
        <f>IF(N125="nulová",J125,0)</f>
        <v>0</v>
      </c>
      <c r="BJ125" s="17" t="s">
        <v>91</v>
      </c>
      <c r="BK125" s="233">
        <f>ROUND(I125*H125,2)</f>
        <v>0</v>
      </c>
      <c r="BL125" s="17" t="s">
        <v>767</v>
      </c>
      <c r="BM125" s="232" t="s">
        <v>772</v>
      </c>
    </row>
    <row r="126" spans="1:47" s="2" customFormat="1" ht="12">
      <c r="A126" s="39"/>
      <c r="B126" s="40"/>
      <c r="C126" s="41"/>
      <c r="D126" s="234" t="s">
        <v>141</v>
      </c>
      <c r="E126" s="41"/>
      <c r="F126" s="235" t="s">
        <v>770</v>
      </c>
      <c r="G126" s="41"/>
      <c r="H126" s="41"/>
      <c r="I126" s="236"/>
      <c r="J126" s="41"/>
      <c r="K126" s="41"/>
      <c r="L126" s="45"/>
      <c r="M126" s="237"/>
      <c r="N126" s="238"/>
      <c r="O126" s="92"/>
      <c r="P126" s="92"/>
      <c r="Q126" s="92"/>
      <c r="R126" s="92"/>
      <c r="S126" s="92"/>
      <c r="T126" s="93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7" t="s">
        <v>141</v>
      </c>
      <c r="AU126" s="17" t="s">
        <v>21</v>
      </c>
    </row>
    <row r="127" spans="1:65" s="2" customFormat="1" ht="16.5" customHeight="1">
      <c r="A127" s="39"/>
      <c r="B127" s="40"/>
      <c r="C127" s="221" t="s">
        <v>152</v>
      </c>
      <c r="D127" s="221" t="s">
        <v>134</v>
      </c>
      <c r="E127" s="222" t="s">
        <v>773</v>
      </c>
      <c r="F127" s="223" t="s">
        <v>774</v>
      </c>
      <c r="G127" s="224" t="s">
        <v>771</v>
      </c>
      <c r="H127" s="225">
        <v>1</v>
      </c>
      <c r="I127" s="226"/>
      <c r="J127" s="227">
        <f>ROUND(I127*H127,2)</f>
        <v>0</v>
      </c>
      <c r="K127" s="223" t="s">
        <v>1</v>
      </c>
      <c r="L127" s="45"/>
      <c r="M127" s="228" t="s">
        <v>1</v>
      </c>
      <c r="N127" s="229" t="s">
        <v>48</v>
      </c>
      <c r="O127" s="92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2" t="s">
        <v>767</v>
      </c>
      <c r="AT127" s="232" t="s">
        <v>134</v>
      </c>
      <c r="AU127" s="232" t="s">
        <v>21</v>
      </c>
      <c r="AY127" s="17" t="s">
        <v>132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17" t="s">
        <v>91</v>
      </c>
      <c r="BK127" s="233">
        <f>ROUND(I127*H127,2)</f>
        <v>0</v>
      </c>
      <c r="BL127" s="17" t="s">
        <v>767</v>
      </c>
      <c r="BM127" s="232" t="s">
        <v>775</v>
      </c>
    </row>
    <row r="128" spans="1:47" s="2" customFormat="1" ht="12">
      <c r="A128" s="39"/>
      <c r="B128" s="40"/>
      <c r="C128" s="41"/>
      <c r="D128" s="234" t="s">
        <v>141</v>
      </c>
      <c r="E128" s="41"/>
      <c r="F128" s="235" t="s">
        <v>774</v>
      </c>
      <c r="G128" s="41"/>
      <c r="H128" s="41"/>
      <c r="I128" s="236"/>
      <c r="J128" s="41"/>
      <c r="K128" s="41"/>
      <c r="L128" s="45"/>
      <c r="M128" s="237"/>
      <c r="N128" s="238"/>
      <c r="O128" s="92"/>
      <c r="P128" s="92"/>
      <c r="Q128" s="92"/>
      <c r="R128" s="92"/>
      <c r="S128" s="92"/>
      <c r="T128" s="93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7" t="s">
        <v>141</v>
      </c>
      <c r="AU128" s="17" t="s">
        <v>21</v>
      </c>
    </row>
    <row r="129" spans="1:65" s="2" customFormat="1" ht="16.5" customHeight="1">
      <c r="A129" s="39"/>
      <c r="B129" s="40"/>
      <c r="C129" s="221" t="s">
        <v>139</v>
      </c>
      <c r="D129" s="221" t="s">
        <v>134</v>
      </c>
      <c r="E129" s="222" t="s">
        <v>776</v>
      </c>
      <c r="F129" s="223" t="s">
        <v>777</v>
      </c>
      <c r="G129" s="224" t="s">
        <v>771</v>
      </c>
      <c r="H129" s="225">
        <v>1</v>
      </c>
      <c r="I129" s="226"/>
      <c r="J129" s="227">
        <f>ROUND(I129*H129,2)</f>
        <v>0</v>
      </c>
      <c r="K129" s="223" t="s">
        <v>1</v>
      </c>
      <c r="L129" s="45"/>
      <c r="M129" s="228" t="s">
        <v>1</v>
      </c>
      <c r="N129" s="229" t="s">
        <v>48</v>
      </c>
      <c r="O129" s="92"/>
      <c r="P129" s="230">
        <f>O129*H129</f>
        <v>0</v>
      </c>
      <c r="Q129" s="230">
        <v>0</v>
      </c>
      <c r="R129" s="230">
        <f>Q129*H129</f>
        <v>0</v>
      </c>
      <c r="S129" s="230">
        <v>0</v>
      </c>
      <c r="T129" s="231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2" t="s">
        <v>767</v>
      </c>
      <c r="AT129" s="232" t="s">
        <v>134</v>
      </c>
      <c r="AU129" s="232" t="s">
        <v>21</v>
      </c>
      <c r="AY129" s="17" t="s">
        <v>132</v>
      </c>
      <c r="BE129" s="233">
        <f>IF(N129="základní",J129,0)</f>
        <v>0</v>
      </c>
      <c r="BF129" s="233">
        <f>IF(N129="snížená",J129,0)</f>
        <v>0</v>
      </c>
      <c r="BG129" s="233">
        <f>IF(N129="zákl. přenesená",J129,0)</f>
        <v>0</v>
      </c>
      <c r="BH129" s="233">
        <f>IF(N129="sníž. přenesená",J129,0)</f>
        <v>0</v>
      </c>
      <c r="BI129" s="233">
        <f>IF(N129="nulová",J129,0)</f>
        <v>0</v>
      </c>
      <c r="BJ129" s="17" t="s">
        <v>91</v>
      </c>
      <c r="BK129" s="233">
        <f>ROUND(I129*H129,2)</f>
        <v>0</v>
      </c>
      <c r="BL129" s="17" t="s">
        <v>767</v>
      </c>
      <c r="BM129" s="232" t="s">
        <v>778</v>
      </c>
    </row>
    <row r="130" spans="1:47" s="2" customFormat="1" ht="12">
      <c r="A130" s="39"/>
      <c r="B130" s="40"/>
      <c r="C130" s="41"/>
      <c r="D130" s="234" t="s">
        <v>141</v>
      </c>
      <c r="E130" s="41"/>
      <c r="F130" s="235" t="s">
        <v>777</v>
      </c>
      <c r="G130" s="41"/>
      <c r="H130" s="41"/>
      <c r="I130" s="236"/>
      <c r="J130" s="41"/>
      <c r="K130" s="41"/>
      <c r="L130" s="45"/>
      <c r="M130" s="237"/>
      <c r="N130" s="238"/>
      <c r="O130" s="92"/>
      <c r="P130" s="92"/>
      <c r="Q130" s="92"/>
      <c r="R130" s="92"/>
      <c r="S130" s="92"/>
      <c r="T130" s="93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7" t="s">
        <v>141</v>
      </c>
      <c r="AU130" s="17" t="s">
        <v>21</v>
      </c>
    </row>
    <row r="131" spans="1:63" s="12" customFormat="1" ht="22.8" customHeight="1">
      <c r="A131" s="12"/>
      <c r="B131" s="205"/>
      <c r="C131" s="206"/>
      <c r="D131" s="207" t="s">
        <v>82</v>
      </c>
      <c r="E131" s="219" t="s">
        <v>779</v>
      </c>
      <c r="F131" s="219" t="s">
        <v>780</v>
      </c>
      <c r="G131" s="206"/>
      <c r="H131" s="206"/>
      <c r="I131" s="209"/>
      <c r="J131" s="220">
        <f>BK131</f>
        <v>0</v>
      </c>
      <c r="K131" s="206"/>
      <c r="L131" s="211"/>
      <c r="M131" s="212"/>
      <c r="N131" s="213"/>
      <c r="O131" s="213"/>
      <c r="P131" s="214">
        <f>SUM(P132:P135)</f>
        <v>0</v>
      </c>
      <c r="Q131" s="213"/>
      <c r="R131" s="214">
        <f>SUM(R132:R135)</f>
        <v>0</v>
      </c>
      <c r="S131" s="213"/>
      <c r="T131" s="215">
        <f>SUM(T132:T135)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6" t="s">
        <v>163</v>
      </c>
      <c r="AT131" s="217" t="s">
        <v>82</v>
      </c>
      <c r="AU131" s="217" t="s">
        <v>91</v>
      </c>
      <c r="AY131" s="216" t="s">
        <v>132</v>
      </c>
      <c r="BK131" s="218">
        <f>SUM(BK132:BK135)</f>
        <v>0</v>
      </c>
    </row>
    <row r="132" spans="1:65" s="2" customFormat="1" ht="16.5" customHeight="1">
      <c r="A132" s="39"/>
      <c r="B132" s="40"/>
      <c r="C132" s="221" t="s">
        <v>163</v>
      </c>
      <c r="D132" s="221" t="s">
        <v>134</v>
      </c>
      <c r="E132" s="222" t="s">
        <v>781</v>
      </c>
      <c r="F132" s="223" t="s">
        <v>780</v>
      </c>
      <c r="G132" s="224" t="s">
        <v>771</v>
      </c>
      <c r="H132" s="225">
        <v>1</v>
      </c>
      <c r="I132" s="226"/>
      <c r="J132" s="227">
        <f>ROUND(I132*H132,2)</f>
        <v>0</v>
      </c>
      <c r="K132" s="223" t="s">
        <v>582</v>
      </c>
      <c r="L132" s="45"/>
      <c r="M132" s="228" t="s">
        <v>1</v>
      </c>
      <c r="N132" s="229" t="s">
        <v>48</v>
      </c>
      <c r="O132" s="92"/>
      <c r="P132" s="230">
        <f>O132*H132</f>
        <v>0</v>
      </c>
      <c r="Q132" s="230">
        <v>0</v>
      </c>
      <c r="R132" s="230">
        <f>Q132*H132</f>
        <v>0</v>
      </c>
      <c r="S132" s="230">
        <v>0</v>
      </c>
      <c r="T132" s="231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2" t="s">
        <v>767</v>
      </c>
      <c r="AT132" s="232" t="s">
        <v>134</v>
      </c>
      <c r="AU132" s="232" t="s">
        <v>21</v>
      </c>
      <c r="AY132" s="17" t="s">
        <v>132</v>
      </c>
      <c r="BE132" s="233">
        <f>IF(N132="základní",J132,0)</f>
        <v>0</v>
      </c>
      <c r="BF132" s="233">
        <f>IF(N132="snížená",J132,0)</f>
        <v>0</v>
      </c>
      <c r="BG132" s="233">
        <f>IF(N132="zákl. přenesená",J132,0)</f>
        <v>0</v>
      </c>
      <c r="BH132" s="233">
        <f>IF(N132="sníž. přenesená",J132,0)</f>
        <v>0</v>
      </c>
      <c r="BI132" s="233">
        <f>IF(N132="nulová",J132,0)</f>
        <v>0</v>
      </c>
      <c r="BJ132" s="17" t="s">
        <v>91</v>
      </c>
      <c r="BK132" s="233">
        <f>ROUND(I132*H132,2)</f>
        <v>0</v>
      </c>
      <c r="BL132" s="17" t="s">
        <v>767</v>
      </c>
      <c r="BM132" s="232" t="s">
        <v>782</v>
      </c>
    </row>
    <row r="133" spans="1:47" s="2" customFormat="1" ht="12">
      <c r="A133" s="39"/>
      <c r="B133" s="40"/>
      <c r="C133" s="41"/>
      <c r="D133" s="234" t="s">
        <v>141</v>
      </c>
      <c r="E133" s="41"/>
      <c r="F133" s="235" t="s">
        <v>780</v>
      </c>
      <c r="G133" s="41"/>
      <c r="H133" s="41"/>
      <c r="I133" s="236"/>
      <c r="J133" s="41"/>
      <c r="K133" s="41"/>
      <c r="L133" s="45"/>
      <c r="M133" s="237"/>
      <c r="N133" s="238"/>
      <c r="O133" s="92"/>
      <c r="P133" s="92"/>
      <c r="Q133" s="92"/>
      <c r="R133" s="92"/>
      <c r="S133" s="92"/>
      <c r="T133" s="93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7" t="s">
        <v>141</v>
      </c>
      <c r="AU133" s="17" t="s">
        <v>21</v>
      </c>
    </row>
    <row r="134" spans="1:51" s="14" customFormat="1" ht="12">
      <c r="A134" s="14"/>
      <c r="B134" s="249"/>
      <c r="C134" s="250"/>
      <c r="D134" s="234" t="s">
        <v>143</v>
      </c>
      <c r="E134" s="251" t="s">
        <v>1</v>
      </c>
      <c r="F134" s="252" t="s">
        <v>91</v>
      </c>
      <c r="G134" s="250"/>
      <c r="H134" s="253">
        <v>1</v>
      </c>
      <c r="I134" s="254"/>
      <c r="J134" s="250"/>
      <c r="K134" s="250"/>
      <c r="L134" s="255"/>
      <c r="M134" s="256"/>
      <c r="N134" s="257"/>
      <c r="O134" s="257"/>
      <c r="P134" s="257"/>
      <c r="Q134" s="257"/>
      <c r="R134" s="257"/>
      <c r="S134" s="257"/>
      <c r="T134" s="258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9" t="s">
        <v>143</v>
      </c>
      <c r="AU134" s="259" t="s">
        <v>21</v>
      </c>
      <c r="AV134" s="14" t="s">
        <v>21</v>
      </c>
      <c r="AW134" s="14" t="s">
        <v>38</v>
      </c>
      <c r="AX134" s="14" t="s">
        <v>83</v>
      </c>
      <c r="AY134" s="259" t="s">
        <v>132</v>
      </c>
    </row>
    <row r="135" spans="1:51" s="15" customFormat="1" ht="12">
      <c r="A135" s="15"/>
      <c r="B135" s="260"/>
      <c r="C135" s="261"/>
      <c r="D135" s="234" t="s">
        <v>143</v>
      </c>
      <c r="E135" s="262" t="s">
        <v>1</v>
      </c>
      <c r="F135" s="263" t="s">
        <v>145</v>
      </c>
      <c r="G135" s="261"/>
      <c r="H135" s="264">
        <v>1</v>
      </c>
      <c r="I135" s="265"/>
      <c r="J135" s="261"/>
      <c r="K135" s="261"/>
      <c r="L135" s="266"/>
      <c r="M135" s="267"/>
      <c r="N135" s="268"/>
      <c r="O135" s="268"/>
      <c r="P135" s="268"/>
      <c r="Q135" s="268"/>
      <c r="R135" s="268"/>
      <c r="S135" s="268"/>
      <c r="T135" s="269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70" t="s">
        <v>143</v>
      </c>
      <c r="AU135" s="270" t="s">
        <v>21</v>
      </c>
      <c r="AV135" s="15" t="s">
        <v>139</v>
      </c>
      <c r="AW135" s="15" t="s">
        <v>38</v>
      </c>
      <c r="AX135" s="15" t="s">
        <v>91</v>
      </c>
      <c r="AY135" s="270" t="s">
        <v>132</v>
      </c>
    </row>
    <row r="136" spans="1:63" s="12" customFormat="1" ht="22.8" customHeight="1">
      <c r="A136" s="12"/>
      <c r="B136" s="205"/>
      <c r="C136" s="206"/>
      <c r="D136" s="207" t="s">
        <v>82</v>
      </c>
      <c r="E136" s="219" t="s">
        <v>783</v>
      </c>
      <c r="F136" s="219" t="s">
        <v>784</v>
      </c>
      <c r="G136" s="206"/>
      <c r="H136" s="206"/>
      <c r="I136" s="209"/>
      <c r="J136" s="220">
        <f>BK136</f>
        <v>0</v>
      </c>
      <c r="K136" s="206"/>
      <c r="L136" s="211"/>
      <c r="M136" s="212"/>
      <c r="N136" s="213"/>
      <c r="O136" s="213"/>
      <c r="P136" s="214">
        <f>SUM(P137:P140)</f>
        <v>0</v>
      </c>
      <c r="Q136" s="213"/>
      <c r="R136" s="214">
        <f>SUM(R137:R140)</f>
        <v>0</v>
      </c>
      <c r="S136" s="213"/>
      <c r="T136" s="215">
        <f>SUM(T137:T140)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6" t="s">
        <v>163</v>
      </c>
      <c r="AT136" s="217" t="s">
        <v>82</v>
      </c>
      <c r="AU136" s="217" t="s">
        <v>91</v>
      </c>
      <c r="AY136" s="216" t="s">
        <v>132</v>
      </c>
      <c r="BK136" s="218">
        <f>SUM(BK137:BK140)</f>
        <v>0</v>
      </c>
    </row>
    <row r="137" spans="1:65" s="2" customFormat="1" ht="16.5" customHeight="1">
      <c r="A137" s="39"/>
      <c r="B137" s="40"/>
      <c r="C137" s="221" t="s">
        <v>168</v>
      </c>
      <c r="D137" s="221" t="s">
        <v>134</v>
      </c>
      <c r="E137" s="222" t="s">
        <v>785</v>
      </c>
      <c r="F137" s="223" t="s">
        <v>784</v>
      </c>
      <c r="G137" s="224" t="s">
        <v>771</v>
      </c>
      <c r="H137" s="225">
        <v>1</v>
      </c>
      <c r="I137" s="226"/>
      <c r="J137" s="227">
        <f>ROUND(I137*H137,2)</f>
        <v>0</v>
      </c>
      <c r="K137" s="223" t="s">
        <v>1</v>
      </c>
      <c r="L137" s="45"/>
      <c r="M137" s="228" t="s">
        <v>1</v>
      </c>
      <c r="N137" s="229" t="s">
        <v>48</v>
      </c>
      <c r="O137" s="92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2" t="s">
        <v>767</v>
      </c>
      <c r="AT137" s="232" t="s">
        <v>134</v>
      </c>
      <c r="AU137" s="232" t="s">
        <v>21</v>
      </c>
      <c r="AY137" s="17" t="s">
        <v>132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17" t="s">
        <v>91</v>
      </c>
      <c r="BK137" s="233">
        <f>ROUND(I137*H137,2)</f>
        <v>0</v>
      </c>
      <c r="BL137" s="17" t="s">
        <v>767</v>
      </c>
      <c r="BM137" s="232" t="s">
        <v>786</v>
      </c>
    </row>
    <row r="138" spans="1:47" s="2" customFormat="1" ht="12">
      <c r="A138" s="39"/>
      <c r="B138" s="40"/>
      <c r="C138" s="41"/>
      <c r="D138" s="234" t="s">
        <v>141</v>
      </c>
      <c r="E138" s="41"/>
      <c r="F138" s="235" t="s">
        <v>784</v>
      </c>
      <c r="G138" s="41"/>
      <c r="H138" s="41"/>
      <c r="I138" s="236"/>
      <c r="J138" s="41"/>
      <c r="K138" s="41"/>
      <c r="L138" s="45"/>
      <c r="M138" s="237"/>
      <c r="N138" s="238"/>
      <c r="O138" s="92"/>
      <c r="P138" s="92"/>
      <c r="Q138" s="92"/>
      <c r="R138" s="92"/>
      <c r="S138" s="92"/>
      <c r="T138" s="93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7" t="s">
        <v>141</v>
      </c>
      <c r="AU138" s="17" t="s">
        <v>21</v>
      </c>
    </row>
    <row r="139" spans="1:65" s="2" customFormat="1" ht="16.5" customHeight="1">
      <c r="A139" s="39"/>
      <c r="B139" s="40"/>
      <c r="C139" s="221" t="s">
        <v>176</v>
      </c>
      <c r="D139" s="221" t="s">
        <v>134</v>
      </c>
      <c r="E139" s="222" t="s">
        <v>787</v>
      </c>
      <c r="F139" s="223" t="s">
        <v>788</v>
      </c>
      <c r="G139" s="224" t="s">
        <v>771</v>
      </c>
      <c r="H139" s="225">
        <v>1</v>
      </c>
      <c r="I139" s="226"/>
      <c r="J139" s="227">
        <f>ROUND(I139*H139,2)</f>
        <v>0</v>
      </c>
      <c r="K139" s="223" t="s">
        <v>1</v>
      </c>
      <c r="L139" s="45"/>
      <c r="M139" s="228" t="s">
        <v>1</v>
      </c>
      <c r="N139" s="229" t="s">
        <v>48</v>
      </c>
      <c r="O139" s="92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2" t="s">
        <v>767</v>
      </c>
      <c r="AT139" s="232" t="s">
        <v>134</v>
      </c>
      <c r="AU139" s="232" t="s">
        <v>21</v>
      </c>
      <c r="AY139" s="17" t="s">
        <v>132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17" t="s">
        <v>91</v>
      </c>
      <c r="BK139" s="233">
        <f>ROUND(I139*H139,2)</f>
        <v>0</v>
      </c>
      <c r="BL139" s="17" t="s">
        <v>767</v>
      </c>
      <c r="BM139" s="232" t="s">
        <v>789</v>
      </c>
    </row>
    <row r="140" spans="1:47" s="2" customFormat="1" ht="12">
      <c r="A140" s="39"/>
      <c r="B140" s="40"/>
      <c r="C140" s="41"/>
      <c r="D140" s="234" t="s">
        <v>141</v>
      </c>
      <c r="E140" s="41"/>
      <c r="F140" s="235" t="s">
        <v>788</v>
      </c>
      <c r="G140" s="41"/>
      <c r="H140" s="41"/>
      <c r="I140" s="236"/>
      <c r="J140" s="41"/>
      <c r="K140" s="41"/>
      <c r="L140" s="45"/>
      <c r="M140" s="237"/>
      <c r="N140" s="238"/>
      <c r="O140" s="92"/>
      <c r="P140" s="92"/>
      <c r="Q140" s="92"/>
      <c r="R140" s="92"/>
      <c r="S140" s="92"/>
      <c r="T140" s="93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7" t="s">
        <v>141</v>
      </c>
      <c r="AU140" s="17" t="s">
        <v>21</v>
      </c>
    </row>
    <row r="141" spans="1:63" s="12" customFormat="1" ht="22.8" customHeight="1">
      <c r="A141" s="12"/>
      <c r="B141" s="205"/>
      <c r="C141" s="206"/>
      <c r="D141" s="207" t="s">
        <v>82</v>
      </c>
      <c r="E141" s="219" t="s">
        <v>790</v>
      </c>
      <c r="F141" s="219" t="s">
        <v>791</v>
      </c>
      <c r="G141" s="206"/>
      <c r="H141" s="206"/>
      <c r="I141" s="209"/>
      <c r="J141" s="220">
        <f>BK141</f>
        <v>0</v>
      </c>
      <c r="K141" s="206"/>
      <c r="L141" s="211"/>
      <c r="M141" s="212"/>
      <c r="N141" s="213"/>
      <c r="O141" s="213"/>
      <c r="P141" s="214">
        <f>SUM(P142:P146)</f>
        <v>0</v>
      </c>
      <c r="Q141" s="213"/>
      <c r="R141" s="214">
        <f>SUM(R142:R146)</f>
        <v>0</v>
      </c>
      <c r="S141" s="213"/>
      <c r="T141" s="215">
        <f>SUM(T142:T146)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6" t="s">
        <v>163</v>
      </c>
      <c r="AT141" s="217" t="s">
        <v>82</v>
      </c>
      <c r="AU141" s="217" t="s">
        <v>91</v>
      </c>
      <c r="AY141" s="216" t="s">
        <v>132</v>
      </c>
      <c r="BK141" s="218">
        <f>SUM(BK142:BK146)</f>
        <v>0</v>
      </c>
    </row>
    <row r="142" spans="1:65" s="2" customFormat="1" ht="16.5" customHeight="1">
      <c r="A142" s="39"/>
      <c r="B142" s="40"/>
      <c r="C142" s="221" t="s">
        <v>182</v>
      </c>
      <c r="D142" s="221" t="s">
        <v>134</v>
      </c>
      <c r="E142" s="222" t="s">
        <v>792</v>
      </c>
      <c r="F142" s="223" t="s">
        <v>791</v>
      </c>
      <c r="G142" s="224" t="s">
        <v>771</v>
      </c>
      <c r="H142" s="225">
        <v>1</v>
      </c>
      <c r="I142" s="226"/>
      <c r="J142" s="227">
        <f>ROUND(I142*H142,2)</f>
        <v>0</v>
      </c>
      <c r="K142" s="223" t="s">
        <v>1</v>
      </c>
      <c r="L142" s="45"/>
      <c r="M142" s="228" t="s">
        <v>1</v>
      </c>
      <c r="N142" s="229" t="s">
        <v>48</v>
      </c>
      <c r="O142" s="92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2" t="s">
        <v>767</v>
      </c>
      <c r="AT142" s="232" t="s">
        <v>134</v>
      </c>
      <c r="AU142" s="232" t="s">
        <v>21</v>
      </c>
      <c r="AY142" s="17" t="s">
        <v>132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17" t="s">
        <v>91</v>
      </c>
      <c r="BK142" s="233">
        <f>ROUND(I142*H142,2)</f>
        <v>0</v>
      </c>
      <c r="BL142" s="17" t="s">
        <v>767</v>
      </c>
      <c r="BM142" s="232" t="s">
        <v>793</v>
      </c>
    </row>
    <row r="143" spans="1:47" s="2" customFormat="1" ht="12">
      <c r="A143" s="39"/>
      <c r="B143" s="40"/>
      <c r="C143" s="41"/>
      <c r="D143" s="234" t="s">
        <v>141</v>
      </c>
      <c r="E143" s="41"/>
      <c r="F143" s="235" t="s">
        <v>791</v>
      </c>
      <c r="G143" s="41"/>
      <c r="H143" s="41"/>
      <c r="I143" s="236"/>
      <c r="J143" s="41"/>
      <c r="K143" s="41"/>
      <c r="L143" s="45"/>
      <c r="M143" s="237"/>
      <c r="N143" s="238"/>
      <c r="O143" s="92"/>
      <c r="P143" s="92"/>
      <c r="Q143" s="92"/>
      <c r="R143" s="92"/>
      <c r="S143" s="92"/>
      <c r="T143" s="93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7" t="s">
        <v>141</v>
      </c>
      <c r="AU143" s="17" t="s">
        <v>21</v>
      </c>
    </row>
    <row r="144" spans="1:51" s="14" customFormat="1" ht="12">
      <c r="A144" s="14"/>
      <c r="B144" s="249"/>
      <c r="C144" s="250"/>
      <c r="D144" s="234" t="s">
        <v>143</v>
      </c>
      <c r="E144" s="251" t="s">
        <v>1</v>
      </c>
      <c r="F144" s="252" t="s">
        <v>91</v>
      </c>
      <c r="G144" s="250"/>
      <c r="H144" s="253">
        <v>1</v>
      </c>
      <c r="I144" s="254"/>
      <c r="J144" s="250"/>
      <c r="K144" s="250"/>
      <c r="L144" s="255"/>
      <c r="M144" s="256"/>
      <c r="N144" s="257"/>
      <c r="O144" s="257"/>
      <c r="P144" s="257"/>
      <c r="Q144" s="257"/>
      <c r="R144" s="257"/>
      <c r="S144" s="257"/>
      <c r="T144" s="258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9" t="s">
        <v>143</v>
      </c>
      <c r="AU144" s="259" t="s">
        <v>21</v>
      </c>
      <c r="AV144" s="14" t="s">
        <v>21</v>
      </c>
      <c r="AW144" s="14" t="s">
        <v>38</v>
      </c>
      <c r="AX144" s="14" t="s">
        <v>91</v>
      </c>
      <c r="AY144" s="259" t="s">
        <v>132</v>
      </c>
    </row>
    <row r="145" spans="1:65" s="2" customFormat="1" ht="16.5" customHeight="1">
      <c r="A145" s="39"/>
      <c r="B145" s="40"/>
      <c r="C145" s="221" t="s">
        <v>187</v>
      </c>
      <c r="D145" s="221" t="s">
        <v>134</v>
      </c>
      <c r="E145" s="222" t="s">
        <v>794</v>
      </c>
      <c r="F145" s="223" t="s">
        <v>795</v>
      </c>
      <c r="G145" s="224" t="s">
        <v>771</v>
      </c>
      <c r="H145" s="225">
        <v>1</v>
      </c>
      <c r="I145" s="226"/>
      <c r="J145" s="227">
        <f>ROUND(I145*H145,2)</f>
        <v>0</v>
      </c>
      <c r="K145" s="223" t="s">
        <v>1</v>
      </c>
      <c r="L145" s="45"/>
      <c r="M145" s="228" t="s">
        <v>1</v>
      </c>
      <c r="N145" s="229" t="s">
        <v>48</v>
      </c>
      <c r="O145" s="92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2" t="s">
        <v>767</v>
      </c>
      <c r="AT145" s="232" t="s">
        <v>134</v>
      </c>
      <c r="AU145" s="232" t="s">
        <v>21</v>
      </c>
      <c r="AY145" s="17" t="s">
        <v>132</v>
      </c>
      <c r="BE145" s="233">
        <f>IF(N145="základní",J145,0)</f>
        <v>0</v>
      </c>
      <c r="BF145" s="233">
        <f>IF(N145="snížená",J145,0)</f>
        <v>0</v>
      </c>
      <c r="BG145" s="233">
        <f>IF(N145="zákl. přenesená",J145,0)</f>
        <v>0</v>
      </c>
      <c r="BH145" s="233">
        <f>IF(N145="sníž. přenesená",J145,0)</f>
        <v>0</v>
      </c>
      <c r="BI145" s="233">
        <f>IF(N145="nulová",J145,0)</f>
        <v>0</v>
      </c>
      <c r="BJ145" s="17" t="s">
        <v>91</v>
      </c>
      <c r="BK145" s="233">
        <f>ROUND(I145*H145,2)</f>
        <v>0</v>
      </c>
      <c r="BL145" s="17" t="s">
        <v>767</v>
      </c>
      <c r="BM145" s="232" t="s">
        <v>796</v>
      </c>
    </row>
    <row r="146" spans="1:47" s="2" customFormat="1" ht="12">
      <c r="A146" s="39"/>
      <c r="B146" s="40"/>
      <c r="C146" s="41"/>
      <c r="D146" s="234" t="s">
        <v>141</v>
      </c>
      <c r="E146" s="41"/>
      <c r="F146" s="235" t="s">
        <v>795</v>
      </c>
      <c r="G146" s="41"/>
      <c r="H146" s="41"/>
      <c r="I146" s="236"/>
      <c r="J146" s="41"/>
      <c r="K146" s="41"/>
      <c r="L146" s="45"/>
      <c r="M146" s="281"/>
      <c r="N146" s="282"/>
      <c r="O146" s="283"/>
      <c r="P146" s="283"/>
      <c r="Q146" s="283"/>
      <c r="R146" s="283"/>
      <c r="S146" s="283"/>
      <c r="T146" s="284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7" t="s">
        <v>141</v>
      </c>
      <c r="AU146" s="17" t="s">
        <v>21</v>
      </c>
    </row>
    <row r="147" spans="1:31" s="2" customFormat="1" ht="6.95" customHeight="1">
      <c r="A147" s="39"/>
      <c r="B147" s="67"/>
      <c r="C147" s="68"/>
      <c r="D147" s="68"/>
      <c r="E147" s="68"/>
      <c r="F147" s="68"/>
      <c r="G147" s="68"/>
      <c r="H147" s="68"/>
      <c r="I147" s="68"/>
      <c r="J147" s="68"/>
      <c r="K147" s="68"/>
      <c r="L147" s="45"/>
      <c r="M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</row>
  </sheetData>
  <sheetProtection password="CC35" sheet="1" objects="1" scenarios="1" formatColumns="0" formatRows="0" autoFilter="0"/>
  <autoFilter ref="C119:K146"/>
  <mergeCells count="9">
    <mergeCell ref="E7:H7"/>
    <mergeCell ref="E9:H9"/>
    <mergeCell ref="E18:H18"/>
    <mergeCell ref="E27:H27"/>
    <mergeCell ref="E84:H84"/>
    <mergeCell ref="E86:H86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 Knotek</dc:creator>
  <cp:keywords/>
  <dc:description/>
  <cp:lastModifiedBy>Jiri Knotek</cp:lastModifiedBy>
  <dcterms:created xsi:type="dcterms:W3CDTF">2022-01-09T10:05:12Z</dcterms:created>
  <dcterms:modified xsi:type="dcterms:W3CDTF">2022-01-09T10:05:20Z</dcterms:modified>
  <cp:category/>
  <cp:version/>
  <cp:contentType/>
  <cp:contentStatus/>
</cp:coreProperties>
</file>