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Zabezpečení stáv..." sheetId="2" r:id="rId2"/>
    <sheet name="SO 002 - Přeložka SEK CETIN" sheetId="3" r:id="rId3"/>
    <sheet name="SO 003 - Přeložka STL ply..." sheetId="4" r:id="rId4"/>
    <sheet name="SO 004 - Novostavba lávky..." sheetId="5" r:id="rId5"/>
    <sheet name="SO 301 - Přeložka vodovod..." sheetId="6" r:id="rId6"/>
    <sheet name="SO 401 - Osvětlení lávky" sheetId="7" r:id="rId7"/>
    <sheet name="SO 901 - VRN - vedlejší r..." sheetId="8" r:id="rId8"/>
  </sheets>
  <definedNames>
    <definedName name="_xlnm.Print_Area" localSheetId="0">'Rekapitulace stavby'!$D$4:$AO$36,'Rekapitulace stavby'!$C$42:$AQ$62</definedName>
    <definedName name="_xlnm._FilterDatabase" localSheetId="1" hidden="1">'SO 001 - Zabezpečení stáv...'!$C$81:$K$142</definedName>
    <definedName name="_xlnm.Print_Area" localSheetId="1">'SO 001 - Zabezpečení stáv...'!$C$69:$J$142</definedName>
    <definedName name="_xlnm._FilterDatabase" localSheetId="2" hidden="1">'SO 002 - Přeložka SEK CETIN'!$C$80:$K$85</definedName>
    <definedName name="_xlnm.Print_Area" localSheetId="2">'SO 002 - Přeložka SEK CETIN'!$C$68:$J$85</definedName>
    <definedName name="_xlnm._FilterDatabase" localSheetId="3" hidden="1">'SO 003 - Přeložka STL ply...'!$C$80:$K$87</definedName>
    <definedName name="_xlnm.Print_Area" localSheetId="3">'SO 003 - Přeložka STL ply...'!$C$68:$J$87</definedName>
    <definedName name="_xlnm._FilterDatabase" localSheetId="4" hidden="1">'SO 004 - Novostavba lávky...'!$C$87:$K$416</definedName>
    <definedName name="_xlnm.Print_Area" localSheetId="4">'SO 004 - Novostavba lávky...'!$C$75:$J$416</definedName>
    <definedName name="_xlnm._FilterDatabase" localSheetId="5" hidden="1">'SO 301 - Přeložka vodovod...'!$C$83:$K$373</definedName>
    <definedName name="_xlnm.Print_Area" localSheetId="5">'SO 301 - Přeložka vodovod...'!$C$71:$J$373</definedName>
    <definedName name="_xlnm._FilterDatabase" localSheetId="6" hidden="1">'SO 401 - Osvětlení lávky'!$C$80:$K$156</definedName>
    <definedName name="_xlnm.Print_Area" localSheetId="6">'SO 401 - Osvětlení lávky'!$C$68:$J$156</definedName>
    <definedName name="_xlnm._FilterDatabase" localSheetId="7" hidden="1">'SO 901 - VRN - vedlejší r...'!$C$80:$K$95</definedName>
    <definedName name="_xlnm.Print_Area" localSheetId="7">'SO 901 - VRN - vedlejší r...'!$C$68:$J$95</definedName>
    <definedName name="_xlnm.Print_Titles" localSheetId="0">'Rekapitulace stavby'!$52:$52</definedName>
    <definedName name="_xlnm.Print_Titles" localSheetId="1">'SO 001 - Zabezpečení stáv...'!$81:$81</definedName>
    <definedName name="_xlnm.Print_Titles" localSheetId="2">'SO 002 - Přeložka SEK CETIN'!$80:$80</definedName>
    <definedName name="_xlnm.Print_Titles" localSheetId="3">'SO 003 - Přeložka STL ply...'!$80:$80</definedName>
    <definedName name="_xlnm.Print_Titles" localSheetId="4">'SO 004 - Novostavba lávky...'!$87:$87</definedName>
    <definedName name="_xlnm.Print_Titles" localSheetId="5">'SO 301 - Přeložka vodovod...'!$83:$83</definedName>
    <definedName name="_xlnm.Print_Titles" localSheetId="6">'SO 401 - Osvětlení lávky'!$80:$80</definedName>
    <definedName name="_xlnm.Print_Titles" localSheetId="7">'SO 901 - VRN - vedlejší r...'!$80:$80</definedName>
  </definedNames>
  <calcPr fullCalcOnLoad="1"/>
</workbook>
</file>

<file path=xl/sharedStrings.xml><?xml version="1.0" encoding="utf-8"?>
<sst xmlns="http://schemas.openxmlformats.org/spreadsheetml/2006/main" count="8865" uniqueCount="849">
  <si>
    <t>Export Komplet</t>
  </si>
  <si>
    <t>VZ</t>
  </si>
  <si>
    <t>2.0</t>
  </si>
  <si>
    <t>ZAMOK</t>
  </si>
  <si>
    <t>False</t>
  </si>
  <si>
    <t>{94515aad-dca5-4422-acb9-ee1e8f812c37}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</si>
  <si>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</si>
  <si>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</si>
  <si>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</si>
  <si>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</si>
  <si>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</si>
  <si>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</si>
  <si>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</si>
  <si>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</si>
  <si>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57-21-10-PR-03_LVKD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</si>
  <si>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</si>
  <si>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</si>
  <si>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Lávka pro pěší, ul. Nová, Králův Dvůr</t>
  </si>
  <si>
    <t>KSO:</t>
  </si>
  <si>
    <t/>
  </si>
  <si>
    <t>CC-CZ:</t>
  </si>
  <si>
    <t>Místo:</t>
  </si>
  <si>
    <t>ul. Nová</t>
  </si>
  <si>
    <t>Datum:</t>
  </si>
  <si>
    <t>30. 3. 2022</t>
  </si>
  <si>
    <t>Zadavatel:</t>
  </si>
  <si>
    <t>IČ:</t>
  </si>
  <si>
    <t>00509701</t>
  </si>
  <si>
    <t>Město Králův Dvůr</t>
  </si>
  <si>
    <t>DIČ:</t>
  </si>
  <si>
    <t>CZ00509701</t>
  </si>
  <si>
    <t>Uchazeč:</t>
  </si>
  <si>
    <t>Vyplň údaj</t>
  </si>
  <si>
    <t>Projektant:</t>
  </si>
  <si>
    <t>09486429</t>
  </si>
  <si>
    <t>Spektra PRO spol. s r.o.</t>
  </si>
  <si>
    <t>CZ09486429</t>
  </si>
  <si>
    <t>True</t>
  </si>
  <si>
    <t>Zpracovatel:</t>
  </si>
  <si>
    <t>p. Martin Donda</t>
  </si>
  <si>
    <t>Poznámka:</t>
  </si>
  <si>
    <t>Ve stavebním rozpočtu - položkovém odborném odhadu stavebních nákladů byly stanoveny ceny položek s jednotkou soubor nebo komplet, upravených nebo vlastních položek, a nebo cen vyšších než je jednotková cena uvedená v použité cenovové soustavě, vždy na základě odborných znalostí a zkušeností s obdobnými stavbami realizovanými v období posledních 3 let.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</si>
  <si>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</si>
  <si>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</si>
  <si>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</si>
  <si>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</si>
  <si>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</si>
  <si>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</si>
  <si>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</si>
  <si>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</si>
  <si>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</si>
  <si>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</si>
  <si>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</si>
  <si>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</si>
  <si>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</si>
  <si>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</si>
  <si>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</si>
  <si>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</si>
  <si>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</si>
  <si>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</si>
  <si>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</si>
  <si>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</si>
  <si>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</si>
  <si>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</si>
  <si>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</si>
  <si>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</si>
  <si>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</si>
  <si>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</si>
  <si>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</si>
  <si>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</si>
  <si>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</si>
  <si>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</si>
  <si>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</si>
  <si>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</si>
  <si>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</si>
  <si>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</si>
  <si>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</si>
  <si>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</si>
  <si>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</si>
  <si>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</si>
  <si>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</si>
  <si>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</si>
  <si>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Zabezpečení stávajících inženýrských sítí a demolice stávajícího mostu</t>
  </si>
  <si>
    <t>STA</t>
  </si>
  <si>
    <t>1</t>
  </si>
  <si>
    <t>{3fcfc8e3-e3ab-4450-88f3-da33e91a4cb3}</t>
  </si>
  <si>
    <t>2</t>
  </si>
  <si>
    <t>SO 002</t>
  </si>
  <si>
    <t>Přeložka SEK CETIN</t>
  </si>
  <si>
    <t>{67272d18-90f1-403d-a17c-ff5c5ce20bb4}</t>
  </si>
  <si>
    <t>SO 003</t>
  </si>
  <si>
    <t>Přeložka STL plynovodu</t>
  </si>
  <si>
    <t>{0734aa15-9d90-4a80-ae93-bff5e5c8dccc}</t>
  </si>
  <si>
    <t>SO 004</t>
  </si>
  <si>
    <t>Novostavba lávky vč. napojení na stávající komunikace</t>
  </si>
  <si>
    <t>{c098d51c-4bc8-4674-b076-19ab9d1d7c64}</t>
  </si>
  <si>
    <t>SO 301</t>
  </si>
  <si>
    <t>Přeložka vodovodu DN350</t>
  </si>
  <si>
    <t>{f1908d4d-6d4d-4eb2-9cff-68878a0c8223}</t>
  </si>
  <si>
    <t>SO 401</t>
  </si>
  <si>
    <t>Osvětlení lávky</t>
  </si>
  <si>
    <t>{e3a22f23-9749-4a56-a662-3d8b429e3118}</t>
  </si>
  <si>
    <t>SO 901</t>
  </si>
  <si>
    <t>VRN - vedlejší rozpočtové náklady</t>
  </si>
  <si>
    <t>{0425d688-89e1-4790-aec7-ad0e4bccb6c7}</t>
  </si>
  <si>
    <t>KRYCÍ LIST SOUPISU PRACÍ</t>
  </si>
  <si>
    <t>Objekt:</t>
  </si>
  <si>
    <t>SO 001 - Zabezpečení stávajících inženýrských sítí a demolice stávajícího mostu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</si>
  <si>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</si>
  <si>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</si>
  <si>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</si>
  <si>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</si>
  <si>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</si>
  <si>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</si>
  <si>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</si>
  <si>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</si>
  <si>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</si>
  <si>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</si>
  <si>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</si>
  <si>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</si>
  <si>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</si>
  <si>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</si>
  <si>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</si>
  <si>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</si>
  <si>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</si>
  <si>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</si>
  <si>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</si>
  <si>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</si>
  <si>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</si>
  <si>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</si>
  <si>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</si>
  <si>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</si>
  <si>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</si>
  <si>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113186</t>
  </si>
  <si>
    <t>ODSTRANĚNÍ KRYTU CHODNÍKŮ Z DLAŽDIC, ODVOZ DO 12KM</t>
  </si>
  <si>
    <t>M3</t>
  </si>
  <si>
    <t>4</t>
  </si>
  <si>
    <t>888207472</t>
  </si>
  <si>
    <t>VV</t>
  </si>
  <si>
    <t>"D.4.01. TECHNICKÁ ZPRÁVA</t>
  </si>
  <si>
    <t>"D.4.11. PŮDORYS LÁVKY PRO PĚŠÍ</t>
  </si>
  <si>
    <t>0,080*1,200*(10,500+8,000)"stávající zámková dlažba</t>
  </si>
  <si>
    <t>113336</t>
  </si>
  <si>
    <t>ODSTRAN PODKL VOZOVEK A CHOD S ASFALT POJIVEM, ODVOZ DO 12KM</t>
  </si>
  <si>
    <t>-1877706574</t>
  </si>
  <si>
    <t>0,370*((10,000+8,000)/2*5,300)"podkladní vrstva stávající vozovky</t>
  </si>
  <si>
    <t>3</t>
  </si>
  <si>
    <t>113524</t>
  </si>
  <si>
    <t>ODSTRANĚNÍ CHODNÍKOVÝCH OBRUBNÍKŮ BETONOVÝCH, ODVOZ DO 5KM</t>
  </si>
  <si>
    <t>M</t>
  </si>
  <si>
    <t>-509531498</t>
  </si>
  <si>
    <t>"D.1.1 11 PŮDORYS LÁVKY PRO PĚŠÍ</t>
  </si>
  <si>
    <t>(10,500+8,000)"stávající obruby</t>
  </si>
  <si>
    <t>11352B</t>
  </si>
  <si>
    <t>ODSTRANĚNÍ CHODNÍKOVÝCH OBRUBNÍKŮ BETONOVÝCH - DOPRAVA</t>
  </si>
  <si>
    <t>TKM</t>
  </si>
  <si>
    <t>2074713824</t>
  </si>
  <si>
    <t>4,255*5"viz pol.č.113524</t>
  </si>
  <si>
    <t>5</t>
  </si>
  <si>
    <t>113726</t>
  </si>
  <si>
    <t>FRÉZOVÁNÍ VOZOVEK ASFALTOVÝCH, ODVOZ DO 12KM</t>
  </si>
  <si>
    <t>-256700924</t>
  </si>
  <si>
    <t>"C.4. SITUACE STÁVAJÍCÍHO STAVU</t>
  </si>
  <si>
    <t>0,050*((10,000+8,000)/2*5,300)"stávající obrusná vrstva vozovky</t>
  </si>
  <si>
    <t>6</t>
  </si>
  <si>
    <t>014101</t>
  </si>
  <si>
    <t>POPLATKY ZA SKLÁDKU</t>
  </si>
  <si>
    <t>345673762</t>
  </si>
  <si>
    <t>1,776"viz pol.č. 113186</t>
  </si>
  <si>
    <t>17,649"viz pol.č. 113336</t>
  </si>
  <si>
    <t>4,255/1,8"viz pol.č. 113524</t>
  </si>
  <si>
    <t>2,385"viz pol.č. 113726</t>
  </si>
  <si>
    <t>11,222"viz pol.č. 966136</t>
  </si>
  <si>
    <t>10,222"viz pol.č.966146</t>
  </si>
  <si>
    <t>29,152"viz pol.č.966166</t>
  </si>
  <si>
    <t>Součet</t>
  </si>
  <si>
    <t>9</t>
  </si>
  <si>
    <t>Ostatní konstrukce a práce, bourání</t>
  </si>
  <si>
    <t>7</t>
  </si>
  <si>
    <t>919112</t>
  </si>
  <si>
    <t>ŘEZÁNÍ ASFALTOVÉHO KRYTU VOZOVEK TL DO 100MM</t>
  </si>
  <si>
    <t>503295641</t>
  </si>
  <si>
    <t>5,596+5,626</t>
  </si>
  <si>
    <t>8</t>
  </si>
  <si>
    <t>966136</t>
  </si>
  <si>
    <t>BOURÁNÍ KONSTRUKCÍ Z KAMENE NA MC S ODVOZEM DO 12KM</t>
  </si>
  <si>
    <t>1161011172</t>
  </si>
  <si>
    <t>(0,736+1,375)*5,300"stávající kamenné opěry</t>
  </si>
  <si>
    <t>966146</t>
  </si>
  <si>
    <t>BOURÁNÍ KONSTRUKCÍ Z CIHEL A TVÁRNIC S ODVOZEM DO 12KM</t>
  </si>
  <si>
    <t>-1353785513</t>
  </si>
  <si>
    <t xml:space="preserve">"D.1.10 Porovnání stávajícího a nového stavu </t>
  </si>
  <si>
    <t>0,300*3,000*8,600"klenebné zdivo</t>
  </si>
  <si>
    <t>8,273*0,300"obvodová a zábradelní zídka</t>
  </si>
  <si>
    <t>10</t>
  </si>
  <si>
    <t>966166</t>
  </si>
  <si>
    <t>BOURÁNÍ KONSTRUKCÍ ZE ŽELEZOBETONU S ODVOZEM DO 12KM</t>
  </si>
  <si>
    <t>730399699</t>
  </si>
  <si>
    <t>"odhad rozměrů skrytých konstrukcí, rozměry nutno ověřit na stavbě</t>
  </si>
  <si>
    <t>(0,736+1,375)*3,300"stávající ŽB opěry</t>
  </si>
  <si>
    <t>9,954*0,300"stávající obvodová zídka</t>
  </si>
  <si>
    <t xml:space="preserve">0,300*8,000*8,000"monolitická železobetonová konstrukce nesoucí asfaltovou vozovku </t>
  </si>
  <si>
    <t>SO 002 - Přeložka SEK CETIN</t>
  </si>
  <si>
    <t>Ostatní - Všeobecné konstrukce a práce</t>
  </si>
  <si>
    <t xml:space="preserve">    002 - Přeložka SEK CETIN</t>
  </si>
  <si>
    <t>Ostatní</t>
  </si>
  <si>
    <t>Všeobecné konstrukce a práce</t>
  </si>
  <si>
    <t>002</t>
  </si>
  <si>
    <t>02730</t>
  </si>
  <si>
    <t>POMOC PRÁCE ZŘÍZ NEBO ZAJIŠŤ OCHRANU INŽENÝRSKÝCH SÍTÍ</t>
  </si>
  <si>
    <t>KČ</t>
  </si>
  <si>
    <t>262144</t>
  </si>
  <si>
    <t>668589438</t>
  </si>
  <si>
    <t>1"kpl</t>
  </si>
  <si>
    <t>SO 003 - Přeložka STL plynovodu</t>
  </si>
  <si>
    <t>M - Práce a dodávky M</t>
  </si>
  <si>
    <t xml:space="preserve">    23-M - Montáže potrubí</t>
  </si>
  <si>
    <t>Práce a dodávky M</t>
  </si>
  <si>
    <t>23-M</t>
  </si>
  <si>
    <t>Montáže potrubí</t>
  </si>
  <si>
    <t>23-M-001</t>
  </si>
  <si>
    <t>kpl</t>
  </si>
  <si>
    <t>64</t>
  </si>
  <si>
    <t>473910935</t>
  </si>
  <si>
    <t>"Zemní práce vč. provedení protlaku</t>
  </si>
  <si>
    <t>"Provedení přeložky plynovodu PE DN110 v délce 18 m vč. napojení na stávající plynovod</t>
  </si>
  <si>
    <t>SO 004 - Novostavba lávky vč. napojení na stávající komunikace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</si>
  <si>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</si>
  <si>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</si>
  <si>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</si>
  <si>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</si>
  <si>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7 - Izolace proti vodě a vlhkosti</t>
  </si>
  <si>
    <t xml:space="preserve">    8 - Trubní vedení</t>
  </si>
  <si>
    <t>123736</t>
  </si>
  <si>
    <t>ODKOP PRO SPOD STAVBU SILNIC A ŽELEZNIC TŘ. I, ODVOZ DO 12KM</t>
  </si>
  <si>
    <t>1052413226</t>
  </si>
  <si>
    <t>"C.4. Situace stávajícího stavu</t>
  </si>
  <si>
    <t>"D.4.01. Technická zpráva</t>
  </si>
  <si>
    <t>0,420*1,200*(10,500+8,000)"podklad pod zámkovou dlažbou</t>
  </si>
  <si>
    <t>124836</t>
  </si>
  <si>
    <t>VYKOPÁVKY PRO KORYTA VODOTEČÍ TŘ. II, ODVOZ DO 12KM</t>
  </si>
  <si>
    <t>-1609770934</t>
  </si>
  <si>
    <t>2,000"ruční dokopávky</t>
  </si>
  <si>
    <t>2,000"hloubení rýh a jam - vyčištění dna potoka</t>
  </si>
  <si>
    <t>10"odstranění provizorních zemních hrázek včetně vyčištění dna potoka</t>
  </si>
  <si>
    <t>125736</t>
  </si>
  <si>
    <t>VYKOPÁVKY ZE ZEMNÍKŮ A SKLÁDEK TŘ. I, ODVOZ DO 12KM</t>
  </si>
  <si>
    <t>-827916063</t>
  </si>
  <si>
    <t>"vykopávky  pro zásypy a násypy</t>
  </si>
  <si>
    <t>5,940"viz pol.č.171111</t>
  </si>
  <si>
    <t>13,922"viz pol.č. 17411</t>
  </si>
  <si>
    <t>131736</t>
  </si>
  <si>
    <t>HLOUBENÍ JAM ZAPAŽ I NEPAŽ TŘ. I, ODVOZ DO 12KM</t>
  </si>
  <si>
    <t>986378984</t>
  </si>
  <si>
    <t>"D.4.10. PŮDORYS ZÁKLADOVÝCH KONSTRUKCÍ</t>
  </si>
  <si>
    <t>"D.4.14. PODÉLNÝ ŘEZ C-C´</t>
  </si>
  <si>
    <t>1,000*(3,000*4,000+3,000*5,000)"1.figura výkopu do výšky 241,420</t>
  </si>
  <si>
    <t>0,500*((1,500+1,645)/2*2,700)"2. figura výkopu do výšky 241,020</t>
  </si>
  <si>
    <t>171111</t>
  </si>
  <si>
    <t>ULOŽENÍ SYP DO NÁSYPŮ SE ZLEPŠENÍM ZEMINY SE ZHUT DO 95% PS</t>
  </si>
  <si>
    <t>1545530960</t>
  </si>
  <si>
    <t>"D.4.10. Půdorys základových konstrukcí</t>
  </si>
  <si>
    <t>"D.4.14. Podélný řez C-C´</t>
  </si>
  <si>
    <t>"násypy okolo opěr</t>
  </si>
  <si>
    <t>2*0,600*((1,100*1,500/2)+((1,300+1,100)/2*1,500))</t>
  </si>
  <si>
    <t>2*0,600*((1,100*1,500/2)+1,500*1,000)</t>
  </si>
  <si>
    <t>17120</t>
  </si>
  <si>
    <t>ULOŽENÍ SYPANINY DO NÁSYPŮ A NA SKLÁDKY BEZ ZHUTNĚNÍ</t>
  </si>
  <si>
    <t>-552025000</t>
  </si>
  <si>
    <t>"uložení na skládku a meziskládku</t>
  </si>
  <si>
    <t>9,324"viz pol.č.123736</t>
  </si>
  <si>
    <t>2,800"viz pol.č.125736</t>
  </si>
  <si>
    <t>29,123"viz pol.č. 131736</t>
  </si>
  <si>
    <t>17250</t>
  </si>
  <si>
    <t>ZŘÍZENÍ TĚSNĚNÍ ZE ZEMIN NEPROPUSTNÝCH</t>
  </si>
  <si>
    <t>-1653234310</t>
  </si>
  <si>
    <t>(1,985+2,076)*0,150"těsnění za opěrami</t>
  </si>
  <si>
    <t>17411</t>
  </si>
  <si>
    <t>ZÁSYP JAM A RÝH ZEMINOU SE ZHUTNĚNÍM</t>
  </si>
  <si>
    <t>2005394109</t>
  </si>
  <si>
    <t>"zásyp kolem základů a opěr</t>
  </si>
  <si>
    <t>((6,516+10,76)/2*1,500)</t>
  </si>
  <si>
    <t>((13,275+6,783)/2*1,500)</t>
  </si>
  <si>
    <t>-(4,549+4,837)*1,500"odpočet objemu základů, opěr a zásypů pod přechodovou deskou</t>
  </si>
  <si>
    <t>17710</t>
  </si>
  <si>
    <t>ZEMNÍ HRÁZKY ZE ZEMIN SE ZHUTNĚNÍM</t>
  </si>
  <si>
    <t>-268760105</t>
  </si>
  <si>
    <t>2*5,000"provedení hráze z nepropustného materiálu vč. dodávky materiálu - 2 ks</t>
  </si>
  <si>
    <t>18110</t>
  </si>
  <si>
    <t>ÚPRAVA PLÁNĚ SE ZHUTNĚNÍM V HORNINĚ TŘ. I</t>
  </si>
  <si>
    <t>M2</t>
  </si>
  <si>
    <t>509097509</t>
  </si>
  <si>
    <t>"pod nově budovaným chodníkem</t>
  </si>
  <si>
    <t>2,934</t>
  </si>
  <si>
    <t>11</t>
  </si>
  <si>
    <t>18214</t>
  </si>
  <si>
    <t>ÚPRAVA POVRCHŮ SROVNÁNÍM ÚZEMÍ V TL DO 0,25M</t>
  </si>
  <si>
    <t>-1614005949</t>
  </si>
  <si>
    <t>"D.4.15. Podélný řez D-D´</t>
  </si>
  <si>
    <t>2*2*2,048*1,000+((1,400+0,857)/2*3,317)+((0,324+2,355)/2*2,202)+((1,461+0,276)/2*3,352)+((1,095+1,000)/2*2,300)</t>
  </si>
  <si>
    <t>-2*(2,000*0,300+0,500*1,000)"odpočet půdorysu posedových prefabrikátu</t>
  </si>
  <si>
    <t>12</t>
  </si>
  <si>
    <t>142155443</t>
  </si>
  <si>
    <t>14,000"viz pol.č.124836</t>
  </si>
  <si>
    <t>-5,940"viz pol.č.171111</t>
  </si>
  <si>
    <t>-13,922"viz pol.č. 17411</t>
  </si>
  <si>
    <t>-2,800"viz pol.č. 17710</t>
  </si>
  <si>
    <t>13</t>
  </si>
  <si>
    <t>18241</t>
  </si>
  <si>
    <t>ZALOŽENÍ TRÁVNÍKU RUČNÍM VÝSEVEM</t>
  </si>
  <si>
    <t>-243624988</t>
  </si>
  <si>
    <t>14</t>
  </si>
  <si>
    <t>18247</t>
  </si>
  <si>
    <t>OŠETŘOVÁNÍ TRÁVNÍKU</t>
  </si>
  <si>
    <t>1742830104</t>
  </si>
  <si>
    <t>18,005"viz pol.č.18241</t>
  </si>
  <si>
    <t>03770_R</t>
  </si>
  <si>
    <t>POMOC PRÁCE ZAJIŠŤ NEBO ZŘÍZ ČERPÁNÍ VODY</t>
  </si>
  <si>
    <t>KPL</t>
  </si>
  <si>
    <t>512</t>
  </si>
  <si>
    <t>197967868</t>
  </si>
  <si>
    <t>1"přečerpání vody při montáži a demontáži potrubí - 1 komplet</t>
  </si>
  <si>
    <t>Zakládání</t>
  </si>
  <si>
    <t>16</t>
  </si>
  <si>
    <t>21263</t>
  </si>
  <si>
    <t>TRATIVODY KOMPLET Z TRUB Z PLAST HMOT DN DO 150MM</t>
  </si>
  <si>
    <t>-1042234414</t>
  </si>
  <si>
    <t>8,245+8,592"odvodnění za opěrami</t>
  </si>
  <si>
    <t>17</t>
  </si>
  <si>
    <t>21341</t>
  </si>
  <si>
    <t>DRENÁŽNÍ VRSTVY Z PLASTBETONU (PLASTMALTY)</t>
  </si>
  <si>
    <t>-453157662</t>
  </si>
  <si>
    <t>"D.4.12. Příčný řez A-A´</t>
  </si>
  <si>
    <t>0,080*0,100*8,815"odvodnění izolace mostovky</t>
  </si>
  <si>
    <t>18</t>
  </si>
  <si>
    <t>21361</t>
  </si>
  <si>
    <t>DRENÁŽNÍ VRSTVY Z GEOTEXTILIE</t>
  </si>
  <si>
    <t>-1322859224</t>
  </si>
  <si>
    <t>4*0,300*(8,245+8,592)*1,1"odvodnění za opěrami, včetně ořezu</t>
  </si>
  <si>
    <t>19</t>
  </si>
  <si>
    <t>21450</t>
  </si>
  <si>
    <t>SANAČNÍ VRSTVY Z KAMENIVA</t>
  </si>
  <si>
    <t>-871919597</t>
  </si>
  <si>
    <t>0,300*0,300*(8,245+8,592)"odvodnění přechodového prostoru za opěrami</t>
  </si>
  <si>
    <t>20</t>
  </si>
  <si>
    <t>22694</t>
  </si>
  <si>
    <t>ZÁPOROVÉ PAŽENÍ Z KOVU DOČASNÉ</t>
  </si>
  <si>
    <t>T</t>
  </si>
  <si>
    <t>-591732996</t>
  </si>
  <si>
    <t>(5+6)*4,000*0,0337"zápory HEB 140 - 33,7 kg/m</t>
  </si>
  <si>
    <t>2*0,016*(5,000+4,000)"převázka 2xU140 - 2x 16 kg/m</t>
  </si>
  <si>
    <t>2*0,008*2,950"rozpěra 2(1)x80/80 - 2x8 kg/m</t>
  </si>
  <si>
    <t>22694_R</t>
  </si>
  <si>
    <t>ZAPAŽENÍ HRÁZÍ DOČASNÉ VČETNĚ ODSTRANĚNÍ</t>
  </si>
  <si>
    <t>292819300</t>
  </si>
  <si>
    <t>1"zapažení hrází vč. dodávky materiálu - 1 komplet</t>
  </si>
  <si>
    <t>22</t>
  </si>
  <si>
    <t>22695A</t>
  </si>
  <si>
    <t>VÝDŘEVA ZÁPOROVÉHO PAŽENÍ DOČASNÁ (PLOCHA)</t>
  </si>
  <si>
    <t>1340819622</t>
  </si>
  <si>
    <t>(4,000+5,000)*3,000</t>
  </si>
  <si>
    <t>23</t>
  </si>
  <si>
    <t>264115</t>
  </si>
  <si>
    <t>VRTY PRO PILOTY TŘ. I D DO 300MM</t>
  </si>
  <si>
    <t>-547226553</t>
  </si>
  <si>
    <t>(5+6)*4,000"vrty pro záporové pažení - prům. 220 mm</t>
  </si>
  <si>
    <t>24</t>
  </si>
  <si>
    <t>272313</t>
  </si>
  <si>
    <t>ZÁKLADY Z PROSTÉHO BETONU DO C16/20 (B20)</t>
  </si>
  <si>
    <t>431558336</t>
  </si>
  <si>
    <t>(4,221+4,102)*0,100"podkladní beton základů</t>
  </si>
  <si>
    <t>25</t>
  </si>
  <si>
    <t>272326</t>
  </si>
  <si>
    <t>ZÁKLADY ZE ŽELEZOBETONU DO C30/37 (B37)</t>
  </si>
  <si>
    <t>-1957787894</t>
  </si>
  <si>
    <t>2,760*(1,645+1,500)*0,400"základové desky</t>
  </si>
  <si>
    <t>26</t>
  </si>
  <si>
    <t>272365</t>
  </si>
  <si>
    <t>VÝZTUŽ ZÁKLADŮ Z OCELI 10505</t>
  </si>
  <si>
    <t>1535555010</t>
  </si>
  <si>
    <t>"odhad vyztužení 130 kg/m3</t>
  </si>
  <si>
    <t>0,130*3,472"viz pol.č.272326</t>
  </si>
  <si>
    <t>27</t>
  </si>
  <si>
    <t>281612</t>
  </si>
  <si>
    <t>INJEKTOVÁNÍ NÍZKOTLAKÉ Z CEMENTOVÝCH POJIV V PODZEMÍ</t>
  </si>
  <si>
    <t>-579827372</t>
  </si>
  <si>
    <t>1,000*PI*0,400*0,400"injektování zhlaví zápor</t>
  </si>
  <si>
    <t>Svislé a kompletní konstrukce</t>
  </si>
  <si>
    <t>28</t>
  </si>
  <si>
    <t>31717.1</t>
  </si>
  <si>
    <t>KOVOVÉ KONSTRUKCE PRO KOTVENÍ ŘÍMSY</t>
  </si>
  <si>
    <t>KUS</t>
  </si>
  <si>
    <t>1229254520</t>
  </si>
  <si>
    <t>"D.4.12. Podélný řez A-A´</t>
  </si>
  <si>
    <t>"kotvení ukončujících prefabrikátů včetně chemie</t>
  </si>
  <si>
    <t>17+19"odhad - ks</t>
  </si>
  <si>
    <t>29</t>
  </si>
  <si>
    <t>317326.1</t>
  </si>
  <si>
    <t>ŘÍMSY ZE ŽELEZOBETONU DO C40/50 (B50)</t>
  </si>
  <si>
    <t>-741499900</t>
  </si>
  <si>
    <t>"ukončující prefabrikáty</t>
  </si>
  <si>
    <t>0,012*8,200</t>
  </si>
  <si>
    <t>0,012*8,815</t>
  </si>
  <si>
    <t>30</t>
  </si>
  <si>
    <t>31794</t>
  </si>
  <si>
    <t>ŘÍMSY Z KOVU</t>
  </si>
  <si>
    <t>-190298857</t>
  </si>
  <si>
    <t>"průběžný plech ukončujících prefabrikátů</t>
  </si>
  <si>
    <t>"včetně zinkování a nátěru</t>
  </si>
  <si>
    <t>0,020*(0,136+0,120)*(8,200+8,815)*7,860</t>
  </si>
  <si>
    <t>31</t>
  </si>
  <si>
    <t>333329</t>
  </si>
  <si>
    <t>MOSTNÍ OPĚRY A KŘÍDLA ZE ŽELEZOVÉHO BETONU DO C40/50 (B50)</t>
  </si>
  <si>
    <t>-572741107</t>
  </si>
  <si>
    <t>"D.4.17 VÝKRES TVARU LÁVKY PRO PĚŠÍ</t>
  </si>
  <si>
    <t>"opěry</t>
  </si>
  <si>
    <t>1,298*2,071</t>
  </si>
  <si>
    <t>1,275*1,786</t>
  </si>
  <si>
    <t>"křídla</t>
  </si>
  <si>
    <t>((1,292+0,800)/2*2,143)*0,500</t>
  </si>
  <si>
    <t>((1,723+0,800)/2*2,143)*0,500</t>
  </si>
  <si>
    <t>((1,000+0,800)/2*1,786)*0,500</t>
  </si>
  <si>
    <t>((1,184+0,800)/2*1,786)*0,500</t>
  </si>
  <si>
    <t>32</t>
  </si>
  <si>
    <t>333365</t>
  </si>
  <si>
    <t>VÝZTUŽ MOSTNÍCH OPĚR A KŘÍDEL Z OCELI 10505</t>
  </si>
  <si>
    <t>1042905679</t>
  </si>
  <si>
    <t>9,128*0,130"viz pol.č.333329</t>
  </si>
  <si>
    <t>Vodorovné konstrukce</t>
  </si>
  <si>
    <t>33</t>
  </si>
  <si>
    <t>420326</t>
  </si>
  <si>
    <t>PŘECHODOVÉ DESKY MOSTNÍCH OPĚR ZE ŽELEZOBETONU C30/37</t>
  </si>
  <si>
    <t>132911744</t>
  </si>
  <si>
    <t>"D.4.17. VÝKRES TVARU LÁVKY PRO PĚŠÍ</t>
  </si>
  <si>
    <t>(2,739+4,211)*0,200</t>
  </si>
  <si>
    <t>34</t>
  </si>
  <si>
    <t>420365</t>
  </si>
  <si>
    <t>VÝZTUŽ PŘECHODOVÝCH DESEK MOSTNÍCH OPĚR Z OCELI 10505</t>
  </si>
  <si>
    <t>-1801063103</t>
  </si>
  <si>
    <t>1,390*0,180"viz pol.č.420326</t>
  </si>
  <si>
    <t>35</t>
  </si>
  <si>
    <t>421326</t>
  </si>
  <si>
    <t>MOSTNÍ NOSNÉ DESKOVÉ KONSTRUKCE ZE ŽELEZOBETONU C35/45</t>
  </si>
  <si>
    <t>-825501901</t>
  </si>
  <si>
    <t>1,718*2,500</t>
  </si>
  <si>
    <t>36</t>
  </si>
  <si>
    <t>421365</t>
  </si>
  <si>
    <t>VÝZTUŽ MOSTNÍ DESKOVÉ KONSTRUKCE Z OCELI 10505</t>
  </si>
  <si>
    <t>-807899890</t>
  </si>
  <si>
    <t>4,295*0,180"viz pol.č.421326</t>
  </si>
  <si>
    <t>37</t>
  </si>
  <si>
    <t>45852</t>
  </si>
  <si>
    <t>VÝPLŇ ZA OPĚRAMI A ZDMI Z KAMENIVA DRCENÉHO</t>
  </si>
  <si>
    <t>-1163218820</t>
  </si>
  <si>
    <t>"zásyp za opěrou, pod přechodovou deskou</t>
  </si>
  <si>
    <t>2,441*2,000</t>
  </si>
  <si>
    <t>2,706*1,636</t>
  </si>
  <si>
    <t>Komunikace pozemní</t>
  </si>
  <si>
    <t>38</t>
  </si>
  <si>
    <t>56330</t>
  </si>
  <si>
    <t>VOZOVKOVÉ VRSTVY ZE ŠTĚRKODRTI</t>
  </si>
  <si>
    <t>-440096551</t>
  </si>
  <si>
    <t>"podkladní vrstvy pod nově budovaný chodník</t>
  </si>
  <si>
    <t>2,914*0,370</t>
  </si>
  <si>
    <t>39</t>
  </si>
  <si>
    <t>58211</t>
  </si>
  <si>
    <t>DLÁŽDĚNÉ KRYTY Z VELKÝCH KOSTEK DO LOŽE Z KAMENIVA</t>
  </si>
  <si>
    <t>-1422547514</t>
  </si>
  <si>
    <t>17,611</t>
  </si>
  <si>
    <t>40</t>
  </si>
  <si>
    <t>58252</t>
  </si>
  <si>
    <t>DLÁŽDĚNÉ KRYTY Z BETONOVÝCH DLAŽDIC DO LOŽE Z MC</t>
  </si>
  <si>
    <t>445137515</t>
  </si>
  <si>
    <t>"vodící linie z betonových dlaždic 200x200x80 mm</t>
  </si>
  <si>
    <t>0,200*8,815</t>
  </si>
  <si>
    <t>41</t>
  </si>
  <si>
    <t>582612</t>
  </si>
  <si>
    <t>KRYTY Z BETON DLAŽDIC SE ZÁMKEM ŠEDÝCH TL 80MM DO LOŽE Z KAM</t>
  </si>
  <si>
    <t>1517876954</t>
  </si>
  <si>
    <t>2,941"nově budovaný chodník</t>
  </si>
  <si>
    <t>Izolace proti vodě a vlhkosti</t>
  </si>
  <si>
    <t>42</t>
  </si>
  <si>
    <t>711442</t>
  </si>
  <si>
    <t>IZOLACE MOSTOVEK CELOPLOŠNÁ ASFALTOVÝMI PÁSY S PEČETÍCÍ VRSTVOU</t>
  </si>
  <si>
    <t>-1191537200</t>
  </si>
  <si>
    <t>21,216"izolace pod pochozí plochou i římsami</t>
  </si>
  <si>
    <t>43</t>
  </si>
  <si>
    <t>78385</t>
  </si>
  <si>
    <t>NÁTĚRY BETON KONSTR TYP S6 (OS-DII)</t>
  </si>
  <si>
    <t>-1769117772</t>
  </si>
  <si>
    <t>4,600*(2,400+2*0,100)"spodek mostovky</t>
  </si>
  <si>
    <t>2,560*(0,400+0,200)"opěry</t>
  </si>
  <si>
    <t>2*3,156"boky</t>
  </si>
  <si>
    <t>Trubní vedení</t>
  </si>
  <si>
    <t>44</t>
  </si>
  <si>
    <t>87146_R</t>
  </si>
  <si>
    <t>POTRUBÍ Z TRUB PLAST TLAK HRDL DN 500MM</t>
  </si>
  <si>
    <t>1091374064</t>
  </si>
  <si>
    <t>"provizorní zatrubnění potoka</t>
  </si>
  <si>
    <t>2*2*6,000</t>
  </si>
  <si>
    <t>45</t>
  </si>
  <si>
    <t>9111C1</t>
  </si>
  <si>
    <t>ZÁBRADLÍ SILNIČNÍ LANKOVÉ - DODÁVKA A MONTÁŽ</t>
  </si>
  <si>
    <t>-441242934</t>
  </si>
  <si>
    <t>"D.4.13. Příčný řez B-B´</t>
  </si>
  <si>
    <t>"D.4.14. Příčný řez C-C´</t>
  </si>
  <si>
    <t>"dodávka a montáž nerezové sítě na zábradlí včetně rámů a kotvících prvků</t>
  </si>
  <si>
    <t>7,191+5,738</t>
  </si>
  <si>
    <t>46</t>
  </si>
  <si>
    <t>9112A1</t>
  </si>
  <si>
    <t>ZÁBRADLÍ MOSTNÍ S VODOR MADLY - DODÁVKA A MONTÁŽ</t>
  </si>
  <si>
    <t>2108094676</t>
  </si>
  <si>
    <t>"zabradlí z plochých válcovaných tyčí 20/100 žárově zinkovaných s finální úpravou práškovou vypalovanou barvou (komaxit) v odstínu antracit</t>
  </si>
  <si>
    <t>"madlo z nerezové oceli s kruhovým průřezem vč. kotevních prvků</t>
  </si>
  <si>
    <t>47</t>
  </si>
  <si>
    <t>91271.1</t>
  </si>
  <si>
    <t>ZÁVORA MECHANICKÁ</t>
  </si>
  <si>
    <t>-1328035279</t>
  </si>
  <si>
    <t>2"zahrazovací sloupky odnímatelné</t>
  </si>
  <si>
    <t>48</t>
  </si>
  <si>
    <t>91355</t>
  </si>
  <si>
    <t>EVIDENČNÍ ČÍSLO MOSTU</t>
  </si>
  <si>
    <t>687894330</t>
  </si>
  <si>
    <t>49</t>
  </si>
  <si>
    <t>914111</t>
  </si>
  <si>
    <t>DOPRAVNÍ ZNAČKY ZÁKLADNÍ VELIKOSTI OCELOVÉ NEREFLEXNÍ - DOD A MONTÁŽ</t>
  </si>
  <si>
    <t>-1824115217</t>
  </si>
  <si>
    <t>"D.4.16. SITUACE DOPRAVNÍHO ZNAČENÍ</t>
  </si>
  <si>
    <t>"dopravní značky C9a, C9b včetné sloupků a základů</t>
  </si>
  <si>
    <t>50</t>
  </si>
  <si>
    <t>91721</t>
  </si>
  <si>
    <t>ZÁHONOVÉ OBRUBY Z BETONOVÝCH OBRUBNÍKŮ</t>
  </si>
  <si>
    <t>-849668349</t>
  </si>
  <si>
    <t>2,686</t>
  </si>
  <si>
    <t>51</t>
  </si>
  <si>
    <t>91722</t>
  </si>
  <si>
    <t>CHODNÍKOVÉ OBRUBY Z BETONOVÝCH OBRUBNÍKŮ</t>
  </si>
  <si>
    <t>-482830626</t>
  </si>
  <si>
    <t>5,788+1,206+8,300"nájezdový obrubník</t>
  </si>
  <si>
    <t>52</t>
  </si>
  <si>
    <t>936315</t>
  </si>
  <si>
    <t>DROBNÉ DOPLŇK KONSTR BETON MONOLIT DO C30/37 (B37)</t>
  </si>
  <si>
    <t>593206015</t>
  </si>
  <si>
    <t>2,000*0,300*0,400"parkovací a vodící prefabrikát</t>
  </si>
  <si>
    <t>1,000*0,500*0,400"betonový posedový prefabrikát</t>
  </si>
  <si>
    <t>1,000*0,300*0,400"parkovací a vodící prefabrikát</t>
  </si>
  <si>
    <t>53</t>
  </si>
  <si>
    <t>93664</t>
  </si>
  <si>
    <t>MOSTNÍ ODVODŇOVACÍ TRUBKA (POVRCHŮ IZOLACE) Z PLASTU</t>
  </si>
  <si>
    <t>1097657543</t>
  </si>
  <si>
    <t>1"odvodnění povrchu izolace</t>
  </si>
  <si>
    <t>54</t>
  </si>
  <si>
    <t>969146_R</t>
  </si>
  <si>
    <t>VYBOURÁNÍ POTRUBÍ DN DO 400MM VODOVODNÍCH</t>
  </si>
  <si>
    <t>2010497378</t>
  </si>
  <si>
    <t>"odstranění provizorního zatrubnění potoka</t>
  </si>
  <si>
    <t>SO 301 - Přeložka vodovodu DN350</t>
  </si>
  <si>
    <t xml:space="preserve">      23-M-1 - Zemní práce</t>
  </si>
  <si>
    <t xml:space="preserve">      23-M-3 - Vodovod-trubní vedení vč. montáže</t>
  </si>
  <si>
    <t xml:space="preserve">      23-M-9 - Ostatní práce související s výstavbou</t>
  </si>
  <si>
    <t>23-M-1</t>
  </si>
  <si>
    <t>23-M-101001</t>
  </si>
  <si>
    <t>Ruční výkop, při křížení sítí a zhotovení sond</t>
  </si>
  <si>
    <t>m3</t>
  </si>
  <si>
    <t>-1306944523</t>
  </si>
  <si>
    <t>"D.1 Technická zpráva</t>
  </si>
  <si>
    <t>"D.10 Situace 1:100, podélný řez</t>
  </si>
  <si>
    <t>4,000"provizorní suchovod</t>
  </si>
  <si>
    <t>6,000"přeložka vodovodu</t>
  </si>
  <si>
    <t>23-M-101002</t>
  </si>
  <si>
    <t>Řezání asfaltu tl. do 10 cm</t>
  </si>
  <si>
    <t>m</t>
  </si>
  <si>
    <t>-1958330202</t>
  </si>
  <si>
    <t>28,000"provizorní suchovod</t>
  </si>
  <si>
    <t>8,000"přeložka vodovodu</t>
  </si>
  <si>
    <t>23-M-101003</t>
  </si>
  <si>
    <t>Odstranění asfaltového krytu tl. do 10cm</t>
  </si>
  <si>
    <t>m2</t>
  </si>
  <si>
    <t>-715240858</t>
  </si>
  <si>
    <t>14,500"provizorní suchovod</t>
  </si>
  <si>
    <t>4,000"přeložka vodovodu</t>
  </si>
  <si>
    <t>23-M-101004</t>
  </si>
  <si>
    <t>Odvoz vybouraného asfaltu na skládku do 5km vč. naložení a složení</t>
  </si>
  <si>
    <t>951485983</t>
  </si>
  <si>
    <t>2,000"provizorní suchovod</t>
  </si>
  <si>
    <t>0,500"přeložka vodovodu</t>
  </si>
  <si>
    <t>23-M-101005</t>
  </si>
  <si>
    <t>Skládkovné asfaltu</t>
  </si>
  <si>
    <t>t</t>
  </si>
  <si>
    <t>-1768370283</t>
  </si>
  <si>
    <t>5,000"provizorní suchovod</t>
  </si>
  <si>
    <t>1,500"přeložka vodovodu</t>
  </si>
  <si>
    <t>23-M-101006</t>
  </si>
  <si>
    <t>Rozebrání zámkové dlažby</t>
  </si>
  <si>
    <t>-2121032255</t>
  </si>
  <si>
    <t>10,000"provizorní suchovod</t>
  </si>
  <si>
    <t>23-M-101007</t>
  </si>
  <si>
    <t>Vybourání obrubníků silničních</t>
  </si>
  <si>
    <t>731159371</t>
  </si>
  <si>
    <t>6,000"provizorní suchovod</t>
  </si>
  <si>
    <t>23-M-101008</t>
  </si>
  <si>
    <t>Odstranění konstrukční vrstvy ŠD tl. do 30cm stávající komunikace</t>
  </si>
  <si>
    <t>-1475478202</t>
  </si>
  <si>
    <t>24,500"provizorní suchovod</t>
  </si>
  <si>
    <t>23-M-101009</t>
  </si>
  <si>
    <t>Podklad ze štěrkodrti tl. do 30cm vč. nákupu a dovozu stávající komunikace</t>
  </si>
  <si>
    <t>162774056</t>
  </si>
  <si>
    <t>23-M-101010</t>
  </si>
  <si>
    <t>Bourání betonů v patě mostu - průchod suchovodu</t>
  </si>
  <si>
    <t>446672874</t>
  </si>
  <si>
    <t>23-M-101011</t>
  </si>
  <si>
    <t>Hloubení rýh a jam v hor. tř.3</t>
  </si>
  <si>
    <t>1562116743</t>
  </si>
  <si>
    <t>21,500"provizorní suchovod</t>
  </si>
  <si>
    <t>28,000"přeložka vodovodu</t>
  </si>
  <si>
    <t>23-M-101012</t>
  </si>
  <si>
    <t>Podsyp a obsyp potrubí kamenivem těženým</t>
  </si>
  <si>
    <t>302177031</t>
  </si>
  <si>
    <t>6,500"provizorní suchovod</t>
  </si>
  <si>
    <t>23-M-101013</t>
  </si>
  <si>
    <t>Lože ze ŠD tl. 200mm pod potrubí</t>
  </si>
  <si>
    <t>1509501759</t>
  </si>
  <si>
    <t>1,000"přeložka vodovodu</t>
  </si>
  <si>
    <t>23-M-101014</t>
  </si>
  <si>
    <t>Zához vytěženou zeminou vč. hutnění</t>
  </si>
  <si>
    <t>-1486813163</t>
  </si>
  <si>
    <t>15,000"provizorní suchovod</t>
  </si>
  <si>
    <t>22,000"přeložka vodovodu</t>
  </si>
  <si>
    <t>101015</t>
  </si>
  <si>
    <t>Dodávka materiálu pro zásypy</t>
  </si>
  <si>
    <t>256</t>
  </si>
  <si>
    <t>-1064437568</t>
  </si>
  <si>
    <t>23-M-101016</t>
  </si>
  <si>
    <t>Odvoz zeminy na skládku do 5km vč. naložení vč. naložení a složení</t>
  </si>
  <si>
    <t>-172881675</t>
  </si>
  <si>
    <t>23-M-101017</t>
  </si>
  <si>
    <t>Skládkovné zeminy</t>
  </si>
  <si>
    <t>-1559706174</t>
  </si>
  <si>
    <t>23-M-101018</t>
  </si>
  <si>
    <t>Pažení vč. odstranění</t>
  </si>
  <si>
    <t>-2122684056</t>
  </si>
  <si>
    <t>1"provizorní suchovod</t>
  </si>
  <si>
    <t>1"přeložka vodovodu</t>
  </si>
  <si>
    <t>23-M-101019</t>
  </si>
  <si>
    <t>Čerpání vody z výkopu při odstávce vodovodu - propoj</t>
  </si>
  <si>
    <t>-544746853</t>
  </si>
  <si>
    <t>23-M-3</t>
  </si>
  <si>
    <t>Vodovod-trubní vedení vč. montáže</t>
  </si>
  <si>
    <t>23-M-301001</t>
  </si>
  <si>
    <t>Vodovodní potrubí PE D160</t>
  </si>
  <si>
    <t>883865927</t>
  </si>
  <si>
    <t>23-M-301002</t>
  </si>
  <si>
    <t>kus</t>
  </si>
  <si>
    <t>1749459051</t>
  </si>
  <si>
    <t>7"provizorní suchovod</t>
  </si>
  <si>
    <t>23-M-301003</t>
  </si>
  <si>
    <t>76885444</t>
  </si>
  <si>
    <t>8"provizorní suchovod</t>
  </si>
  <si>
    <t>23-M-301004</t>
  </si>
  <si>
    <t>300173178</t>
  </si>
  <si>
    <t>2"provizorní suchovod</t>
  </si>
  <si>
    <t>23-M-301005</t>
  </si>
  <si>
    <t>1816573640</t>
  </si>
  <si>
    <t>23-M-301006</t>
  </si>
  <si>
    <t>1254754541</t>
  </si>
  <si>
    <t>23-M-301007</t>
  </si>
  <si>
    <t>-289979832</t>
  </si>
  <si>
    <t>1,500"provizorní suchovod</t>
  </si>
  <si>
    <t>23-M-301008</t>
  </si>
  <si>
    <t>144353144</t>
  </si>
  <si>
    <t>23-M-301009</t>
  </si>
  <si>
    <t>-1367019591</t>
  </si>
  <si>
    <t>23-M-301010</t>
  </si>
  <si>
    <t>-155419274</t>
  </si>
  <si>
    <t>23-M-301011</t>
  </si>
  <si>
    <t>Dodávka a montáž potrubí litinové hrdlové DN 350 Zinek Plus Standart TYTON - C40</t>
  </si>
  <si>
    <t>1242571023</t>
  </si>
  <si>
    <t>16,500"přeložka vodovodu</t>
  </si>
  <si>
    <t>23-M-301012</t>
  </si>
  <si>
    <t>-710182030</t>
  </si>
  <si>
    <t>4"přeložka vodovodu</t>
  </si>
  <si>
    <t>23-M-301013</t>
  </si>
  <si>
    <t>1065882146</t>
  </si>
  <si>
    <t>2"přeložka vodovodu</t>
  </si>
  <si>
    <t>23-M-301014</t>
  </si>
  <si>
    <t>2115403019</t>
  </si>
  <si>
    <t>23-M-301015</t>
  </si>
  <si>
    <t>-1904796097</t>
  </si>
  <si>
    <t>23-M-301016</t>
  </si>
  <si>
    <t>862745037</t>
  </si>
  <si>
    <t>23-M-301017</t>
  </si>
  <si>
    <t>1976251616</t>
  </si>
  <si>
    <t>301018</t>
  </si>
  <si>
    <t>Ostatní materiál nutný k výstavbě vodovodu: šrouby, těsnění, kroužky TYTON SIT PLUS - jištění BRS</t>
  </si>
  <si>
    <t>-466139960</t>
  </si>
  <si>
    <t>23-M-301018</t>
  </si>
  <si>
    <t>Dodávka a montáž EU kus příruba/hrdlo DN 350</t>
  </si>
  <si>
    <t>-1940032466</t>
  </si>
  <si>
    <t>23-M-301019</t>
  </si>
  <si>
    <t>454787725</t>
  </si>
  <si>
    <t>23-M-301020</t>
  </si>
  <si>
    <t>265033831</t>
  </si>
  <si>
    <t>23-M-301021</t>
  </si>
  <si>
    <t>776273124</t>
  </si>
  <si>
    <t>23-M-301022</t>
  </si>
  <si>
    <t>1712662998</t>
  </si>
  <si>
    <t>23-M-301023</t>
  </si>
  <si>
    <t>794878043</t>
  </si>
  <si>
    <t>3,000"přeložka vodovodu</t>
  </si>
  <si>
    <t>23-M-301024</t>
  </si>
  <si>
    <t>-614121060</t>
  </si>
  <si>
    <t>23-M-9</t>
  </si>
  <si>
    <t>Ostatní práce související s výstavbou</t>
  </si>
  <si>
    <t>23-M-901001</t>
  </si>
  <si>
    <t>Tlaková zkouška vodovodu DN 160 vč. dezinfekce a rozboru pitné vody</t>
  </si>
  <si>
    <t>999623717</t>
  </si>
  <si>
    <t>23-M-901002</t>
  </si>
  <si>
    <t>-1597069715</t>
  </si>
  <si>
    <t>23-M-901003</t>
  </si>
  <si>
    <t>1459581046</t>
  </si>
  <si>
    <t>23-M-901004</t>
  </si>
  <si>
    <t>1520945159</t>
  </si>
  <si>
    <t>23-M-901005</t>
  </si>
  <si>
    <t>462592639</t>
  </si>
  <si>
    <t>23-M-901006</t>
  </si>
  <si>
    <t>-895006825</t>
  </si>
  <si>
    <t>23-M-901007</t>
  </si>
  <si>
    <t>-271761192</t>
  </si>
  <si>
    <t>"přeložka vodovodu</t>
  </si>
  <si>
    <t>"provizorní suchovod</t>
  </si>
  <si>
    <t>23-M-901008</t>
  </si>
  <si>
    <t>185726052</t>
  </si>
  <si>
    <t>23-M-901009</t>
  </si>
  <si>
    <t>-1426328489</t>
  </si>
  <si>
    <t>SO 401 - Osvětlení lávky</t>
  </si>
  <si>
    <t>PSV - Práce a dodávky PSV</t>
  </si>
  <si>
    <t xml:space="preserve">    741 - Elektroinstalace - silnoproud</t>
  </si>
  <si>
    <t>PSV</t>
  </si>
  <si>
    <t>Práce a dodávky PSV</t>
  </si>
  <si>
    <t>741</t>
  </si>
  <si>
    <t>Elektroinstalace - silnoproud</t>
  </si>
  <si>
    <t>210010123</t>
  </si>
  <si>
    <t>Montáž trubka plast volně uložená do pr. 50mm</t>
  </si>
  <si>
    <t>-1246793</t>
  </si>
  <si>
    <t>321501</t>
  </si>
  <si>
    <t>Dodávka roura korugovaná KOPOFLEX KF09050 pr.50/41</t>
  </si>
  <si>
    <t>-2283461</t>
  </si>
  <si>
    <t>210010453</t>
  </si>
  <si>
    <t>Montáž krabice plast pro P rozvod vč. zapojení 8111</t>
  </si>
  <si>
    <t>-1482854498</t>
  </si>
  <si>
    <t>312213</t>
  </si>
  <si>
    <t>Dodávka krabice D9045 IP55 98x98x58mm 4xESt16 5x4Cu</t>
  </si>
  <si>
    <t>647202055</t>
  </si>
  <si>
    <t>210170001</t>
  </si>
  <si>
    <t>Montáž hliníkový profil</t>
  </si>
  <si>
    <t>1570881104</t>
  </si>
  <si>
    <t>596661</t>
  </si>
  <si>
    <t>Dodávka hliníkový profil 35x35mm + mléčný difuzor</t>
  </si>
  <si>
    <t>1938817832</t>
  </si>
  <si>
    <t>210170002</t>
  </si>
  <si>
    <t>2054501589</t>
  </si>
  <si>
    <t>596632</t>
  </si>
  <si>
    <t>Dodávka napájecí zdroj DC24V/4.17A IP67</t>
  </si>
  <si>
    <t>-1220023369</t>
  </si>
  <si>
    <t>210190001</t>
  </si>
  <si>
    <t>Montáž rozvodnice do hmotnosti 20 kg</t>
  </si>
  <si>
    <t>-1707511698</t>
  </si>
  <si>
    <t>715113</t>
  </si>
  <si>
    <t>Dodávka rozvodnice plast IP65</t>
  </si>
  <si>
    <t>-963162</t>
  </si>
  <si>
    <t>210201102</t>
  </si>
  <si>
    <t>Montáž svítidlo LED do chodníku</t>
  </si>
  <si>
    <t>-438113710</t>
  </si>
  <si>
    <t>520506</t>
  </si>
  <si>
    <t>Dodávka svítidlo GORDO LED 14 SMD-0</t>
  </si>
  <si>
    <t>-1781900790</t>
  </si>
  <si>
    <t>218009001</t>
  </si>
  <si>
    <t>Poplatek za recyklaci svítidla</t>
  </si>
  <si>
    <t>557490523</t>
  </si>
  <si>
    <t>210202103</t>
  </si>
  <si>
    <t>Montáž LED pásek</t>
  </si>
  <si>
    <t>-2051486666</t>
  </si>
  <si>
    <t>530301</t>
  </si>
  <si>
    <t>Dodávka LED pásek SMD 2835 WW240 6W/m</t>
  </si>
  <si>
    <t>138385337</t>
  </si>
  <si>
    <t>218009002</t>
  </si>
  <si>
    <t>-34819094</t>
  </si>
  <si>
    <t>210220021</t>
  </si>
  <si>
    <t>Montáž uzemňov. vedení v zemi úplná mtž FeZn do 120mm2</t>
  </si>
  <si>
    <t>2139416597</t>
  </si>
  <si>
    <t>295001</t>
  </si>
  <si>
    <t>Dodávka vedení FeZn 30/4 (0,96kg/m)</t>
  </si>
  <si>
    <t>1612559557</t>
  </si>
  <si>
    <t>295071</t>
  </si>
  <si>
    <t>Dodávka svorka pásku zemnící SR2b 4 šrouby FeZn</t>
  </si>
  <si>
    <t>-254193646</t>
  </si>
  <si>
    <t>210810048</t>
  </si>
  <si>
    <t>Montáž kabel (-CYKY) pevně uložený do 3x6/4x4/7x2,5</t>
  </si>
  <si>
    <t>1132836735</t>
  </si>
  <si>
    <t>101106</t>
  </si>
  <si>
    <t>Dodávka kabel CYKY 3x2,5</t>
  </si>
  <si>
    <t>419478895</t>
  </si>
  <si>
    <t>210810053</t>
  </si>
  <si>
    <t>Montáž kabel (-CYKY) pevně ulož. do 5x10/12x4/19x2,5/24x1,5</t>
  </si>
  <si>
    <t>1099270115</t>
  </si>
  <si>
    <t>101209</t>
  </si>
  <si>
    <t>Dodávka kabel CYKY 4x10</t>
  </si>
  <si>
    <t>10578220</t>
  </si>
  <si>
    <t>218009003</t>
  </si>
  <si>
    <t>Doprava</t>
  </si>
  <si>
    <t>2065163777</t>
  </si>
  <si>
    <t>218009004</t>
  </si>
  <si>
    <t>Revize</t>
  </si>
  <si>
    <t>-1911312048</t>
  </si>
  <si>
    <t>SO 901 - VRN - vedlejší rozpočtové náklady</t>
  </si>
  <si>
    <t>N00 - Nepojmenované práce</t>
  </si>
  <si>
    <t xml:space="preserve">    N01 - Nepojmenovaný díl</t>
  </si>
  <si>
    <t>N00</t>
  </si>
  <si>
    <t>Nepojmenované práce</t>
  </si>
  <si>
    <t>N01</t>
  </si>
  <si>
    <t>Nepojmenovaný díl</t>
  </si>
  <si>
    <t>02910</t>
  </si>
  <si>
    <t>OSTATNÍ POŽADAVKY - ZEMĚMĚŘIČSKÁ MĚŘENÍ</t>
  </si>
  <si>
    <t>-2136939055</t>
  </si>
  <si>
    <t>029412</t>
  </si>
  <si>
    <t>OSTATNÍ POŽADAVKY - VYPRACOVÁNÍ MOSTNÍHO LISTU</t>
  </si>
  <si>
    <t>1747144191</t>
  </si>
  <si>
    <t>02943</t>
  </si>
  <si>
    <t>OSTATNÍ POŽADAVKY - VYPRACOVÁNÍ RDS</t>
  </si>
  <si>
    <t>-28740986</t>
  </si>
  <si>
    <t>02944</t>
  </si>
  <si>
    <t>OSTAT POŽADAVKY - DOKUMENTACE SKUTEČ PROVEDENÍ V DIGIT FORMĚ</t>
  </si>
  <si>
    <t>-1646113819</t>
  </si>
  <si>
    <t>029511</t>
  </si>
  <si>
    <t>OSTATNÍ POŽADAVKY - POSUDKY A KONTROLY</t>
  </si>
  <si>
    <t>HOD</t>
  </si>
  <si>
    <t>-402726494</t>
  </si>
  <si>
    <t>12"odhad</t>
  </si>
  <si>
    <t>02960</t>
  </si>
  <si>
    <t>OSTATNÍ POŽADAVKY - ODBORNÝ DOZOR</t>
  </si>
  <si>
    <t>1801305812</t>
  </si>
  <si>
    <t>029711</t>
  </si>
  <si>
    <t>OSTAT POŽADAVKY - GEOT MONIT NA POVRCHU - MĚŘ (GEODET) BODY</t>
  </si>
  <si>
    <t>1639954135</t>
  </si>
  <si>
    <t>03220_R</t>
  </si>
  <si>
    <t>ZAŘÍZENÍ PRO DODÁVKU PITNÉ VODY</t>
  </si>
  <si>
    <t>378080642</t>
  </si>
  <si>
    <t>"náklady spojené s odstávkou vody - 2 x</t>
  </si>
  <si>
    <t>"dodávka náhradního zdroje pitné vody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</si>
</sst>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1"/>
      <c r="BS17" s="17" t="s">
        <v>37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8" customHeight="1">
      <c r="B23" s="21"/>
      <c r="C23" s="22"/>
      <c r="D23" s="22"/>
      <c r="E23" s="36" t="s">
        <v>41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57-21-10-PR-03_LVKD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Lávka pro pěší, ul. Nová, Králův Dvůr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ul. Nová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30. 3. 2022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6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Králův Dvůr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Spektra PRO spol. s r.o.</v>
      </c>
      <c r="AN49" s="64"/>
      <c r="AO49" s="64"/>
      <c r="AP49" s="64"/>
      <c r="AQ49" s="40"/>
      <c r="AR49" s="44"/>
      <c r="AS49" s="74" t="s">
        <v>56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6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38</v>
      </c>
      <c r="AJ50" s="40"/>
      <c r="AK50" s="40"/>
      <c r="AL50" s="40"/>
      <c r="AM50" s="73" t="str">
        <f>IF(E20="","",E20)</f>
        <v>p. Martin Donda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57</v>
      </c>
      <c r="D52" s="87"/>
      <c r="E52" s="87"/>
      <c r="F52" s="87"/>
      <c r="G52" s="87"/>
      <c r="H52" s="88"/>
      <c r="I52" s="89" t="s">
        <v>58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59</v>
      </c>
      <c r="AH52" s="87"/>
      <c r="AI52" s="87"/>
      <c r="AJ52" s="87"/>
      <c r="AK52" s="87"/>
      <c r="AL52" s="87"/>
      <c r="AM52" s="87"/>
      <c r="AN52" s="89" t="s">
        <v>60</v>
      </c>
      <c r="AO52" s="87"/>
      <c r="AP52" s="87"/>
      <c r="AQ52" s="91" t="s">
        <v>61</v>
      </c>
      <c r="AR52" s="44"/>
      <c r="AS52" s="92" t="s">
        <v>62</v>
      </c>
      <c r="AT52" s="93" t="s">
        <v>63</v>
      </c>
      <c r="AU52" s="93" t="s">
        <v>64</v>
      </c>
      <c r="AV52" s="93" t="s">
        <v>65</v>
      </c>
      <c r="AW52" s="93" t="s">
        <v>66</v>
      </c>
      <c r="AX52" s="93" t="s">
        <v>67</v>
      </c>
      <c r="AY52" s="93" t="s">
        <v>68</v>
      </c>
      <c r="AZ52" s="93" t="s">
        <v>69</v>
      </c>
      <c r="BA52" s="93" t="s">
        <v>70</v>
      </c>
      <c r="BB52" s="93" t="s">
        <v>71</v>
      </c>
      <c r="BC52" s="93" t="s">
        <v>72</v>
      </c>
      <c r="BD52" s="94" t="s">
        <v>73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74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ROUND(SUM(AG55:AG61),2)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ROUND(SUM(AS55:AS61),2)</f>
        <v>0</v>
      </c>
      <c r="AT54" s="106">
        <f>ROUND(SUM(AV54:AW54),2)</f>
        <v>0</v>
      </c>
      <c r="AU54" s="107">
        <f>ROUND(SUM(AU55:AU61),5)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ROUND(SUM(AZ55:AZ61),2)</f>
        <v>0</v>
      </c>
      <c r="BA54" s="106">
        <f>ROUND(SUM(BA55:BA61),2)</f>
        <v>0</v>
      </c>
      <c r="BB54" s="106">
        <f>ROUND(SUM(BB55:BB61),2)</f>
        <v>0</v>
      </c>
      <c r="BC54" s="106">
        <f>ROUND(SUM(BC55:BC61),2)</f>
        <v>0</v>
      </c>
      <c r="BD54" s="108">
        <f>ROUND(SUM(BD55:BD61),2)</f>
        <v>0</v>
      </c>
      <c r="BE54" s="6"/>
      <c r="BS54" s="109" t="s">
        <v>75</v>
      </c>
      <c r="BT54" s="109" t="s">
        <v>76</v>
      </c>
      <c r="BU54" s="110" t="s">
        <v>77</v>
      </c>
      <c r="BV54" s="109" t="s">
        <v>78</v>
      </c>
      <c r="BW54" s="109" t="s">
        <v>5</v>
      </c>
      <c r="BX54" s="109" t="s">
        <v>79</v>
      </c>
      <c r="CL54" s="109" t="s">
        <v>19</v>
      </c>
    </row>
    <row r="55" spans="1:91" s="7" customFormat="1" ht="24.6" customHeight="1">
      <c r="A55" s="111" t="s">
        <v>80</v>
      </c>
      <c r="B55" s="112"/>
      <c r="C55" s="113"/>
      <c r="D55" s="114" t="s">
        <v>81</v>
      </c>
      <c r="E55" s="114"/>
      <c r="F55" s="114"/>
      <c r="G55" s="114"/>
      <c r="H55" s="114"/>
      <c r="I55" s="115"/>
      <c r="J55" s="114" t="s">
        <v>82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001 - Zabezpečení stáv...'!J30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83</v>
      </c>
      <c r="AR55" s="118"/>
      <c r="AS55" s="119">
        <v>0</v>
      </c>
      <c r="AT55" s="120">
        <f>ROUND(SUM(AV55:AW55),2)</f>
        <v>0</v>
      </c>
      <c r="AU55" s="121">
        <f>'SO 001 - Zabezpečení stáv...'!P82</f>
        <v>0</v>
      </c>
      <c r="AV55" s="120">
        <f>'SO 001 - Zabezpečení stáv...'!J33</f>
        <v>0</v>
      </c>
      <c r="AW55" s="120">
        <f>'SO 001 - Zabezpečení stáv...'!J34</f>
        <v>0</v>
      </c>
      <c r="AX55" s="120">
        <f>'SO 001 - Zabezpečení stáv...'!J35</f>
        <v>0</v>
      </c>
      <c r="AY55" s="120">
        <f>'SO 001 - Zabezpečení stáv...'!J36</f>
        <v>0</v>
      </c>
      <c r="AZ55" s="120">
        <f>'SO 001 - Zabezpečení stáv...'!F33</f>
        <v>0</v>
      </c>
      <c r="BA55" s="120">
        <f>'SO 001 - Zabezpečení stáv...'!F34</f>
        <v>0</v>
      </c>
      <c r="BB55" s="120">
        <f>'SO 001 - Zabezpečení stáv...'!F35</f>
        <v>0</v>
      </c>
      <c r="BC55" s="120">
        <f>'SO 001 - Zabezpečení stáv...'!F36</f>
        <v>0</v>
      </c>
      <c r="BD55" s="122">
        <f>'SO 001 - Zabezpečení stáv...'!F37</f>
        <v>0</v>
      </c>
      <c r="BE55" s="7"/>
      <c r="BT55" s="123" t="s">
        <v>84</v>
      </c>
      <c r="BV55" s="123" t="s">
        <v>78</v>
      </c>
      <c r="BW55" s="123" t="s">
        <v>85</v>
      </c>
      <c r="BX55" s="123" t="s">
        <v>5</v>
      </c>
      <c r="CL55" s="123" t="s">
        <v>19</v>
      </c>
      <c r="CM55" s="123" t="s">
        <v>86</v>
      </c>
    </row>
    <row r="56" spans="1:91" s="7" customFormat="1" ht="14.4" customHeight="1">
      <c r="A56" s="111" t="s">
        <v>80</v>
      </c>
      <c r="B56" s="112"/>
      <c r="C56" s="113"/>
      <c r="D56" s="114" t="s">
        <v>87</v>
      </c>
      <c r="E56" s="114"/>
      <c r="F56" s="114"/>
      <c r="G56" s="114"/>
      <c r="H56" s="114"/>
      <c r="I56" s="115"/>
      <c r="J56" s="114" t="s">
        <v>88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002 - Přeložka SEK CETIN'!J30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83</v>
      </c>
      <c r="AR56" s="118"/>
      <c r="AS56" s="119">
        <v>0</v>
      </c>
      <c r="AT56" s="120">
        <f>ROUND(SUM(AV56:AW56),2)</f>
        <v>0</v>
      </c>
      <c r="AU56" s="121">
        <f>'SO 002 - Přeložka SEK CETIN'!P81</f>
        <v>0</v>
      </c>
      <c r="AV56" s="120">
        <f>'SO 002 - Přeložka SEK CETIN'!J33</f>
        <v>0</v>
      </c>
      <c r="AW56" s="120">
        <f>'SO 002 - Přeložka SEK CETIN'!J34</f>
        <v>0</v>
      </c>
      <c r="AX56" s="120">
        <f>'SO 002 - Přeložka SEK CETIN'!J35</f>
        <v>0</v>
      </c>
      <c r="AY56" s="120">
        <f>'SO 002 - Přeložka SEK CETIN'!J36</f>
        <v>0</v>
      </c>
      <c r="AZ56" s="120">
        <f>'SO 002 - Přeložka SEK CETIN'!F33</f>
        <v>0</v>
      </c>
      <c r="BA56" s="120">
        <f>'SO 002 - Přeložka SEK CETIN'!F34</f>
        <v>0</v>
      </c>
      <c r="BB56" s="120">
        <f>'SO 002 - Přeložka SEK CETIN'!F35</f>
        <v>0</v>
      </c>
      <c r="BC56" s="120">
        <f>'SO 002 - Přeložka SEK CETIN'!F36</f>
        <v>0</v>
      </c>
      <c r="BD56" s="122">
        <f>'SO 002 - Přeložka SEK CETIN'!F37</f>
        <v>0</v>
      </c>
      <c r="BE56" s="7"/>
      <c r="BT56" s="123" t="s">
        <v>84</v>
      </c>
      <c r="BV56" s="123" t="s">
        <v>78</v>
      </c>
      <c r="BW56" s="123" t="s">
        <v>89</v>
      </c>
      <c r="BX56" s="123" t="s">
        <v>5</v>
      </c>
      <c r="CL56" s="123" t="s">
        <v>19</v>
      </c>
      <c r="CM56" s="123" t="s">
        <v>86</v>
      </c>
    </row>
    <row r="57" spans="1:91" s="7" customFormat="1" ht="14.4" customHeight="1">
      <c r="A57" s="111" t="s">
        <v>80</v>
      </c>
      <c r="B57" s="112"/>
      <c r="C57" s="113"/>
      <c r="D57" s="114" t="s">
        <v>90</v>
      </c>
      <c r="E57" s="114"/>
      <c r="F57" s="114"/>
      <c r="G57" s="114"/>
      <c r="H57" s="114"/>
      <c r="I57" s="115"/>
      <c r="J57" s="114" t="s">
        <v>91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003 - Přeložka STL ply...'!J30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83</v>
      </c>
      <c r="AR57" s="118"/>
      <c r="AS57" s="119">
        <v>0</v>
      </c>
      <c r="AT57" s="120">
        <f>ROUND(SUM(AV57:AW57),2)</f>
        <v>0</v>
      </c>
      <c r="AU57" s="121">
        <f>'SO 003 - Přeložka STL ply...'!P81</f>
        <v>0</v>
      </c>
      <c r="AV57" s="120">
        <f>'SO 003 - Přeložka STL ply...'!J33</f>
        <v>0</v>
      </c>
      <c r="AW57" s="120">
        <f>'SO 003 - Přeložka STL ply...'!J34</f>
        <v>0</v>
      </c>
      <c r="AX57" s="120">
        <f>'SO 003 - Přeložka STL ply...'!J35</f>
        <v>0</v>
      </c>
      <c r="AY57" s="120">
        <f>'SO 003 - Přeložka STL ply...'!J36</f>
        <v>0</v>
      </c>
      <c r="AZ57" s="120">
        <f>'SO 003 - Přeložka STL ply...'!F33</f>
        <v>0</v>
      </c>
      <c r="BA57" s="120">
        <f>'SO 003 - Přeložka STL ply...'!F34</f>
        <v>0</v>
      </c>
      <c r="BB57" s="120">
        <f>'SO 003 - Přeložka STL ply...'!F35</f>
        <v>0</v>
      </c>
      <c r="BC57" s="120">
        <f>'SO 003 - Přeložka STL ply...'!F36</f>
        <v>0</v>
      </c>
      <c r="BD57" s="122">
        <f>'SO 003 - Přeložka STL ply...'!F37</f>
        <v>0</v>
      </c>
      <c r="BE57" s="7"/>
      <c r="BT57" s="123" t="s">
        <v>84</v>
      </c>
      <c r="BV57" s="123" t="s">
        <v>78</v>
      </c>
      <c r="BW57" s="123" t="s">
        <v>92</v>
      </c>
      <c r="BX57" s="123" t="s">
        <v>5</v>
      </c>
      <c r="CL57" s="123" t="s">
        <v>19</v>
      </c>
      <c r="CM57" s="123" t="s">
        <v>86</v>
      </c>
    </row>
    <row r="58" spans="1:91" s="7" customFormat="1" ht="24.6" customHeight="1">
      <c r="A58" s="111" t="s">
        <v>80</v>
      </c>
      <c r="B58" s="112"/>
      <c r="C58" s="113"/>
      <c r="D58" s="114" t="s">
        <v>93</v>
      </c>
      <c r="E58" s="114"/>
      <c r="F58" s="114"/>
      <c r="G58" s="114"/>
      <c r="H58" s="114"/>
      <c r="I58" s="115"/>
      <c r="J58" s="114" t="s">
        <v>94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004 - Novostavba lávky...'!J30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83</v>
      </c>
      <c r="AR58" s="118"/>
      <c r="AS58" s="119">
        <v>0</v>
      </c>
      <c r="AT58" s="120">
        <f>ROUND(SUM(AV58:AW58),2)</f>
        <v>0</v>
      </c>
      <c r="AU58" s="121">
        <f>'SO 004 - Novostavba lávky...'!P88</f>
        <v>0</v>
      </c>
      <c r="AV58" s="120">
        <f>'SO 004 - Novostavba lávky...'!J33</f>
        <v>0</v>
      </c>
      <c r="AW58" s="120">
        <f>'SO 004 - Novostavba lávky...'!J34</f>
        <v>0</v>
      </c>
      <c r="AX58" s="120">
        <f>'SO 004 - Novostavba lávky...'!J35</f>
        <v>0</v>
      </c>
      <c r="AY58" s="120">
        <f>'SO 004 - Novostavba lávky...'!J36</f>
        <v>0</v>
      </c>
      <c r="AZ58" s="120">
        <f>'SO 004 - Novostavba lávky...'!F33</f>
        <v>0</v>
      </c>
      <c r="BA58" s="120">
        <f>'SO 004 - Novostavba lávky...'!F34</f>
        <v>0</v>
      </c>
      <c r="BB58" s="120">
        <f>'SO 004 - Novostavba lávky...'!F35</f>
        <v>0</v>
      </c>
      <c r="BC58" s="120">
        <f>'SO 004 - Novostavba lávky...'!F36</f>
        <v>0</v>
      </c>
      <c r="BD58" s="122">
        <f>'SO 004 - Novostavba lávky...'!F37</f>
        <v>0</v>
      </c>
      <c r="BE58" s="7"/>
      <c r="BT58" s="123" t="s">
        <v>84</v>
      </c>
      <c r="BV58" s="123" t="s">
        <v>78</v>
      </c>
      <c r="BW58" s="123" t="s">
        <v>95</v>
      </c>
      <c r="BX58" s="123" t="s">
        <v>5</v>
      </c>
      <c r="CL58" s="123" t="s">
        <v>19</v>
      </c>
      <c r="CM58" s="123" t="s">
        <v>86</v>
      </c>
    </row>
    <row r="59" spans="1:91" s="7" customFormat="1" ht="14.4" customHeight="1">
      <c r="A59" s="111" t="s">
        <v>80</v>
      </c>
      <c r="B59" s="112"/>
      <c r="C59" s="113"/>
      <c r="D59" s="114" t="s">
        <v>96</v>
      </c>
      <c r="E59" s="114"/>
      <c r="F59" s="114"/>
      <c r="G59" s="114"/>
      <c r="H59" s="114"/>
      <c r="I59" s="115"/>
      <c r="J59" s="114" t="s">
        <v>97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'SO 301 - Přeložka vodovod...'!J30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83</v>
      </c>
      <c r="AR59" s="118"/>
      <c r="AS59" s="119">
        <v>0</v>
      </c>
      <c r="AT59" s="120">
        <f>ROUND(SUM(AV59:AW59),2)</f>
        <v>0</v>
      </c>
      <c r="AU59" s="121">
        <f>'SO 301 - Přeložka vodovod...'!P84</f>
        <v>0</v>
      </c>
      <c r="AV59" s="120">
        <f>'SO 301 - Přeložka vodovod...'!J33</f>
        <v>0</v>
      </c>
      <c r="AW59" s="120">
        <f>'SO 301 - Přeložka vodovod...'!J34</f>
        <v>0</v>
      </c>
      <c r="AX59" s="120">
        <f>'SO 301 - Přeložka vodovod...'!J35</f>
        <v>0</v>
      </c>
      <c r="AY59" s="120">
        <f>'SO 301 - Přeložka vodovod...'!J36</f>
        <v>0</v>
      </c>
      <c r="AZ59" s="120">
        <f>'SO 301 - Přeložka vodovod...'!F33</f>
        <v>0</v>
      </c>
      <c r="BA59" s="120">
        <f>'SO 301 - Přeložka vodovod...'!F34</f>
        <v>0</v>
      </c>
      <c r="BB59" s="120">
        <f>'SO 301 - Přeložka vodovod...'!F35</f>
        <v>0</v>
      </c>
      <c r="BC59" s="120">
        <f>'SO 301 - Přeložka vodovod...'!F36</f>
        <v>0</v>
      </c>
      <c r="BD59" s="122">
        <f>'SO 301 - Přeložka vodovod...'!F37</f>
        <v>0</v>
      </c>
      <c r="BE59" s="7"/>
      <c r="BT59" s="123" t="s">
        <v>84</v>
      </c>
      <c r="BV59" s="123" t="s">
        <v>78</v>
      </c>
      <c r="BW59" s="123" t="s">
        <v>98</v>
      </c>
      <c r="BX59" s="123" t="s">
        <v>5</v>
      </c>
      <c r="CL59" s="123" t="s">
        <v>19</v>
      </c>
      <c r="CM59" s="123" t="s">
        <v>86</v>
      </c>
    </row>
    <row r="60" spans="1:91" s="7" customFormat="1" ht="14.4" customHeight="1">
      <c r="A60" s="111" t="s">
        <v>80</v>
      </c>
      <c r="B60" s="112"/>
      <c r="C60" s="113"/>
      <c r="D60" s="114" t="s">
        <v>99</v>
      </c>
      <c r="E60" s="114"/>
      <c r="F60" s="114"/>
      <c r="G60" s="114"/>
      <c r="H60" s="114"/>
      <c r="I60" s="115"/>
      <c r="J60" s="114" t="s">
        <v>100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'SO 401 - Osvětlení lávky'!J30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83</v>
      </c>
      <c r="AR60" s="118"/>
      <c r="AS60" s="119">
        <v>0</v>
      </c>
      <c r="AT60" s="120">
        <f>ROUND(SUM(AV60:AW60),2)</f>
        <v>0</v>
      </c>
      <c r="AU60" s="121">
        <f>'SO 401 - Osvětlení lávky'!P81</f>
        <v>0</v>
      </c>
      <c r="AV60" s="120">
        <f>'SO 401 - Osvětlení lávky'!J33</f>
        <v>0</v>
      </c>
      <c r="AW60" s="120">
        <f>'SO 401 - Osvětlení lávky'!J34</f>
        <v>0</v>
      </c>
      <c r="AX60" s="120">
        <f>'SO 401 - Osvětlení lávky'!J35</f>
        <v>0</v>
      </c>
      <c r="AY60" s="120">
        <f>'SO 401 - Osvětlení lávky'!J36</f>
        <v>0</v>
      </c>
      <c r="AZ60" s="120">
        <f>'SO 401 - Osvětlení lávky'!F33</f>
        <v>0</v>
      </c>
      <c r="BA60" s="120">
        <f>'SO 401 - Osvětlení lávky'!F34</f>
        <v>0</v>
      </c>
      <c r="BB60" s="120">
        <f>'SO 401 - Osvětlení lávky'!F35</f>
        <v>0</v>
      </c>
      <c r="BC60" s="120">
        <f>'SO 401 - Osvětlení lávky'!F36</f>
        <v>0</v>
      </c>
      <c r="BD60" s="122">
        <f>'SO 401 - Osvětlení lávky'!F37</f>
        <v>0</v>
      </c>
      <c r="BE60" s="7"/>
      <c r="BT60" s="123" t="s">
        <v>84</v>
      </c>
      <c r="BV60" s="123" t="s">
        <v>78</v>
      </c>
      <c r="BW60" s="123" t="s">
        <v>101</v>
      </c>
      <c r="BX60" s="123" t="s">
        <v>5</v>
      </c>
      <c r="CL60" s="123" t="s">
        <v>19</v>
      </c>
      <c r="CM60" s="123" t="s">
        <v>86</v>
      </c>
    </row>
    <row r="61" spans="1:91" s="7" customFormat="1" ht="14.4" customHeight="1">
      <c r="A61" s="111" t="s">
        <v>80</v>
      </c>
      <c r="B61" s="112"/>
      <c r="C61" s="113"/>
      <c r="D61" s="114" t="s">
        <v>102</v>
      </c>
      <c r="E61" s="114"/>
      <c r="F61" s="114"/>
      <c r="G61" s="114"/>
      <c r="H61" s="114"/>
      <c r="I61" s="115"/>
      <c r="J61" s="114" t="s">
        <v>103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'SO 901 - VRN - vedlejší r...'!J30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83</v>
      </c>
      <c r="AR61" s="118"/>
      <c r="AS61" s="124">
        <v>0</v>
      </c>
      <c r="AT61" s="125">
        <f>ROUND(SUM(AV61:AW61),2)</f>
        <v>0</v>
      </c>
      <c r="AU61" s="126">
        <f>'SO 901 - VRN - vedlejší r...'!P81</f>
        <v>0</v>
      </c>
      <c r="AV61" s="125">
        <f>'SO 901 - VRN - vedlejší r...'!J33</f>
        <v>0</v>
      </c>
      <c r="AW61" s="125">
        <f>'SO 901 - VRN - vedlejší r...'!J34</f>
        <v>0</v>
      </c>
      <c r="AX61" s="125">
        <f>'SO 901 - VRN - vedlejší r...'!J35</f>
        <v>0</v>
      </c>
      <c r="AY61" s="125">
        <f>'SO 901 - VRN - vedlejší r...'!J36</f>
        <v>0</v>
      </c>
      <c r="AZ61" s="125">
        <f>'SO 901 - VRN - vedlejší r...'!F33</f>
        <v>0</v>
      </c>
      <c r="BA61" s="125">
        <f>'SO 901 - VRN - vedlejší r...'!F34</f>
        <v>0</v>
      </c>
      <c r="BB61" s="125">
        <f>'SO 901 - VRN - vedlejší r...'!F35</f>
        <v>0</v>
      </c>
      <c r="BC61" s="125">
        <f>'SO 901 - VRN - vedlejší r...'!F36</f>
        <v>0</v>
      </c>
      <c r="BD61" s="127">
        <f>'SO 901 - VRN - vedlejší r...'!F37</f>
        <v>0</v>
      </c>
      <c r="BE61" s="7"/>
      <c r="BT61" s="123" t="s">
        <v>84</v>
      </c>
      <c r="BV61" s="123" t="s">
        <v>78</v>
      </c>
      <c r="BW61" s="123" t="s">
        <v>104</v>
      </c>
      <c r="BX61" s="123" t="s">
        <v>5</v>
      </c>
      <c r="CL61" s="123" t="s">
        <v>19</v>
      </c>
      <c r="CM61" s="123" t="s">
        <v>86</v>
      </c>
    </row>
    <row r="62" spans="1:57" s="2" customFormat="1" ht="30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4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44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</sheetData>
  <sheetProtection password="CC35" sheet="1" objects="1" scenarios="1" formatColumns="0" formatRows="0"/>
  <mergeCells count="66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01 - Zabezpečení stáv...'!C2" display="/"/>
    <hyperlink ref="A56" location="'SO 002 - Přeložka SEK CETIN'!C2" display="/"/>
    <hyperlink ref="A57" location="'SO 003 - Přeložka STL ply...'!C2" display="/"/>
    <hyperlink ref="A58" location="'SO 004 - Novostavba lávky...'!C2" display="/"/>
    <hyperlink ref="A59" location="'SO 301 - Přeložka vodovod...'!C2" display="/"/>
    <hyperlink ref="A60" location="'SO 401 - Osvětlení lávky'!C2" display="/"/>
    <hyperlink ref="A61" location="'SO 901 - VRN - vedlejší 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 hidden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4.4" customHeight="1" hidden="1">
      <c r="B7" s="20"/>
      <c r="E7" s="133" t="str">
        <f>'Rekapitulace stavby'!K6</f>
        <v>Lávka pro pěší, ul. Nová, Králův Dvůr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 hidden="1">
      <c r="A9" s="38"/>
      <c r="B9" s="44"/>
      <c r="C9" s="38"/>
      <c r="D9" s="38"/>
      <c r="E9" s="135" t="s">
        <v>107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30. 3. 2022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">
        <v>39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8" customHeight="1" hidden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46</v>
      </c>
      <c r="E33" s="132" t="s">
        <v>47</v>
      </c>
      <c r="F33" s="147">
        <f>ROUND((SUM(BE82:BE142)),2)</f>
        <v>0</v>
      </c>
      <c r="G33" s="38"/>
      <c r="H33" s="38"/>
      <c r="I33" s="148">
        <v>0.21</v>
      </c>
      <c r="J33" s="147">
        <f>ROUND(((SUM(BE82:BE142))*I33),2)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48</v>
      </c>
      <c r="F34" s="147">
        <f>ROUND((SUM(BF82:BF142)),2)</f>
        <v>0</v>
      </c>
      <c r="G34" s="38"/>
      <c r="H34" s="38"/>
      <c r="I34" s="148">
        <v>0.15</v>
      </c>
      <c r="J34" s="147">
        <f>ROUND(((SUM(BF82:BF142))*I34),2)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ROUND((SUM(BG82:BG142)),2)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ROUND((SUM(BH82:BH142)),2)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ROUND((SUM(BI82:BI142)),2)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 hidden="1">
      <c r="A48" s="38"/>
      <c r="B48" s="39"/>
      <c r="C48" s="40"/>
      <c r="D48" s="40"/>
      <c r="E48" s="160" t="str">
        <f>E7</f>
        <v>Lávka pro pěší, ul. Nová, Králův Dvůr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 hidden="1">
      <c r="A50" s="38"/>
      <c r="B50" s="39"/>
      <c r="C50" s="40"/>
      <c r="D50" s="40"/>
      <c r="E50" s="69" t="str">
        <f>E9</f>
        <v>SO 001 - Zabezpečení stávajících inženýrských sítí a demolice stávajícího mostu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ul. Nová</v>
      </c>
      <c r="G52" s="40"/>
      <c r="H52" s="40"/>
      <c r="I52" s="32" t="s">
        <v>23</v>
      </c>
      <c r="J52" s="72" t="str">
        <f>IF(J12="","",J12)</f>
        <v>30. 3. 2022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 hidden="1">
      <c r="A54" s="38"/>
      <c r="B54" s="39"/>
      <c r="C54" s="32" t="s">
        <v>25</v>
      </c>
      <c r="D54" s="40"/>
      <c r="E54" s="40"/>
      <c r="F54" s="27" t="str">
        <f>E15</f>
        <v>Město Králův Dvůr</v>
      </c>
      <c r="G54" s="40"/>
      <c r="H54" s="40"/>
      <c r="I54" s="32" t="s">
        <v>33</v>
      </c>
      <c r="J54" s="36" t="str">
        <f>E21</f>
        <v>Spektra PRO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p. Martin Donda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 hidden="1">
      <c r="A60" s="9"/>
      <c r="B60" s="165"/>
      <c r="C60" s="166"/>
      <c r="D60" s="167" t="s">
        <v>112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113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114</v>
      </c>
      <c r="E62" s="174"/>
      <c r="F62" s="174"/>
      <c r="G62" s="174"/>
      <c r="H62" s="174"/>
      <c r="I62" s="174"/>
      <c r="J62" s="175">
        <f>J112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 hidden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 hidden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ht="12" hidden="1"/>
    <row r="66" ht="12" hidden="1"/>
    <row r="67" ht="12" hidden="1"/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115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4.4" customHeight="1">
      <c r="A72" s="38"/>
      <c r="B72" s="39"/>
      <c r="C72" s="40"/>
      <c r="D72" s="40"/>
      <c r="E72" s="160" t="str">
        <f>E7</f>
        <v>Lávka pro pěší, ul. Nová, Králův Dvůr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106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5.6" customHeight="1">
      <c r="A74" s="38"/>
      <c r="B74" s="39"/>
      <c r="C74" s="40"/>
      <c r="D74" s="40"/>
      <c r="E74" s="69" t="str">
        <f>E9</f>
        <v>SO 001 - Zabezpečení stávajících inženýrských sítí a demolice stávajícího mostu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ul. Nová</v>
      </c>
      <c r="G76" s="40"/>
      <c r="H76" s="40"/>
      <c r="I76" s="32" t="s">
        <v>23</v>
      </c>
      <c r="J76" s="72" t="str">
        <f>IF(J12="","",J12)</f>
        <v>30. 3. 2022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6.4" customHeight="1">
      <c r="A78" s="38"/>
      <c r="B78" s="39"/>
      <c r="C78" s="32" t="s">
        <v>25</v>
      </c>
      <c r="D78" s="40"/>
      <c r="E78" s="40"/>
      <c r="F78" s="27" t="str">
        <f>E15</f>
        <v>Město Králův Dvůr</v>
      </c>
      <c r="G78" s="40"/>
      <c r="H78" s="40"/>
      <c r="I78" s="32" t="s">
        <v>33</v>
      </c>
      <c r="J78" s="36" t="str">
        <f>E21</f>
        <v>Spektra PRO spol. s r.o.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31</v>
      </c>
      <c r="D79" s="40"/>
      <c r="E79" s="40"/>
      <c r="F79" s="27" t="str">
        <f>IF(E18="","",E18)</f>
        <v>Vyplň údaj</v>
      </c>
      <c r="G79" s="40"/>
      <c r="H79" s="40"/>
      <c r="I79" s="32" t="s">
        <v>38</v>
      </c>
      <c r="J79" s="36" t="str">
        <f>E24</f>
        <v>p. Martin Donda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116</v>
      </c>
      <c r="D81" s="180" t="s">
        <v>61</v>
      </c>
      <c r="E81" s="180" t="s">
        <v>57</v>
      </c>
      <c r="F81" s="180" t="s">
        <v>58</v>
      </c>
      <c r="G81" s="180" t="s">
        <v>117</v>
      </c>
      <c r="H81" s="180" t="s">
        <v>118</v>
      </c>
      <c r="I81" s="180" t="s">
        <v>119</v>
      </c>
      <c r="J81" s="181" t="s">
        <v>110</v>
      </c>
      <c r="K81" s="182" t="s">
        <v>120</v>
      </c>
      <c r="L81" s="183"/>
      <c r="M81" s="92" t="s">
        <v>19</v>
      </c>
      <c r="N81" s="93" t="s">
        <v>46</v>
      </c>
      <c r="O81" s="93" t="s">
        <v>121</v>
      </c>
      <c r="P81" s="93" t="s">
        <v>122</v>
      </c>
      <c r="Q81" s="93" t="s">
        <v>123</v>
      </c>
      <c r="R81" s="93" t="s">
        <v>124</v>
      </c>
      <c r="S81" s="93" t="s">
        <v>125</v>
      </c>
      <c r="T81" s="94" t="s">
        <v>126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127</v>
      </c>
      <c r="D82" s="40"/>
      <c r="E82" s="40"/>
      <c r="F82" s="40"/>
      <c r="G82" s="40"/>
      <c r="H82" s="40"/>
      <c r="I82" s="40"/>
      <c r="J82" s="184">
        <f>BK82</f>
        <v>0</v>
      </c>
      <c r="K82" s="40"/>
      <c r="L82" s="44"/>
      <c r="M82" s="95"/>
      <c r="N82" s="185"/>
      <c r="O82" s="96"/>
      <c r="P82" s="186">
        <f>P83</f>
        <v>0</v>
      </c>
      <c r="Q82" s="96"/>
      <c r="R82" s="186">
        <f>R83</f>
        <v>1.4911</v>
      </c>
      <c r="S82" s="96"/>
      <c r="T82" s="187">
        <f>T83</f>
        <v>52.23700000000001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75</v>
      </c>
      <c r="AU82" s="17" t="s">
        <v>111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75</v>
      </c>
      <c r="E83" s="192" t="s">
        <v>128</v>
      </c>
      <c r="F83" s="192" t="s">
        <v>129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P84+P112</f>
        <v>0</v>
      </c>
      <c r="Q83" s="197"/>
      <c r="R83" s="198">
        <f>R84+R112</f>
        <v>1.4911</v>
      </c>
      <c r="S83" s="197"/>
      <c r="T83" s="199">
        <f>T84+T112</f>
        <v>52.23700000000001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84</v>
      </c>
      <c r="AT83" s="201" t="s">
        <v>75</v>
      </c>
      <c r="AU83" s="201" t="s">
        <v>76</v>
      </c>
      <c r="AY83" s="200" t="s">
        <v>130</v>
      </c>
      <c r="BK83" s="202">
        <f>BK84+BK112</f>
        <v>0</v>
      </c>
    </row>
    <row r="84" spans="1:63" s="12" customFormat="1" ht="22.8" customHeight="1">
      <c r="A84" s="12"/>
      <c r="B84" s="189"/>
      <c r="C84" s="190"/>
      <c r="D84" s="191" t="s">
        <v>75</v>
      </c>
      <c r="E84" s="203" t="s">
        <v>84</v>
      </c>
      <c r="F84" s="203" t="s">
        <v>131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SUM(P85:P111)</f>
        <v>0</v>
      </c>
      <c r="Q84" s="197"/>
      <c r="R84" s="198">
        <f>SUM(R85:R111)</f>
        <v>1.4911</v>
      </c>
      <c r="S84" s="197"/>
      <c r="T84" s="199">
        <f>SUM(T85:T111)</f>
        <v>52.23700000000001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84</v>
      </c>
      <c r="AT84" s="201" t="s">
        <v>75</v>
      </c>
      <c r="AU84" s="201" t="s">
        <v>84</v>
      </c>
      <c r="AY84" s="200" t="s">
        <v>130</v>
      </c>
      <c r="BK84" s="202">
        <f>SUM(BK85:BK111)</f>
        <v>0</v>
      </c>
    </row>
    <row r="85" spans="1:65" s="2" customFormat="1" ht="14.4" customHeight="1">
      <c r="A85" s="38"/>
      <c r="B85" s="39"/>
      <c r="C85" s="205" t="s">
        <v>84</v>
      </c>
      <c r="D85" s="205" t="s">
        <v>132</v>
      </c>
      <c r="E85" s="206" t="s">
        <v>133</v>
      </c>
      <c r="F85" s="207" t="s">
        <v>134</v>
      </c>
      <c r="G85" s="208" t="s">
        <v>135</v>
      </c>
      <c r="H85" s="209">
        <v>1.776</v>
      </c>
      <c r="I85" s="210"/>
      <c r="J85" s="211">
        <f>ROUND(I85*H85,2)</f>
        <v>0</v>
      </c>
      <c r="K85" s="212"/>
      <c r="L85" s="44"/>
      <c r="M85" s="213" t="s">
        <v>19</v>
      </c>
      <c r="N85" s="214" t="s">
        <v>47</v>
      </c>
      <c r="O85" s="84"/>
      <c r="P85" s="215">
        <f>O85*H85</f>
        <v>0</v>
      </c>
      <c r="Q85" s="215">
        <v>0</v>
      </c>
      <c r="R85" s="215">
        <f>Q85*H85</f>
        <v>0</v>
      </c>
      <c r="S85" s="215">
        <v>2.2</v>
      </c>
      <c r="T85" s="216">
        <f>S85*H85</f>
        <v>3.9072000000000005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7" t="s">
        <v>136</v>
      </c>
      <c r="AT85" s="217" t="s">
        <v>132</v>
      </c>
      <c r="AU85" s="217" t="s">
        <v>86</v>
      </c>
      <c r="AY85" s="17" t="s">
        <v>130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7" t="s">
        <v>84</v>
      </c>
      <c r="BK85" s="218">
        <f>ROUND(I85*H85,2)</f>
        <v>0</v>
      </c>
      <c r="BL85" s="17" t="s">
        <v>136</v>
      </c>
      <c r="BM85" s="217" t="s">
        <v>137</v>
      </c>
    </row>
    <row r="86" spans="1:51" s="13" customFormat="1" ht="12">
      <c r="A86" s="13"/>
      <c r="B86" s="219"/>
      <c r="C86" s="220"/>
      <c r="D86" s="221" t="s">
        <v>138</v>
      </c>
      <c r="E86" s="222" t="s">
        <v>19</v>
      </c>
      <c r="F86" s="223" t="s">
        <v>139</v>
      </c>
      <c r="G86" s="220"/>
      <c r="H86" s="222" t="s">
        <v>19</v>
      </c>
      <c r="I86" s="224"/>
      <c r="J86" s="220"/>
      <c r="K86" s="220"/>
      <c r="L86" s="225"/>
      <c r="M86" s="226"/>
      <c r="N86" s="227"/>
      <c r="O86" s="227"/>
      <c r="P86" s="227"/>
      <c r="Q86" s="227"/>
      <c r="R86" s="227"/>
      <c r="S86" s="227"/>
      <c r="T86" s="228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29" t="s">
        <v>138</v>
      </c>
      <c r="AU86" s="229" t="s">
        <v>86</v>
      </c>
      <c r="AV86" s="13" t="s">
        <v>84</v>
      </c>
      <c r="AW86" s="13" t="s">
        <v>37</v>
      </c>
      <c r="AX86" s="13" t="s">
        <v>76</v>
      </c>
      <c r="AY86" s="229" t="s">
        <v>130</v>
      </c>
    </row>
    <row r="87" spans="1:51" s="13" customFormat="1" ht="12">
      <c r="A87" s="13"/>
      <c r="B87" s="219"/>
      <c r="C87" s="220"/>
      <c r="D87" s="221" t="s">
        <v>138</v>
      </c>
      <c r="E87" s="222" t="s">
        <v>19</v>
      </c>
      <c r="F87" s="223" t="s">
        <v>140</v>
      </c>
      <c r="G87" s="220"/>
      <c r="H87" s="222" t="s">
        <v>19</v>
      </c>
      <c r="I87" s="224"/>
      <c r="J87" s="220"/>
      <c r="K87" s="220"/>
      <c r="L87" s="225"/>
      <c r="M87" s="226"/>
      <c r="N87" s="227"/>
      <c r="O87" s="227"/>
      <c r="P87" s="227"/>
      <c r="Q87" s="227"/>
      <c r="R87" s="227"/>
      <c r="S87" s="227"/>
      <c r="T87" s="228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9" t="s">
        <v>138</v>
      </c>
      <c r="AU87" s="229" t="s">
        <v>86</v>
      </c>
      <c r="AV87" s="13" t="s">
        <v>84</v>
      </c>
      <c r="AW87" s="13" t="s">
        <v>37</v>
      </c>
      <c r="AX87" s="13" t="s">
        <v>76</v>
      </c>
      <c r="AY87" s="229" t="s">
        <v>130</v>
      </c>
    </row>
    <row r="88" spans="1:51" s="14" customFormat="1" ht="12">
      <c r="A88" s="14"/>
      <c r="B88" s="230"/>
      <c r="C88" s="231"/>
      <c r="D88" s="221" t="s">
        <v>138</v>
      </c>
      <c r="E88" s="232" t="s">
        <v>19</v>
      </c>
      <c r="F88" s="233" t="s">
        <v>141</v>
      </c>
      <c r="G88" s="231"/>
      <c r="H88" s="234">
        <v>1.776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0" t="s">
        <v>138</v>
      </c>
      <c r="AU88" s="240" t="s">
        <v>86</v>
      </c>
      <c r="AV88" s="14" t="s">
        <v>86</v>
      </c>
      <c r="AW88" s="14" t="s">
        <v>37</v>
      </c>
      <c r="AX88" s="14" t="s">
        <v>84</v>
      </c>
      <c r="AY88" s="240" t="s">
        <v>130</v>
      </c>
    </row>
    <row r="89" spans="1:65" s="2" customFormat="1" ht="14.4" customHeight="1">
      <c r="A89" s="38"/>
      <c r="B89" s="39"/>
      <c r="C89" s="205" t="s">
        <v>86</v>
      </c>
      <c r="D89" s="205" t="s">
        <v>132</v>
      </c>
      <c r="E89" s="206" t="s">
        <v>142</v>
      </c>
      <c r="F89" s="207" t="s">
        <v>143</v>
      </c>
      <c r="G89" s="208" t="s">
        <v>135</v>
      </c>
      <c r="H89" s="209">
        <v>17.649</v>
      </c>
      <c r="I89" s="210"/>
      <c r="J89" s="211">
        <f>ROUND(I89*H89,2)</f>
        <v>0</v>
      </c>
      <c r="K89" s="212"/>
      <c r="L89" s="44"/>
      <c r="M89" s="213" t="s">
        <v>19</v>
      </c>
      <c r="N89" s="214" t="s">
        <v>47</v>
      </c>
      <c r="O89" s="84"/>
      <c r="P89" s="215">
        <f>O89*H89</f>
        <v>0</v>
      </c>
      <c r="Q89" s="215">
        <v>0</v>
      </c>
      <c r="R89" s="215">
        <f>Q89*H89</f>
        <v>0</v>
      </c>
      <c r="S89" s="215">
        <v>2.2</v>
      </c>
      <c r="T89" s="216">
        <f>S89*H89</f>
        <v>38.8278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7" t="s">
        <v>136</v>
      </c>
      <c r="AT89" s="217" t="s">
        <v>132</v>
      </c>
      <c r="AU89" s="217" t="s">
        <v>86</v>
      </c>
      <c r="AY89" s="17" t="s">
        <v>130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7" t="s">
        <v>84</v>
      </c>
      <c r="BK89" s="218">
        <f>ROUND(I89*H89,2)</f>
        <v>0</v>
      </c>
      <c r="BL89" s="17" t="s">
        <v>136</v>
      </c>
      <c r="BM89" s="217" t="s">
        <v>144</v>
      </c>
    </row>
    <row r="90" spans="1:51" s="13" customFormat="1" ht="12">
      <c r="A90" s="13"/>
      <c r="B90" s="219"/>
      <c r="C90" s="220"/>
      <c r="D90" s="221" t="s">
        <v>138</v>
      </c>
      <c r="E90" s="222" t="s">
        <v>19</v>
      </c>
      <c r="F90" s="223" t="s">
        <v>139</v>
      </c>
      <c r="G90" s="220"/>
      <c r="H90" s="222" t="s">
        <v>19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138</v>
      </c>
      <c r="AU90" s="229" t="s">
        <v>86</v>
      </c>
      <c r="AV90" s="13" t="s">
        <v>84</v>
      </c>
      <c r="AW90" s="13" t="s">
        <v>37</v>
      </c>
      <c r="AX90" s="13" t="s">
        <v>76</v>
      </c>
      <c r="AY90" s="229" t="s">
        <v>130</v>
      </c>
    </row>
    <row r="91" spans="1:51" s="13" customFormat="1" ht="12">
      <c r="A91" s="13"/>
      <c r="B91" s="219"/>
      <c r="C91" s="220"/>
      <c r="D91" s="221" t="s">
        <v>138</v>
      </c>
      <c r="E91" s="222" t="s">
        <v>19</v>
      </c>
      <c r="F91" s="223" t="s">
        <v>140</v>
      </c>
      <c r="G91" s="220"/>
      <c r="H91" s="222" t="s">
        <v>19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138</v>
      </c>
      <c r="AU91" s="229" t="s">
        <v>86</v>
      </c>
      <c r="AV91" s="13" t="s">
        <v>84</v>
      </c>
      <c r="AW91" s="13" t="s">
        <v>37</v>
      </c>
      <c r="AX91" s="13" t="s">
        <v>76</v>
      </c>
      <c r="AY91" s="229" t="s">
        <v>130</v>
      </c>
    </row>
    <row r="92" spans="1:51" s="14" customFormat="1" ht="12">
      <c r="A92" s="14"/>
      <c r="B92" s="230"/>
      <c r="C92" s="231"/>
      <c r="D92" s="221" t="s">
        <v>138</v>
      </c>
      <c r="E92" s="232" t="s">
        <v>19</v>
      </c>
      <c r="F92" s="233" t="s">
        <v>145</v>
      </c>
      <c r="G92" s="231"/>
      <c r="H92" s="234">
        <v>17.649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0" t="s">
        <v>138</v>
      </c>
      <c r="AU92" s="240" t="s">
        <v>86</v>
      </c>
      <c r="AV92" s="14" t="s">
        <v>86</v>
      </c>
      <c r="AW92" s="14" t="s">
        <v>37</v>
      </c>
      <c r="AX92" s="14" t="s">
        <v>84</v>
      </c>
      <c r="AY92" s="240" t="s">
        <v>130</v>
      </c>
    </row>
    <row r="93" spans="1:65" s="2" customFormat="1" ht="14.4" customHeight="1">
      <c r="A93" s="38"/>
      <c r="B93" s="39"/>
      <c r="C93" s="205" t="s">
        <v>146</v>
      </c>
      <c r="D93" s="205" t="s">
        <v>132</v>
      </c>
      <c r="E93" s="206" t="s">
        <v>147</v>
      </c>
      <c r="F93" s="207" t="s">
        <v>148</v>
      </c>
      <c r="G93" s="208" t="s">
        <v>149</v>
      </c>
      <c r="H93" s="209">
        <v>18.5</v>
      </c>
      <c r="I93" s="210"/>
      <c r="J93" s="211">
        <f>ROUND(I93*H93,2)</f>
        <v>0</v>
      </c>
      <c r="K93" s="212"/>
      <c r="L93" s="44"/>
      <c r="M93" s="213" t="s">
        <v>19</v>
      </c>
      <c r="N93" s="214" t="s">
        <v>47</v>
      </c>
      <c r="O93" s="84"/>
      <c r="P93" s="215">
        <f>O93*H93</f>
        <v>0</v>
      </c>
      <c r="Q93" s="215">
        <v>0.0806</v>
      </c>
      <c r="R93" s="215">
        <f>Q93*H93</f>
        <v>1.4911</v>
      </c>
      <c r="S93" s="215">
        <v>0.23</v>
      </c>
      <c r="T93" s="216">
        <f>S93*H93</f>
        <v>4.255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136</v>
      </c>
      <c r="AT93" s="217" t="s">
        <v>132</v>
      </c>
      <c r="AU93" s="217" t="s">
        <v>86</v>
      </c>
      <c r="AY93" s="17" t="s">
        <v>130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7" t="s">
        <v>84</v>
      </c>
      <c r="BK93" s="218">
        <f>ROUND(I93*H93,2)</f>
        <v>0</v>
      </c>
      <c r="BL93" s="17" t="s">
        <v>136</v>
      </c>
      <c r="BM93" s="217" t="s">
        <v>150</v>
      </c>
    </row>
    <row r="94" spans="1:51" s="13" customFormat="1" ht="12">
      <c r="A94" s="13"/>
      <c r="B94" s="219"/>
      <c r="C94" s="220"/>
      <c r="D94" s="221" t="s">
        <v>138</v>
      </c>
      <c r="E94" s="222" t="s">
        <v>19</v>
      </c>
      <c r="F94" s="223" t="s">
        <v>151</v>
      </c>
      <c r="G94" s="220"/>
      <c r="H94" s="222" t="s">
        <v>19</v>
      </c>
      <c r="I94" s="224"/>
      <c r="J94" s="220"/>
      <c r="K94" s="220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138</v>
      </c>
      <c r="AU94" s="229" t="s">
        <v>86</v>
      </c>
      <c r="AV94" s="13" t="s">
        <v>84</v>
      </c>
      <c r="AW94" s="13" t="s">
        <v>37</v>
      </c>
      <c r="AX94" s="13" t="s">
        <v>76</v>
      </c>
      <c r="AY94" s="229" t="s">
        <v>130</v>
      </c>
    </row>
    <row r="95" spans="1:51" s="14" customFormat="1" ht="12">
      <c r="A95" s="14"/>
      <c r="B95" s="230"/>
      <c r="C95" s="231"/>
      <c r="D95" s="221" t="s">
        <v>138</v>
      </c>
      <c r="E95" s="232" t="s">
        <v>19</v>
      </c>
      <c r="F95" s="233" t="s">
        <v>152</v>
      </c>
      <c r="G95" s="231"/>
      <c r="H95" s="234">
        <v>18.5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138</v>
      </c>
      <c r="AU95" s="240" t="s">
        <v>86</v>
      </c>
      <c r="AV95" s="14" t="s">
        <v>86</v>
      </c>
      <c r="AW95" s="14" t="s">
        <v>37</v>
      </c>
      <c r="AX95" s="14" t="s">
        <v>84</v>
      </c>
      <c r="AY95" s="240" t="s">
        <v>130</v>
      </c>
    </row>
    <row r="96" spans="1:65" s="2" customFormat="1" ht="14.4" customHeight="1">
      <c r="A96" s="38"/>
      <c r="B96" s="39"/>
      <c r="C96" s="205" t="s">
        <v>136</v>
      </c>
      <c r="D96" s="205" t="s">
        <v>132</v>
      </c>
      <c r="E96" s="206" t="s">
        <v>153</v>
      </c>
      <c r="F96" s="207" t="s">
        <v>154</v>
      </c>
      <c r="G96" s="208" t="s">
        <v>155</v>
      </c>
      <c r="H96" s="209">
        <v>21.275</v>
      </c>
      <c r="I96" s="210"/>
      <c r="J96" s="211">
        <f>ROUND(I96*H96,2)</f>
        <v>0</v>
      </c>
      <c r="K96" s="212"/>
      <c r="L96" s="44"/>
      <c r="M96" s="213" t="s">
        <v>19</v>
      </c>
      <c r="N96" s="214" t="s">
        <v>47</v>
      </c>
      <c r="O96" s="8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136</v>
      </c>
      <c r="AT96" s="217" t="s">
        <v>132</v>
      </c>
      <c r="AU96" s="217" t="s">
        <v>86</v>
      </c>
      <c r="AY96" s="17" t="s">
        <v>130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7" t="s">
        <v>84</v>
      </c>
      <c r="BK96" s="218">
        <f>ROUND(I96*H96,2)</f>
        <v>0</v>
      </c>
      <c r="BL96" s="17" t="s">
        <v>136</v>
      </c>
      <c r="BM96" s="217" t="s">
        <v>156</v>
      </c>
    </row>
    <row r="97" spans="1:51" s="14" customFormat="1" ht="12">
      <c r="A97" s="14"/>
      <c r="B97" s="230"/>
      <c r="C97" s="231"/>
      <c r="D97" s="221" t="s">
        <v>138</v>
      </c>
      <c r="E97" s="232" t="s">
        <v>19</v>
      </c>
      <c r="F97" s="233" t="s">
        <v>157</v>
      </c>
      <c r="G97" s="231"/>
      <c r="H97" s="234">
        <v>21.275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138</v>
      </c>
      <c r="AU97" s="240" t="s">
        <v>86</v>
      </c>
      <c r="AV97" s="14" t="s">
        <v>86</v>
      </c>
      <c r="AW97" s="14" t="s">
        <v>37</v>
      </c>
      <c r="AX97" s="14" t="s">
        <v>84</v>
      </c>
      <c r="AY97" s="240" t="s">
        <v>130</v>
      </c>
    </row>
    <row r="98" spans="1:65" s="2" customFormat="1" ht="14.4" customHeight="1">
      <c r="A98" s="38"/>
      <c r="B98" s="39"/>
      <c r="C98" s="205" t="s">
        <v>158</v>
      </c>
      <c r="D98" s="205" t="s">
        <v>132</v>
      </c>
      <c r="E98" s="206" t="s">
        <v>159</v>
      </c>
      <c r="F98" s="207" t="s">
        <v>160</v>
      </c>
      <c r="G98" s="208" t="s">
        <v>135</v>
      </c>
      <c r="H98" s="209">
        <v>2.385</v>
      </c>
      <c r="I98" s="210"/>
      <c r="J98" s="211">
        <f>ROUND(I98*H98,2)</f>
        <v>0</v>
      </c>
      <c r="K98" s="212"/>
      <c r="L98" s="44"/>
      <c r="M98" s="213" t="s">
        <v>19</v>
      </c>
      <c r="N98" s="214" t="s">
        <v>47</v>
      </c>
      <c r="O98" s="84"/>
      <c r="P98" s="215">
        <f>O98*H98</f>
        <v>0</v>
      </c>
      <c r="Q98" s="215">
        <v>0</v>
      </c>
      <c r="R98" s="215">
        <f>Q98*H98</f>
        <v>0</v>
      </c>
      <c r="S98" s="215">
        <v>2.2</v>
      </c>
      <c r="T98" s="216">
        <f>S98*H98</f>
        <v>5.247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7" t="s">
        <v>136</v>
      </c>
      <c r="AT98" s="217" t="s">
        <v>132</v>
      </c>
      <c r="AU98" s="217" t="s">
        <v>86</v>
      </c>
      <c r="AY98" s="17" t="s">
        <v>130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7" t="s">
        <v>84</v>
      </c>
      <c r="BK98" s="218">
        <f>ROUND(I98*H98,2)</f>
        <v>0</v>
      </c>
      <c r="BL98" s="17" t="s">
        <v>136</v>
      </c>
      <c r="BM98" s="217" t="s">
        <v>161</v>
      </c>
    </row>
    <row r="99" spans="1:51" s="13" customFormat="1" ht="12">
      <c r="A99" s="13"/>
      <c r="B99" s="219"/>
      <c r="C99" s="220"/>
      <c r="D99" s="221" t="s">
        <v>138</v>
      </c>
      <c r="E99" s="222" t="s">
        <v>19</v>
      </c>
      <c r="F99" s="223" t="s">
        <v>162</v>
      </c>
      <c r="G99" s="220"/>
      <c r="H99" s="222" t="s">
        <v>19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138</v>
      </c>
      <c r="AU99" s="229" t="s">
        <v>86</v>
      </c>
      <c r="AV99" s="13" t="s">
        <v>84</v>
      </c>
      <c r="AW99" s="13" t="s">
        <v>37</v>
      </c>
      <c r="AX99" s="13" t="s">
        <v>76</v>
      </c>
      <c r="AY99" s="229" t="s">
        <v>130</v>
      </c>
    </row>
    <row r="100" spans="1:51" s="13" customFormat="1" ht="12">
      <c r="A100" s="13"/>
      <c r="B100" s="219"/>
      <c r="C100" s="220"/>
      <c r="D100" s="221" t="s">
        <v>138</v>
      </c>
      <c r="E100" s="222" t="s">
        <v>19</v>
      </c>
      <c r="F100" s="223" t="s">
        <v>139</v>
      </c>
      <c r="G100" s="220"/>
      <c r="H100" s="222" t="s">
        <v>19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9" t="s">
        <v>138</v>
      </c>
      <c r="AU100" s="229" t="s">
        <v>86</v>
      </c>
      <c r="AV100" s="13" t="s">
        <v>84</v>
      </c>
      <c r="AW100" s="13" t="s">
        <v>37</v>
      </c>
      <c r="AX100" s="13" t="s">
        <v>76</v>
      </c>
      <c r="AY100" s="229" t="s">
        <v>130</v>
      </c>
    </row>
    <row r="101" spans="1:51" s="13" customFormat="1" ht="12">
      <c r="A101" s="13"/>
      <c r="B101" s="219"/>
      <c r="C101" s="220"/>
      <c r="D101" s="221" t="s">
        <v>138</v>
      </c>
      <c r="E101" s="222" t="s">
        <v>19</v>
      </c>
      <c r="F101" s="223" t="s">
        <v>140</v>
      </c>
      <c r="G101" s="220"/>
      <c r="H101" s="222" t="s">
        <v>19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138</v>
      </c>
      <c r="AU101" s="229" t="s">
        <v>86</v>
      </c>
      <c r="AV101" s="13" t="s">
        <v>84</v>
      </c>
      <c r="AW101" s="13" t="s">
        <v>37</v>
      </c>
      <c r="AX101" s="13" t="s">
        <v>76</v>
      </c>
      <c r="AY101" s="229" t="s">
        <v>130</v>
      </c>
    </row>
    <row r="102" spans="1:51" s="14" customFormat="1" ht="12">
      <c r="A102" s="14"/>
      <c r="B102" s="230"/>
      <c r="C102" s="231"/>
      <c r="D102" s="221" t="s">
        <v>138</v>
      </c>
      <c r="E102" s="232" t="s">
        <v>19</v>
      </c>
      <c r="F102" s="233" t="s">
        <v>163</v>
      </c>
      <c r="G102" s="231"/>
      <c r="H102" s="234">
        <v>2.385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138</v>
      </c>
      <c r="AU102" s="240" t="s">
        <v>86</v>
      </c>
      <c r="AV102" s="14" t="s">
        <v>86</v>
      </c>
      <c r="AW102" s="14" t="s">
        <v>37</v>
      </c>
      <c r="AX102" s="14" t="s">
        <v>84</v>
      </c>
      <c r="AY102" s="240" t="s">
        <v>130</v>
      </c>
    </row>
    <row r="103" spans="1:65" s="2" customFormat="1" ht="14.4" customHeight="1">
      <c r="A103" s="38"/>
      <c r="B103" s="39"/>
      <c r="C103" s="205" t="s">
        <v>164</v>
      </c>
      <c r="D103" s="205" t="s">
        <v>132</v>
      </c>
      <c r="E103" s="206" t="s">
        <v>165</v>
      </c>
      <c r="F103" s="207" t="s">
        <v>166</v>
      </c>
      <c r="G103" s="208" t="s">
        <v>135</v>
      </c>
      <c r="H103" s="209">
        <v>74.77</v>
      </c>
      <c r="I103" s="210"/>
      <c r="J103" s="211">
        <f>ROUND(I103*H103,2)</f>
        <v>0</v>
      </c>
      <c r="K103" s="212"/>
      <c r="L103" s="44"/>
      <c r="M103" s="213" t="s">
        <v>19</v>
      </c>
      <c r="N103" s="214" t="s">
        <v>47</v>
      </c>
      <c r="O103" s="8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136</v>
      </c>
      <c r="AT103" s="217" t="s">
        <v>132</v>
      </c>
      <c r="AU103" s="217" t="s">
        <v>86</v>
      </c>
      <c r="AY103" s="17" t="s">
        <v>130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7" t="s">
        <v>84</v>
      </c>
      <c r="BK103" s="218">
        <f>ROUND(I103*H103,2)</f>
        <v>0</v>
      </c>
      <c r="BL103" s="17" t="s">
        <v>136</v>
      </c>
      <c r="BM103" s="217" t="s">
        <v>167</v>
      </c>
    </row>
    <row r="104" spans="1:51" s="14" customFormat="1" ht="12">
      <c r="A104" s="14"/>
      <c r="B104" s="230"/>
      <c r="C104" s="231"/>
      <c r="D104" s="221" t="s">
        <v>138</v>
      </c>
      <c r="E104" s="232" t="s">
        <v>19</v>
      </c>
      <c r="F104" s="233" t="s">
        <v>168</v>
      </c>
      <c r="G104" s="231"/>
      <c r="H104" s="234">
        <v>1.776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0" t="s">
        <v>138</v>
      </c>
      <c r="AU104" s="240" t="s">
        <v>86</v>
      </c>
      <c r="AV104" s="14" t="s">
        <v>86</v>
      </c>
      <c r="AW104" s="14" t="s">
        <v>37</v>
      </c>
      <c r="AX104" s="14" t="s">
        <v>76</v>
      </c>
      <c r="AY104" s="240" t="s">
        <v>130</v>
      </c>
    </row>
    <row r="105" spans="1:51" s="14" customFormat="1" ht="12">
      <c r="A105" s="14"/>
      <c r="B105" s="230"/>
      <c r="C105" s="231"/>
      <c r="D105" s="221" t="s">
        <v>138</v>
      </c>
      <c r="E105" s="232" t="s">
        <v>19</v>
      </c>
      <c r="F105" s="233" t="s">
        <v>169</v>
      </c>
      <c r="G105" s="231"/>
      <c r="H105" s="234">
        <v>17.649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0" t="s">
        <v>138</v>
      </c>
      <c r="AU105" s="240" t="s">
        <v>86</v>
      </c>
      <c r="AV105" s="14" t="s">
        <v>86</v>
      </c>
      <c r="AW105" s="14" t="s">
        <v>37</v>
      </c>
      <c r="AX105" s="14" t="s">
        <v>76</v>
      </c>
      <c r="AY105" s="240" t="s">
        <v>130</v>
      </c>
    </row>
    <row r="106" spans="1:51" s="14" customFormat="1" ht="12">
      <c r="A106" s="14"/>
      <c r="B106" s="230"/>
      <c r="C106" s="231"/>
      <c r="D106" s="221" t="s">
        <v>138</v>
      </c>
      <c r="E106" s="232" t="s">
        <v>19</v>
      </c>
      <c r="F106" s="233" t="s">
        <v>170</v>
      </c>
      <c r="G106" s="231"/>
      <c r="H106" s="234">
        <v>2.364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0" t="s">
        <v>138</v>
      </c>
      <c r="AU106" s="240" t="s">
        <v>86</v>
      </c>
      <c r="AV106" s="14" t="s">
        <v>86</v>
      </c>
      <c r="AW106" s="14" t="s">
        <v>37</v>
      </c>
      <c r="AX106" s="14" t="s">
        <v>76</v>
      </c>
      <c r="AY106" s="240" t="s">
        <v>130</v>
      </c>
    </row>
    <row r="107" spans="1:51" s="14" customFormat="1" ht="12">
      <c r="A107" s="14"/>
      <c r="B107" s="230"/>
      <c r="C107" s="231"/>
      <c r="D107" s="221" t="s">
        <v>138</v>
      </c>
      <c r="E107" s="232" t="s">
        <v>19</v>
      </c>
      <c r="F107" s="233" t="s">
        <v>171</v>
      </c>
      <c r="G107" s="231"/>
      <c r="H107" s="234">
        <v>2.385</v>
      </c>
      <c r="I107" s="235"/>
      <c r="J107" s="231"/>
      <c r="K107" s="231"/>
      <c r="L107" s="236"/>
      <c r="M107" s="237"/>
      <c r="N107" s="238"/>
      <c r="O107" s="238"/>
      <c r="P107" s="238"/>
      <c r="Q107" s="238"/>
      <c r="R107" s="238"/>
      <c r="S107" s="238"/>
      <c r="T107" s="23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0" t="s">
        <v>138</v>
      </c>
      <c r="AU107" s="240" t="s">
        <v>86</v>
      </c>
      <c r="AV107" s="14" t="s">
        <v>86</v>
      </c>
      <c r="AW107" s="14" t="s">
        <v>37</v>
      </c>
      <c r="AX107" s="14" t="s">
        <v>76</v>
      </c>
      <c r="AY107" s="240" t="s">
        <v>130</v>
      </c>
    </row>
    <row r="108" spans="1:51" s="14" customFormat="1" ht="12">
      <c r="A108" s="14"/>
      <c r="B108" s="230"/>
      <c r="C108" s="231"/>
      <c r="D108" s="221" t="s">
        <v>138</v>
      </c>
      <c r="E108" s="232" t="s">
        <v>19</v>
      </c>
      <c r="F108" s="233" t="s">
        <v>172</v>
      </c>
      <c r="G108" s="231"/>
      <c r="H108" s="234">
        <v>11.222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138</v>
      </c>
      <c r="AU108" s="240" t="s">
        <v>86</v>
      </c>
      <c r="AV108" s="14" t="s">
        <v>86</v>
      </c>
      <c r="AW108" s="14" t="s">
        <v>37</v>
      </c>
      <c r="AX108" s="14" t="s">
        <v>76</v>
      </c>
      <c r="AY108" s="240" t="s">
        <v>130</v>
      </c>
    </row>
    <row r="109" spans="1:51" s="14" customFormat="1" ht="12">
      <c r="A109" s="14"/>
      <c r="B109" s="230"/>
      <c r="C109" s="231"/>
      <c r="D109" s="221" t="s">
        <v>138</v>
      </c>
      <c r="E109" s="232" t="s">
        <v>19</v>
      </c>
      <c r="F109" s="233" t="s">
        <v>173</v>
      </c>
      <c r="G109" s="231"/>
      <c r="H109" s="234">
        <v>10.222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138</v>
      </c>
      <c r="AU109" s="240" t="s">
        <v>86</v>
      </c>
      <c r="AV109" s="14" t="s">
        <v>86</v>
      </c>
      <c r="AW109" s="14" t="s">
        <v>37</v>
      </c>
      <c r="AX109" s="14" t="s">
        <v>76</v>
      </c>
      <c r="AY109" s="240" t="s">
        <v>130</v>
      </c>
    </row>
    <row r="110" spans="1:51" s="14" customFormat="1" ht="12">
      <c r="A110" s="14"/>
      <c r="B110" s="230"/>
      <c r="C110" s="231"/>
      <c r="D110" s="221" t="s">
        <v>138</v>
      </c>
      <c r="E110" s="232" t="s">
        <v>19</v>
      </c>
      <c r="F110" s="233" t="s">
        <v>174</v>
      </c>
      <c r="G110" s="231"/>
      <c r="H110" s="234">
        <v>29.152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0" t="s">
        <v>138</v>
      </c>
      <c r="AU110" s="240" t="s">
        <v>86</v>
      </c>
      <c r="AV110" s="14" t="s">
        <v>86</v>
      </c>
      <c r="AW110" s="14" t="s">
        <v>37</v>
      </c>
      <c r="AX110" s="14" t="s">
        <v>76</v>
      </c>
      <c r="AY110" s="240" t="s">
        <v>130</v>
      </c>
    </row>
    <row r="111" spans="1:51" s="15" customFormat="1" ht="12">
      <c r="A111" s="15"/>
      <c r="B111" s="241"/>
      <c r="C111" s="242"/>
      <c r="D111" s="221" t="s">
        <v>138</v>
      </c>
      <c r="E111" s="243" t="s">
        <v>19</v>
      </c>
      <c r="F111" s="244" t="s">
        <v>175</v>
      </c>
      <c r="G111" s="242"/>
      <c r="H111" s="245">
        <v>74.77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1" t="s">
        <v>138</v>
      </c>
      <c r="AU111" s="251" t="s">
        <v>86</v>
      </c>
      <c r="AV111" s="15" t="s">
        <v>136</v>
      </c>
      <c r="AW111" s="15" t="s">
        <v>37</v>
      </c>
      <c r="AX111" s="15" t="s">
        <v>84</v>
      </c>
      <c r="AY111" s="251" t="s">
        <v>130</v>
      </c>
    </row>
    <row r="112" spans="1:63" s="12" customFormat="1" ht="22.8" customHeight="1">
      <c r="A112" s="12"/>
      <c r="B112" s="189"/>
      <c r="C112" s="190"/>
      <c r="D112" s="191" t="s">
        <v>75</v>
      </c>
      <c r="E112" s="203" t="s">
        <v>176</v>
      </c>
      <c r="F112" s="203" t="s">
        <v>177</v>
      </c>
      <c r="G112" s="190"/>
      <c r="H112" s="190"/>
      <c r="I112" s="193"/>
      <c r="J112" s="204">
        <f>BK112</f>
        <v>0</v>
      </c>
      <c r="K112" s="190"/>
      <c r="L112" s="195"/>
      <c r="M112" s="196"/>
      <c r="N112" s="197"/>
      <c r="O112" s="197"/>
      <c r="P112" s="198">
        <f>SUM(P113:P142)</f>
        <v>0</v>
      </c>
      <c r="Q112" s="197"/>
      <c r="R112" s="198">
        <f>SUM(R113:R142)</f>
        <v>0</v>
      </c>
      <c r="S112" s="197"/>
      <c r="T112" s="199">
        <f>SUM(T113:T142)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0" t="s">
        <v>84</v>
      </c>
      <c r="AT112" s="201" t="s">
        <v>75</v>
      </c>
      <c r="AU112" s="201" t="s">
        <v>84</v>
      </c>
      <c r="AY112" s="200" t="s">
        <v>130</v>
      </c>
      <c r="BK112" s="202">
        <f>SUM(BK113:BK142)</f>
        <v>0</v>
      </c>
    </row>
    <row r="113" spans="1:65" s="2" customFormat="1" ht="14.4" customHeight="1">
      <c r="A113" s="38"/>
      <c r="B113" s="39"/>
      <c r="C113" s="205" t="s">
        <v>178</v>
      </c>
      <c r="D113" s="205" t="s">
        <v>132</v>
      </c>
      <c r="E113" s="206" t="s">
        <v>179</v>
      </c>
      <c r="F113" s="207" t="s">
        <v>180</v>
      </c>
      <c r="G113" s="208" t="s">
        <v>149</v>
      </c>
      <c r="H113" s="209">
        <v>11.222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47</v>
      </c>
      <c r="O113" s="8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136</v>
      </c>
      <c r="AT113" s="217" t="s">
        <v>132</v>
      </c>
      <c r="AU113" s="217" t="s">
        <v>86</v>
      </c>
      <c r="AY113" s="17" t="s">
        <v>130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7" t="s">
        <v>84</v>
      </c>
      <c r="BK113" s="218">
        <f>ROUND(I113*H113,2)</f>
        <v>0</v>
      </c>
      <c r="BL113" s="17" t="s">
        <v>136</v>
      </c>
      <c r="BM113" s="217" t="s">
        <v>181</v>
      </c>
    </row>
    <row r="114" spans="1:51" s="13" customFormat="1" ht="12">
      <c r="A114" s="13"/>
      <c r="B114" s="219"/>
      <c r="C114" s="220"/>
      <c r="D114" s="221" t="s">
        <v>138</v>
      </c>
      <c r="E114" s="222" t="s">
        <v>19</v>
      </c>
      <c r="F114" s="223" t="s">
        <v>162</v>
      </c>
      <c r="G114" s="220"/>
      <c r="H114" s="222" t="s">
        <v>19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138</v>
      </c>
      <c r="AU114" s="229" t="s">
        <v>86</v>
      </c>
      <c r="AV114" s="13" t="s">
        <v>84</v>
      </c>
      <c r="AW114" s="13" t="s">
        <v>37</v>
      </c>
      <c r="AX114" s="13" t="s">
        <v>76</v>
      </c>
      <c r="AY114" s="229" t="s">
        <v>130</v>
      </c>
    </row>
    <row r="115" spans="1:51" s="13" customFormat="1" ht="12">
      <c r="A115" s="13"/>
      <c r="B115" s="219"/>
      <c r="C115" s="220"/>
      <c r="D115" s="221" t="s">
        <v>138</v>
      </c>
      <c r="E115" s="222" t="s">
        <v>19</v>
      </c>
      <c r="F115" s="223" t="s">
        <v>139</v>
      </c>
      <c r="G115" s="220"/>
      <c r="H115" s="222" t="s">
        <v>19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9" t="s">
        <v>138</v>
      </c>
      <c r="AU115" s="229" t="s">
        <v>86</v>
      </c>
      <c r="AV115" s="13" t="s">
        <v>84</v>
      </c>
      <c r="AW115" s="13" t="s">
        <v>37</v>
      </c>
      <c r="AX115" s="13" t="s">
        <v>76</v>
      </c>
      <c r="AY115" s="229" t="s">
        <v>130</v>
      </c>
    </row>
    <row r="116" spans="1:51" s="13" customFormat="1" ht="12">
      <c r="A116" s="13"/>
      <c r="B116" s="219"/>
      <c r="C116" s="220"/>
      <c r="D116" s="221" t="s">
        <v>138</v>
      </c>
      <c r="E116" s="222" t="s">
        <v>19</v>
      </c>
      <c r="F116" s="223" t="s">
        <v>140</v>
      </c>
      <c r="G116" s="220"/>
      <c r="H116" s="222" t="s">
        <v>19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138</v>
      </c>
      <c r="AU116" s="229" t="s">
        <v>86</v>
      </c>
      <c r="AV116" s="13" t="s">
        <v>84</v>
      </c>
      <c r="AW116" s="13" t="s">
        <v>37</v>
      </c>
      <c r="AX116" s="13" t="s">
        <v>76</v>
      </c>
      <c r="AY116" s="229" t="s">
        <v>130</v>
      </c>
    </row>
    <row r="117" spans="1:51" s="14" customFormat="1" ht="12">
      <c r="A117" s="14"/>
      <c r="B117" s="230"/>
      <c r="C117" s="231"/>
      <c r="D117" s="221" t="s">
        <v>138</v>
      </c>
      <c r="E117" s="232" t="s">
        <v>19</v>
      </c>
      <c r="F117" s="233" t="s">
        <v>182</v>
      </c>
      <c r="G117" s="231"/>
      <c r="H117" s="234">
        <v>11.222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138</v>
      </c>
      <c r="AU117" s="240" t="s">
        <v>86</v>
      </c>
      <c r="AV117" s="14" t="s">
        <v>86</v>
      </c>
      <c r="AW117" s="14" t="s">
        <v>37</v>
      </c>
      <c r="AX117" s="14" t="s">
        <v>76</v>
      </c>
      <c r="AY117" s="240" t="s">
        <v>130</v>
      </c>
    </row>
    <row r="118" spans="1:51" s="15" customFormat="1" ht="12">
      <c r="A118" s="15"/>
      <c r="B118" s="241"/>
      <c r="C118" s="242"/>
      <c r="D118" s="221" t="s">
        <v>138</v>
      </c>
      <c r="E118" s="243" t="s">
        <v>19</v>
      </c>
      <c r="F118" s="244" t="s">
        <v>175</v>
      </c>
      <c r="G118" s="242"/>
      <c r="H118" s="245">
        <v>11.222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1" t="s">
        <v>138</v>
      </c>
      <c r="AU118" s="251" t="s">
        <v>86</v>
      </c>
      <c r="AV118" s="15" t="s">
        <v>136</v>
      </c>
      <c r="AW118" s="15" t="s">
        <v>37</v>
      </c>
      <c r="AX118" s="15" t="s">
        <v>84</v>
      </c>
      <c r="AY118" s="251" t="s">
        <v>130</v>
      </c>
    </row>
    <row r="119" spans="1:65" s="2" customFormat="1" ht="14.4" customHeight="1">
      <c r="A119" s="38"/>
      <c r="B119" s="39"/>
      <c r="C119" s="205" t="s">
        <v>183</v>
      </c>
      <c r="D119" s="205" t="s">
        <v>132</v>
      </c>
      <c r="E119" s="206" t="s">
        <v>184</v>
      </c>
      <c r="F119" s="207" t="s">
        <v>185</v>
      </c>
      <c r="G119" s="208" t="s">
        <v>135</v>
      </c>
      <c r="H119" s="209">
        <v>11.188</v>
      </c>
      <c r="I119" s="210"/>
      <c r="J119" s="211">
        <f>ROUND(I119*H119,2)</f>
        <v>0</v>
      </c>
      <c r="K119" s="212"/>
      <c r="L119" s="44"/>
      <c r="M119" s="213" t="s">
        <v>19</v>
      </c>
      <c r="N119" s="214" t="s">
        <v>47</v>
      </c>
      <c r="O119" s="84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7" t="s">
        <v>136</v>
      </c>
      <c r="AT119" s="217" t="s">
        <v>132</v>
      </c>
      <c r="AU119" s="217" t="s">
        <v>86</v>
      </c>
      <c r="AY119" s="17" t="s">
        <v>130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7" t="s">
        <v>84</v>
      </c>
      <c r="BK119" s="218">
        <f>ROUND(I119*H119,2)</f>
        <v>0</v>
      </c>
      <c r="BL119" s="17" t="s">
        <v>136</v>
      </c>
      <c r="BM119" s="217" t="s">
        <v>186</v>
      </c>
    </row>
    <row r="120" spans="1:51" s="13" customFormat="1" ht="12">
      <c r="A120" s="13"/>
      <c r="B120" s="219"/>
      <c r="C120" s="220"/>
      <c r="D120" s="221" t="s">
        <v>138</v>
      </c>
      <c r="E120" s="222" t="s">
        <v>19</v>
      </c>
      <c r="F120" s="223" t="s">
        <v>162</v>
      </c>
      <c r="G120" s="220"/>
      <c r="H120" s="222" t="s">
        <v>19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138</v>
      </c>
      <c r="AU120" s="229" t="s">
        <v>86</v>
      </c>
      <c r="AV120" s="13" t="s">
        <v>84</v>
      </c>
      <c r="AW120" s="13" t="s">
        <v>37</v>
      </c>
      <c r="AX120" s="13" t="s">
        <v>76</v>
      </c>
      <c r="AY120" s="229" t="s">
        <v>130</v>
      </c>
    </row>
    <row r="121" spans="1:51" s="13" customFormat="1" ht="12">
      <c r="A121" s="13"/>
      <c r="B121" s="219"/>
      <c r="C121" s="220"/>
      <c r="D121" s="221" t="s">
        <v>138</v>
      </c>
      <c r="E121" s="222" t="s">
        <v>19</v>
      </c>
      <c r="F121" s="223" t="s">
        <v>139</v>
      </c>
      <c r="G121" s="220"/>
      <c r="H121" s="222" t="s">
        <v>19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138</v>
      </c>
      <c r="AU121" s="229" t="s">
        <v>86</v>
      </c>
      <c r="AV121" s="13" t="s">
        <v>84</v>
      </c>
      <c r="AW121" s="13" t="s">
        <v>37</v>
      </c>
      <c r="AX121" s="13" t="s">
        <v>76</v>
      </c>
      <c r="AY121" s="229" t="s">
        <v>130</v>
      </c>
    </row>
    <row r="122" spans="1:51" s="13" customFormat="1" ht="12">
      <c r="A122" s="13"/>
      <c r="B122" s="219"/>
      <c r="C122" s="220"/>
      <c r="D122" s="221" t="s">
        <v>138</v>
      </c>
      <c r="E122" s="222" t="s">
        <v>19</v>
      </c>
      <c r="F122" s="223" t="s">
        <v>140</v>
      </c>
      <c r="G122" s="220"/>
      <c r="H122" s="222" t="s">
        <v>19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138</v>
      </c>
      <c r="AU122" s="229" t="s">
        <v>86</v>
      </c>
      <c r="AV122" s="13" t="s">
        <v>84</v>
      </c>
      <c r="AW122" s="13" t="s">
        <v>37</v>
      </c>
      <c r="AX122" s="13" t="s">
        <v>76</v>
      </c>
      <c r="AY122" s="229" t="s">
        <v>130</v>
      </c>
    </row>
    <row r="123" spans="1:51" s="14" customFormat="1" ht="12">
      <c r="A123" s="14"/>
      <c r="B123" s="230"/>
      <c r="C123" s="231"/>
      <c r="D123" s="221" t="s">
        <v>138</v>
      </c>
      <c r="E123" s="232" t="s">
        <v>19</v>
      </c>
      <c r="F123" s="233" t="s">
        <v>187</v>
      </c>
      <c r="G123" s="231"/>
      <c r="H123" s="234">
        <v>11.188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0" t="s">
        <v>138</v>
      </c>
      <c r="AU123" s="240" t="s">
        <v>86</v>
      </c>
      <c r="AV123" s="14" t="s">
        <v>86</v>
      </c>
      <c r="AW123" s="14" t="s">
        <v>37</v>
      </c>
      <c r="AX123" s="14" t="s">
        <v>76</v>
      </c>
      <c r="AY123" s="240" t="s">
        <v>130</v>
      </c>
    </row>
    <row r="124" spans="1:51" s="15" customFormat="1" ht="12">
      <c r="A124" s="15"/>
      <c r="B124" s="241"/>
      <c r="C124" s="242"/>
      <c r="D124" s="221" t="s">
        <v>138</v>
      </c>
      <c r="E124" s="243" t="s">
        <v>19</v>
      </c>
      <c r="F124" s="244" t="s">
        <v>175</v>
      </c>
      <c r="G124" s="242"/>
      <c r="H124" s="245">
        <v>11.188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1" t="s">
        <v>138</v>
      </c>
      <c r="AU124" s="251" t="s">
        <v>86</v>
      </c>
      <c r="AV124" s="15" t="s">
        <v>136</v>
      </c>
      <c r="AW124" s="15" t="s">
        <v>37</v>
      </c>
      <c r="AX124" s="15" t="s">
        <v>84</v>
      </c>
      <c r="AY124" s="251" t="s">
        <v>130</v>
      </c>
    </row>
    <row r="125" spans="1:65" s="2" customFormat="1" ht="14.4" customHeight="1">
      <c r="A125" s="38"/>
      <c r="B125" s="39"/>
      <c r="C125" s="205" t="s">
        <v>176</v>
      </c>
      <c r="D125" s="205" t="s">
        <v>132</v>
      </c>
      <c r="E125" s="206" t="s">
        <v>188</v>
      </c>
      <c r="F125" s="207" t="s">
        <v>189</v>
      </c>
      <c r="G125" s="208" t="s">
        <v>135</v>
      </c>
      <c r="H125" s="209">
        <v>10.222</v>
      </c>
      <c r="I125" s="210"/>
      <c r="J125" s="211">
        <f>ROUND(I125*H125,2)</f>
        <v>0</v>
      </c>
      <c r="K125" s="212"/>
      <c r="L125" s="44"/>
      <c r="M125" s="213" t="s">
        <v>19</v>
      </c>
      <c r="N125" s="214" t="s">
        <v>47</v>
      </c>
      <c r="O125" s="84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7" t="s">
        <v>136</v>
      </c>
      <c r="AT125" s="217" t="s">
        <v>132</v>
      </c>
      <c r="AU125" s="217" t="s">
        <v>86</v>
      </c>
      <c r="AY125" s="17" t="s">
        <v>130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7" t="s">
        <v>84</v>
      </c>
      <c r="BK125" s="218">
        <f>ROUND(I125*H125,2)</f>
        <v>0</v>
      </c>
      <c r="BL125" s="17" t="s">
        <v>136</v>
      </c>
      <c r="BM125" s="217" t="s">
        <v>190</v>
      </c>
    </row>
    <row r="126" spans="1:51" s="13" customFormat="1" ht="12">
      <c r="A126" s="13"/>
      <c r="B126" s="219"/>
      <c r="C126" s="220"/>
      <c r="D126" s="221" t="s">
        <v>138</v>
      </c>
      <c r="E126" s="222" t="s">
        <v>19</v>
      </c>
      <c r="F126" s="223" t="s">
        <v>191</v>
      </c>
      <c r="G126" s="220"/>
      <c r="H126" s="222" t="s">
        <v>19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9" t="s">
        <v>138</v>
      </c>
      <c r="AU126" s="229" t="s">
        <v>86</v>
      </c>
      <c r="AV126" s="13" t="s">
        <v>84</v>
      </c>
      <c r="AW126" s="13" t="s">
        <v>37</v>
      </c>
      <c r="AX126" s="13" t="s">
        <v>76</v>
      </c>
      <c r="AY126" s="229" t="s">
        <v>130</v>
      </c>
    </row>
    <row r="127" spans="1:51" s="13" customFormat="1" ht="12">
      <c r="A127" s="13"/>
      <c r="B127" s="219"/>
      <c r="C127" s="220"/>
      <c r="D127" s="221" t="s">
        <v>138</v>
      </c>
      <c r="E127" s="222" t="s">
        <v>19</v>
      </c>
      <c r="F127" s="223" t="s">
        <v>162</v>
      </c>
      <c r="G127" s="220"/>
      <c r="H127" s="222" t="s">
        <v>19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138</v>
      </c>
      <c r="AU127" s="229" t="s">
        <v>86</v>
      </c>
      <c r="AV127" s="13" t="s">
        <v>84</v>
      </c>
      <c r="AW127" s="13" t="s">
        <v>37</v>
      </c>
      <c r="AX127" s="13" t="s">
        <v>76</v>
      </c>
      <c r="AY127" s="229" t="s">
        <v>130</v>
      </c>
    </row>
    <row r="128" spans="1:51" s="13" customFormat="1" ht="12">
      <c r="A128" s="13"/>
      <c r="B128" s="219"/>
      <c r="C128" s="220"/>
      <c r="D128" s="221" t="s">
        <v>138</v>
      </c>
      <c r="E128" s="222" t="s">
        <v>19</v>
      </c>
      <c r="F128" s="223" t="s">
        <v>139</v>
      </c>
      <c r="G128" s="220"/>
      <c r="H128" s="222" t="s">
        <v>19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138</v>
      </c>
      <c r="AU128" s="229" t="s">
        <v>86</v>
      </c>
      <c r="AV128" s="13" t="s">
        <v>84</v>
      </c>
      <c r="AW128" s="13" t="s">
        <v>37</v>
      </c>
      <c r="AX128" s="13" t="s">
        <v>76</v>
      </c>
      <c r="AY128" s="229" t="s">
        <v>130</v>
      </c>
    </row>
    <row r="129" spans="1:51" s="13" customFormat="1" ht="12">
      <c r="A129" s="13"/>
      <c r="B129" s="219"/>
      <c r="C129" s="220"/>
      <c r="D129" s="221" t="s">
        <v>138</v>
      </c>
      <c r="E129" s="222" t="s">
        <v>19</v>
      </c>
      <c r="F129" s="223" t="s">
        <v>140</v>
      </c>
      <c r="G129" s="220"/>
      <c r="H129" s="222" t="s">
        <v>19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138</v>
      </c>
      <c r="AU129" s="229" t="s">
        <v>86</v>
      </c>
      <c r="AV129" s="13" t="s">
        <v>84</v>
      </c>
      <c r="AW129" s="13" t="s">
        <v>37</v>
      </c>
      <c r="AX129" s="13" t="s">
        <v>76</v>
      </c>
      <c r="AY129" s="229" t="s">
        <v>130</v>
      </c>
    </row>
    <row r="130" spans="1:51" s="14" customFormat="1" ht="12">
      <c r="A130" s="14"/>
      <c r="B130" s="230"/>
      <c r="C130" s="231"/>
      <c r="D130" s="221" t="s">
        <v>138</v>
      </c>
      <c r="E130" s="232" t="s">
        <v>19</v>
      </c>
      <c r="F130" s="233" t="s">
        <v>192</v>
      </c>
      <c r="G130" s="231"/>
      <c r="H130" s="234">
        <v>7.74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0" t="s">
        <v>138</v>
      </c>
      <c r="AU130" s="240" t="s">
        <v>86</v>
      </c>
      <c r="AV130" s="14" t="s">
        <v>86</v>
      </c>
      <c r="AW130" s="14" t="s">
        <v>37</v>
      </c>
      <c r="AX130" s="14" t="s">
        <v>76</v>
      </c>
      <c r="AY130" s="240" t="s">
        <v>130</v>
      </c>
    </row>
    <row r="131" spans="1:51" s="14" customFormat="1" ht="12">
      <c r="A131" s="14"/>
      <c r="B131" s="230"/>
      <c r="C131" s="231"/>
      <c r="D131" s="221" t="s">
        <v>138</v>
      </c>
      <c r="E131" s="232" t="s">
        <v>19</v>
      </c>
      <c r="F131" s="233" t="s">
        <v>193</v>
      </c>
      <c r="G131" s="231"/>
      <c r="H131" s="234">
        <v>2.482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138</v>
      </c>
      <c r="AU131" s="240" t="s">
        <v>86</v>
      </c>
      <c r="AV131" s="14" t="s">
        <v>86</v>
      </c>
      <c r="AW131" s="14" t="s">
        <v>37</v>
      </c>
      <c r="AX131" s="14" t="s">
        <v>76</v>
      </c>
      <c r="AY131" s="240" t="s">
        <v>130</v>
      </c>
    </row>
    <row r="132" spans="1:51" s="15" customFormat="1" ht="12">
      <c r="A132" s="15"/>
      <c r="B132" s="241"/>
      <c r="C132" s="242"/>
      <c r="D132" s="221" t="s">
        <v>138</v>
      </c>
      <c r="E132" s="243" t="s">
        <v>19</v>
      </c>
      <c r="F132" s="244" t="s">
        <v>175</v>
      </c>
      <c r="G132" s="242"/>
      <c r="H132" s="245">
        <v>10.222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1" t="s">
        <v>138</v>
      </c>
      <c r="AU132" s="251" t="s">
        <v>86</v>
      </c>
      <c r="AV132" s="15" t="s">
        <v>136</v>
      </c>
      <c r="AW132" s="15" t="s">
        <v>37</v>
      </c>
      <c r="AX132" s="15" t="s">
        <v>84</v>
      </c>
      <c r="AY132" s="251" t="s">
        <v>130</v>
      </c>
    </row>
    <row r="133" spans="1:65" s="2" customFormat="1" ht="14.4" customHeight="1">
      <c r="A133" s="38"/>
      <c r="B133" s="39"/>
      <c r="C133" s="205" t="s">
        <v>194</v>
      </c>
      <c r="D133" s="205" t="s">
        <v>132</v>
      </c>
      <c r="E133" s="206" t="s">
        <v>195</v>
      </c>
      <c r="F133" s="207" t="s">
        <v>196</v>
      </c>
      <c r="G133" s="208" t="s">
        <v>135</v>
      </c>
      <c r="H133" s="209">
        <v>29.152</v>
      </c>
      <c r="I133" s="210"/>
      <c r="J133" s="211">
        <f>ROUND(I133*H133,2)</f>
        <v>0</v>
      </c>
      <c r="K133" s="212"/>
      <c r="L133" s="44"/>
      <c r="M133" s="213" t="s">
        <v>19</v>
      </c>
      <c r="N133" s="214" t="s">
        <v>47</v>
      </c>
      <c r="O133" s="8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136</v>
      </c>
      <c r="AT133" s="217" t="s">
        <v>132</v>
      </c>
      <c r="AU133" s="217" t="s">
        <v>86</v>
      </c>
      <c r="AY133" s="17" t="s">
        <v>130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7" t="s">
        <v>84</v>
      </c>
      <c r="BK133" s="218">
        <f>ROUND(I133*H133,2)</f>
        <v>0</v>
      </c>
      <c r="BL133" s="17" t="s">
        <v>136</v>
      </c>
      <c r="BM133" s="217" t="s">
        <v>197</v>
      </c>
    </row>
    <row r="134" spans="1:51" s="13" customFormat="1" ht="12">
      <c r="A134" s="13"/>
      <c r="B134" s="219"/>
      <c r="C134" s="220"/>
      <c r="D134" s="221" t="s">
        <v>138</v>
      </c>
      <c r="E134" s="222" t="s">
        <v>19</v>
      </c>
      <c r="F134" s="223" t="s">
        <v>191</v>
      </c>
      <c r="G134" s="220"/>
      <c r="H134" s="222" t="s">
        <v>19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138</v>
      </c>
      <c r="AU134" s="229" t="s">
        <v>86</v>
      </c>
      <c r="AV134" s="13" t="s">
        <v>84</v>
      </c>
      <c r="AW134" s="13" t="s">
        <v>37</v>
      </c>
      <c r="AX134" s="13" t="s">
        <v>76</v>
      </c>
      <c r="AY134" s="229" t="s">
        <v>130</v>
      </c>
    </row>
    <row r="135" spans="1:51" s="13" customFormat="1" ht="12">
      <c r="A135" s="13"/>
      <c r="B135" s="219"/>
      <c r="C135" s="220"/>
      <c r="D135" s="221" t="s">
        <v>138</v>
      </c>
      <c r="E135" s="222" t="s">
        <v>19</v>
      </c>
      <c r="F135" s="223" t="s">
        <v>162</v>
      </c>
      <c r="G135" s="220"/>
      <c r="H135" s="222" t="s">
        <v>19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138</v>
      </c>
      <c r="AU135" s="229" t="s">
        <v>86</v>
      </c>
      <c r="AV135" s="13" t="s">
        <v>84</v>
      </c>
      <c r="AW135" s="13" t="s">
        <v>37</v>
      </c>
      <c r="AX135" s="13" t="s">
        <v>76</v>
      </c>
      <c r="AY135" s="229" t="s">
        <v>130</v>
      </c>
    </row>
    <row r="136" spans="1:51" s="13" customFormat="1" ht="12">
      <c r="A136" s="13"/>
      <c r="B136" s="219"/>
      <c r="C136" s="220"/>
      <c r="D136" s="221" t="s">
        <v>138</v>
      </c>
      <c r="E136" s="222" t="s">
        <v>19</v>
      </c>
      <c r="F136" s="223" t="s">
        <v>139</v>
      </c>
      <c r="G136" s="220"/>
      <c r="H136" s="222" t="s">
        <v>19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138</v>
      </c>
      <c r="AU136" s="229" t="s">
        <v>86</v>
      </c>
      <c r="AV136" s="13" t="s">
        <v>84</v>
      </c>
      <c r="AW136" s="13" t="s">
        <v>37</v>
      </c>
      <c r="AX136" s="13" t="s">
        <v>76</v>
      </c>
      <c r="AY136" s="229" t="s">
        <v>130</v>
      </c>
    </row>
    <row r="137" spans="1:51" s="13" customFormat="1" ht="12">
      <c r="A137" s="13"/>
      <c r="B137" s="219"/>
      <c r="C137" s="220"/>
      <c r="D137" s="221" t="s">
        <v>138</v>
      </c>
      <c r="E137" s="222" t="s">
        <v>19</v>
      </c>
      <c r="F137" s="223" t="s">
        <v>140</v>
      </c>
      <c r="G137" s="220"/>
      <c r="H137" s="222" t="s">
        <v>19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138</v>
      </c>
      <c r="AU137" s="229" t="s">
        <v>86</v>
      </c>
      <c r="AV137" s="13" t="s">
        <v>84</v>
      </c>
      <c r="AW137" s="13" t="s">
        <v>37</v>
      </c>
      <c r="AX137" s="13" t="s">
        <v>76</v>
      </c>
      <c r="AY137" s="229" t="s">
        <v>130</v>
      </c>
    </row>
    <row r="138" spans="1:51" s="13" customFormat="1" ht="12">
      <c r="A138" s="13"/>
      <c r="B138" s="219"/>
      <c r="C138" s="220"/>
      <c r="D138" s="221" t="s">
        <v>138</v>
      </c>
      <c r="E138" s="222" t="s">
        <v>19</v>
      </c>
      <c r="F138" s="223" t="s">
        <v>198</v>
      </c>
      <c r="G138" s="220"/>
      <c r="H138" s="222" t="s">
        <v>19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9" t="s">
        <v>138</v>
      </c>
      <c r="AU138" s="229" t="s">
        <v>86</v>
      </c>
      <c r="AV138" s="13" t="s">
        <v>84</v>
      </c>
      <c r="AW138" s="13" t="s">
        <v>37</v>
      </c>
      <c r="AX138" s="13" t="s">
        <v>76</v>
      </c>
      <c r="AY138" s="229" t="s">
        <v>130</v>
      </c>
    </row>
    <row r="139" spans="1:51" s="14" customFormat="1" ht="12">
      <c r="A139" s="14"/>
      <c r="B139" s="230"/>
      <c r="C139" s="231"/>
      <c r="D139" s="221" t="s">
        <v>138</v>
      </c>
      <c r="E139" s="232" t="s">
        <v>19</v>
      </c>
      <c r="F139" s="233" t="s">
        <v>199</v>
      </c>
      <c r="G139" s="231"/>
      <c r="H139" s="234">
        <v>6.966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0" t="s">
        <v>138</v>
      </c>
      <c r="AU139" s="240" t="s">
        <v>86</v>
      </c>
      <c r="AV139" s="14" t="s">
        <v>86</v>
      </c>
      <c r="AW139" s="14" t="s">
        <v>37</v>
      </c>
      <c r="AX139" s="14" t="s">
        <v>76</v>
      </c>
      <c r="AY139" s="240" t="s">
        <v>130</v>
      </c>
    </row>
    <row r="140" spans="1:51" s="14" customFormat="1" ht="12">
      <c r="A140" s="14"/>
      <c r="B140" s="230"/>
      <c r="C140" s="231"/>
      <c r="D140" s="221" t="s">
        <v>138</v>
      </c>
      <c r="E140" s="232" t="s">
        <v>19</v>
      </c>
      <c r="F140" s="233" t="s">
        <v>200</v>
      </c>
      <c r="G140" s="231"/>
      <c r="H140" s="234">
        <v>2.986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0" t="s">
        <v>138</v>
      </c>
      <c r="AU140" s="240" t="s">
        <v>86</v>
      </c>
      <c r="AV140" s="14" t="s">
        <v>86</v>
      </c>
      <c r="AW140" s="14" t="s">
        <v>37</v>
      </c>
      <c r="AX140" s="14" t="s">
        <v>76</v>
      </c>
      <c r="AY140" s="240" t="s">
        <v>130</v>
      </c>
    </row>
    <row r="141" spans="1:51" s="14" customFormat="1" ht="12">
      <c r="A141" s="14"/>
      <c r="B141" s="230"/>
      <c r="C141" s="231"/>
      <c r="D141" s="221" t="s">
        <v>138</v>
      </c>
      <c r="E141" s="232" t="s">
        <v>19</v>
      </c>
      <c r="F141" s="233" t="s">
        <v>201</v>
      </c>
      <c r="G141" s="231"/>
      <c r="H141" s="234">
        <v>19.2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0" t="s">
        <v>138</v>
      </c>
      <c r="AU141" s="240" t="s">
        <v>86</v>
      </c>
      <c r="AV141" s="14" t="s">
        <v>86</v>
      </c>
      <c r="AW141" s="14" t="s">
        <v>37</v>
      </c>
      <c r="AX141" s="14" t="s">
        <v>76</v>
      </c>
      <c r="AY141" s="240" t="s">
        <v>130</v>
      </c>
    </row>
    <row r="142" spans="1:51" s="15" customFormat="1" ht="12">
      <c r="A142" s="15"/>
      <c r="B142" s="241"/>
      <c r="C142" s="242"/>
      <c r="D142" s="221" t="s">
        <v>138</v>
      </c>
      <c r="E142" s="243" t="s">
        <v>19</v>
      </c>
      <c r="F142" s="244" t="s">
        <v>175</v>
      </c>
      <c r="G142" s="242"/>
      <c r="H142" s="245">
        <v>29.152</v>
      </c>
      <c r="I142" s="246"/>
      <c r="J142" s="242"/>
      <c r="K142" s="242"/>
      <c r="L142" s="247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1" t="s">
        <v>138</v>
      </c>
      <c r="AU142" s="251" t="s">
        <v>86</v>
      </c>
      <c r="AV142" s="15" t="s">
        <v>136</v>
      </c>
      <c r="AW142" s="15" t="s">
        <v>37</v>
      </c>
      <c r="AX142" s="15" t="s">
        <v>84</v>
      </c>
      <c r="AY142" s="251" t="s">
        <v>130</v>
      </c>
    </row>
    <row r="143" spans="1:31" s="2" customFormat="1" ht="6.95" customHeight="1">
      <c r="A143" s="38"/>
      <c r="B143" s="59"/>
      <c r="C143" s="60"/>
      <c r="D143" s="60"/>
      <c r="E143" s="60"/>
      <c r="F143" s="60"/>
      <c r="G143" s="60"/>
      <c r="H143" s="60"/>
      <c r="I143" s="60"/>
      <c r="J143" s="60"/>
      <c r="K143" s="60"/>
      <c r="L143" s="44"/>
      <c r="M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</sheetData>
  <sheetProtection password="CC35" sheet="1" objects="1" scenarios="1" formatColumns="0" formatRows="0" autoFilter="0"/>
  <autoFilter ref="C81:K142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 hidden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4.4" customHeight="1" hidden="1">
      <c r="B7" s="20"/>
      <c r="E7" s="133" t="str">
        <f>'Rekapitulace stavby'!K6</f>
        <v>Lávka pro pěší, ul. Nová, Králův Dvůr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 hidden="1">
      <c r="A9" s="38"/>
      <c r="B9" s="44"/>
      <c r="C9" s="38"/>
      <c r="D9" s="38"/>
      <c r="E9" s="135" t="s">
        <v>202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30. 3. 2022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">
        <v>39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8" customHeight="1" hidden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46</v>
      </c>
      <c r="E33" s="132" t="s">
        <v>47</v>
      </c>
      <c r="F33" s="147">
        <f>ROUND((SUM(BE81:BE85)),2)</f>
        <v>0</v>
      </c>
      <c r="G33" s="38"/>
      <c r="H33" s="38"/>
      <c r="I33" s="148">
        <v>0.21</v>
      </c>
      <c r="J33" s="147">
        <f>ROUND(((SUM(BE81:BE85))*I33),2)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48</v>
      </c>
      <c r="F34" s="147">
        <f>ROUND((SUM(BF81:BF85)),2)</f>
        <v>0</v>
      </c>
      <c r="G34" s="38"/>
      <c r="H34" s="38"/>
      <c r="I34" s="148">
        <v>0.15</v>
      </c>
      <c r="J34" s="147">
        <f>ROUND(((SUM(BF81:BF85))*I34),2)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ROUND((SUM(BG81:BG85)),2)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ROUND((SUM(BH81:BH85)),2)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ROUND((SUM(BI81:BI85)),2)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 hidden="1">
      <c r="A48" s="38"/>
      <c r="B48" s="39"/>
      <c r="C48" s="40"/>
      <c r="D48" s="40"/>
      <c r="E48" s="160" t="str">
        <f>E7</f>
        <v>Lávka pro pěší, ul. Nová, Králův Dvůr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 hidden="1">
      <c r="A50" s="38"/>
      <c r="B50" s="39"/>
      <c r="C50" s="40"/>
      <c r="D50" s="40"/>
      <c r="E50" s="69" t="str">
        <f>E9</f>
        <v>SO 002 - Přeložka SEK CETIN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ul. Nová</v>
      </c>
      <c r="G52" s="40"/>
      <c r="H52" s="40"/>
      <c r="I52" s="32" t="s">
        <v>23</v>
      </c>
      <c r="J52" s="72" t="str">
        <f>IF(J12="","",J12)</f>
        <v>30. 3. 2022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 hidden="1">
      <c r="A54" s="38"/>
      <c r="B54" s="39"/>
      <c r="C54" s="32" t="s">
        <v>25</v>
      </c>
      <c r="D54" s="40"/>
      <c r="E54" s="40"/>
      <c r="F54" s="27" t="str">
        <f>E15</f>
        <v>Město Králův Dvůr</v>
      </c>
      <c r="G54" s="40"/>
      <c r="H54" s="40"/>
      <c r="I54" s="32" t="s">
        <v>33</v>
      </c>
      <c r="J54" s="36" t="str">
        <f>E21</f>
        <v>Spektra PRO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p. Martin Donda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 hidden="1">
      <c r="A60" s="9"/>
      <c r="B60" s="165"/>
      <c r="C60" s="166"/>
      <c r="D60" s="167" t="s">
        <v>203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204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 hidden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ht="12" hidden="1"/>
    <row r="65" ht="12" hidden="1"/>
    <row r="66" ht="12" hidden="1"/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115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Lávka pro pěší, ul. Nová, Králův Dvůr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>SO 002 - Přeložka SEK CETIN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ul. Nová</v>
      </c>
      <c r="G75" s="40"/>
      <c r="H75" s="40"/>
      <c r="I75" s="32" t="s">
        <v>23</v>
      </c>
      <c r="J75" s="72" t="str">
        <f>IF(J12="","",J12)</f>
        <v>30. 3. 2022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6.4" customHeight="1">
      <c r="A77" s="38"/>
      <c r="B77" s="39"/>
      <c r="C77" s="32" t="s">
        <v>25</v>
      </c>
      <c r="D77" s="40"/>
      <c r="E77" s="40"/>
      <c r="F77" s="27" t="str">
        <f>E15</f>
        <v>Město Králův Dvůr</v>
      </c>
      <c r="G77" s="40"/>
      <c r="H77" s="40"/>
      <c r="I77" s="32" t="s">
        <v>33</v>
      </c>
      <c r="J77" s="36" t="str">
        <f>E21</f>
        <v>Spektra PRO spol. s r.o.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38</v>
      </c>
      <c r="J78" s="36" t="str">
        <f>E24</f>
        <v>p. Martin Donda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116</v>
      </c>
      <c r="D80" s="180" t="s">
        <v>61</v>
      </c>
      <c r="E80" s="180" t="s">
        <v>57</v>
      </c>
      <c r="F80" s="180" t="s">
        <v>58</v>
      </c>
      <c r="G80" s="180" t="s">
        <v>117</v>
      </c>
      <c r="H80" s="180" t="s">
        <v>118</v>
      </c>
      <c r="I80" s="180" t="s">
        <v>119</v>
      </c>
      <c r="J80" s="181" t="s">
        <v>110</v>
      </c>
      <c r="K80" s="182" t="s">
        <v>120</v>
      </c>
      <c r="L80" s="183"/>
      <c r="M80" s="92" t="s">
        <v>19</v>
      </c>
      <c r="N80" s="93" t="s">
        <v>46</v>
      </c>
      <c r="O80" s="93" t="s">
        <v>121</v>
      </c>
      <c r="P80" s="93" t="s">
        <v>122</v>
      </c>
      <c r="Q80" s="93" t="s">
        <v>123</v>
      </c>
      <c r="R80" s="93" t="s">
        <v>124</v>
      </c>
      <c r="S80" s="93" t="s">
        <v>125</v>
      </c>
      <c r="T80" s="94" t="s">
        <v>126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127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5"/>
      <c r="N81" s="185"/>
      <c r="O81" s="96"/>
      <c r="P81" s="186">
        <f>P82</f>
        <v>0</v>
      </c>
      <c r="Q81" s="96"/>
      <c r="R81" s="186">
        <f>R82</f>
        <v>0</v>
      </c>
      <c r="S81" s="96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75</v>
      </c>
      <c r="AU81" s="17" t="s">
        <v>111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75</v>
      </c>
      <c r="E82" s="192" t="s">
        <v>205</v>
      </c>
      <c r="F82" s="192" t="s">
        <v>206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136</v>
      </c>
      <c r="AT82" s="201" t="s">
        <v>75</v>
      </c>
      <c r="AU82" s="201" t="s">
        <v>76</v>
      </c>
      <c r="AY82" s="200" t="s">
        <v>130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75</v>
      </c>
      <c r="E83" s="203" t="s">
        <v>207</v>
      </c>
      <c r="F83" s="203" t="s">
        <v>88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SUM(P84:P85)</f>
        <v>0</v>
      </c>
      <c r="Q83" s="197"/>
      <c r="R83" s="198">
        <f>SUM(R84:R85)</f>
        <v>0</v>
      </c>
      <c r="S83" s="197"/>
      <c r="T83" s="199">
        <f>SUM(T84:T85)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136</v>
      </c>
      <c r="AT83" s="201" t="s">
        <v>75</v>
      </c>
      <c r="AU83" s="201" t="s">
        <v>84</v>
      </c>
      <c r="AY83" s="200" t="s">
        <v>130</v>
      </c>
      <c r="BK83" s="202">
        <f>SUM(BK84:BK85)</f>
        <v>0</v>
      </c>
    </row>
    <row r="84" spans="1:65" s="2" customFormat="1" ht="14.4" customHeight="1">
      <c r="A84" s="38"/>
      <c r="B84" s="39"/>
      <c r="C84" s="205" t="s">
        <v>84</v>
      </c>
      <c r="D84" s="205" t="s">
        <v>132</v>
      </c>
      <c r="E84" s="206" t="s">
        <v>208</v>
      </c>
      <c r="F84" s="207" t="s">
        <v>209</v>
      </c>
      <c r="G84" s="208" t="s">
        <v>210</v>
      </c>
      <c r="H84" s="209">
        <v>1</v>
      </c>
      <c r="I84" s="210"/>
      <c r="J84" s="211">
        <f>ROUND(I84*H84,2)</f>
        <v>0</v>
      </c>
      <c r="K84" s="212"/>
      <c r="L84" s="44"/>
      <c r="M84" s="213" t="s">
        <v>19</v>
      </c>
      <c r="N84" s="214" t="s">
        <v>47</v>
      </c>
      <c r="O84" s="84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7" t="s">
        <v>211</v>
      </c>
      <c r="AT84" s="217" t="s">
        <v>132</v>
      </c>
      <c r="AU84" s="217" t="s">
        <v>86</v>
      </c>
      <c r="AY84" s="17" t="s">
        <v>130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7" t="s">
        <v>84</v>
      </c>
      <c r="BK84" s="218">
        <f>ROUND(I84*H84,2)</f>
        <v>0</v>
      </c>
      <c r="BL84" s="17" t="s">
        <v>211</v>
      </c>
      <c r="BM84" s="217" t="s">
        <v>212</v>
      </c>
    </row>
    <row r="85" spans="1:51" s="14" customFormat="1" ht="12">
      <c r="A85" s="14"/>
      <c r="B85" s="230"/>
      <c r="C85" s="231"/>
      <c r="D85" s="221" t="s">
        <v>138</v>
      </c>
      <c r="E85" s="232" t="s">
        <v>19</v>
      </c>
      <c r="F85" s="233" t="s">
        <v>213</v>
      </c>
      <c r="G85" s="231"/>
      <c r="H85" s="234">
        <v>1</v>
      </c>
      <c r="I85" s="235"/>
      <c r="J85" s="231"/>
      <c r="K85" s="231"/>
      <c r="L85" s="236"/>
      <c r="M85" s="255"/>
      <c r="N85" s="256"/>
      <c r="O85" s="256"/>
      <c r="P85" s="256"/>
      <c r="Q85" s="256"/>
      <c r="R85" s="256"/>
      <c r="S85" s="256"/>
      <c r="T85" s="257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T85" s="240" t="s">
        <v>138</v>
      </c>
      <c r="AU85" s="240" t="s">
        <v>86</v>
      </c>
      <c r="AV85" s="14" t="s">
        <v>86</v>
      </c>
      <c r="AW85" s="14" t="s">
        <v>37</v>
      </c>
      <c r="AX85" s="14" t="s">
        <v>84</v>
      </c>
      <c r="AY85" s="240" t="s">
        <v>130</v>
      </c>
    </row>
    <row r="86" spans="1:31" s="2" customFormat="1" ht="6.95" customHeight="1">
      <c r="A86" s="38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44"/>
      <c r="M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</sheetData>
  <sheetProtection password="CC35" sheet="1" objects="1" scenarios="1" formatColumns="0" formatRows="0" autoFilter="0"/>
  <autoFilter ref="C80:K8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 hidden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4.4" customHeight="1" hidden="1">
      <c r="B7" s="20"/>
      <c r="E7" s="133" t="str">
        <f>'Rekapitulace stavby'!K6</f>
        <v>Lávka pro pěší, ul. Nová, Králův Dvůr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 hidden="1">
      <c r="A9" s="38"/>
      <c r="B9" s="44"/>
      <c r="C9" s="38"/>
      <c r="D9" s="38"/>
      <c r="E9" s="135" t="s">
        <v>214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30. 3. 2022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">
        <v>39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8" customHeight="1" hidden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46</v>
      </c>
      <c r="E33" s="132" t="s">
        <v>47</v>
      </c>
      <c r="F33" s="147">
        <f>ROUND((SUM(BE81:BE87)),2)</f>
        <v>0</v>
      </c>
      <c r="G33" s="38"/>
      <c r="H33" s="38"/>
      <c r="I33" s="148">
        <v>0.21</v>
      </c>
      <c r="J33" s="147">
        <f>ROUND(((SUM(BE81:BE87))*I33),2)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48</v>
      </c>
      <c r="F34" s="147">
        <f>ROUND((SUM(BF81:BF87)),2)</f>
        <v>0</v>
      </c>
      <c r="G34" s="38"/>
      <c r="H34" s="38"/>
      <c r="I34" s="148">
        <v>0.15</v>
      </c>
      <c r="J34" s="147">
        <f>ROUND(((SUM(BF81:BF87))*I34),2)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ROUND((SUM(BG81:BG87)),2)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ROUND((SUM(BH81:BH87)),2)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ROUND((SUM(BI81:BI87)),2)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 hidden="1">
      <c r="A48" s="38"/>
      <c r="B48" s="39"/>
      <c r="C48" s="40"/>
      <c r="D48" s="40"/>
      <c r="E48" s="160" t="str">
        <f>E7</f>
        <v>Lávka pro pěší, ul. Nová, Králův Dvůr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 hidden="1">
      <c r="A50" s="38"/>
      <c r="B50" s="39"/>
      <c r="C50" s="40"/>
      <c r="D50" s="40"/>
      <c r="E50" s="69" t="str">
        <f>E9</f>
        <v>SO 003 - Přeložka STL plynovodu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ul. Nová</v>
      </c>
      <c r="G52" s="40"/>
      <c r="H52" s="40"/>
      <c r="I52" s="32" t="s">
        <v>23</v>
      </c>
      <c r="J52" s="72" t="str">
        <f>IF(J12="","",J12)</f>
        <v>30. 3. 2022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 hidden="1">
      <c r="A54" s="38"/>
      <c r="B54" s="39"/>
      <c r="C54" s="32" t="s">
        <v>25</v>
      </c>
      <c r="D54" s="40"/>
      <c r="E54" s="40"/>
      <c r="F54" s="27" t="str">
        <f>E15</f>
        <v>Město Králův Dvůr</v>
      </c>
      <c r="G54" s="40"/>
      <c r="H54" s="40"/>
      <c r="I54" s="32" t="s">
        <v>33</v>
      </c>
      <c r="J54" s="36" t="str">
        <f>E21</f>
        <v>Spektra PRO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p. Martin Donda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 hidden="1">
      <c r="A60" s="9"/>
      <c r="B60" s="165"/>
      <c r="C60" s="166"/>
      <c r="D60" s="167" t="s">
        <v>215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216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 hidden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ht="12" hidden="1"/>
    <row r="65" ht="12" hidden="1"/>
    <row r="66" ht="12" hidden="1"/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115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Lávka pro pěší, ul. Nová, Králův Dvůr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>SO 003 - Přeložka STL plynovodu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ul. Nová</v>
      </c>
      <c r="G75" s="40"/>
      <c r="H75" s="40"/>
      <c r="I75" s="32" t="s">
        <v>23</v>
      </c>
      <c r="J75" s="72" t="str">
        <f>IF(J12="","",J12)</f>
        <v>30. 3. 2022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6.4" customHeight="1">
      <c r="A77" s="38"/>
      <c r="B77" s="39"/>
      <c r="C77" s="32" t="s">
        <v>25</v>
      </c>
      <c r="D77" s="40"/>
      <c r="E77" s="40"/>
      <c r="F77" s="27" t="str">
        <f>E15</f>
        <v>Město Králův Dvůr</v>
      </c>
      <c r="G77" s="40"/>
      <c r="H77" s="40"/>
      <c r="I77" s="32" t="s">
        <v>33</v>
      </c>
      <c r="J77" s="36" t="str">
        <f>E21</f>
        <v>Spektra PRO spol. s r.o.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38</v>
      </c>
      <c r="J78" s="36" t="str">
        <f>E24</f>
        <v>p. Martin Donda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116</v>
      </c>
      <c r="D80" s="180" t="s">
        <v>61</v>
      </c>
      <c r="E80" s="180" t="s">
        <v>57</v>
      </c>
      <c r="F80" s="180" t="s">
        <v>58</v>
      </c>
      <c r="G80" s="180" t="s">
        <v>117</v>
      </c>
      <c r="H80" s="180" t="s">
        <v>118</v>
      </c>
      <c r="I80" s="180" t="s">
        <v>119</v>
      </c>
      <c r="J80" s="181" t="s">
        <v>110</v>
      </c>
      <c r="K80" s="182" t="s">
        <v>120</v>
      </c>
      <c r="L80" s="183"/>
      <c r="M80" s="92" t="s">
        <v>19</v>
      </c>
      <c r="N80" s="93" t="s">
        <v>46</v>
      </c>
      <c r="O80" s="93" t="s">
        <v>121</v>
      </c>
      <c r="P80" s="93" t="s">
        <v>122</v>
      </c>
      <c r="Q80" s="93" t="s">
        <v>123</v>
      </c>
      <c r="R80" s="93" t="s">
        <v>124</v>
      </c>
      <c r="S80" s="93" t="s">
        <v>125</v>
      </c>
      <c r="T80" s="94" t="s">
        <v>126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127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5"/>
      <c r="N81" s="185"/>
      <c r="O81" s="96"/>
      <c r="P81" s="186">
        <f>P82</f>
        <v>0</v>
      </c>
      <c r="Q81" s="96"/>
      <c r="R81" s="186">
        <f>R82</f>
        <v>0</v>
      </c>
      <c r="S81" s="96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75</v>
      </c>
      <c r="AU81" s="17" t="s">
        <v>111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75</v>
      </c>
      <c r="E82" s="192" t="s">
        <v>149</v>
      </c>
      <c r="F82" s="192" t="s">
        <v>217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146</v>
      </c>
      <c r="AT82" s="201" t="s">
        <v>75</v>
      </c>
      <c r="AU82" s="201" t="s">
        <v>76</v>
      </c>
      <c r="AY82" s="200" t="s">
        <v>130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75</v>
      </c>
      <c r="E83" s="203" t="s">
        <v>218</v>
      </c>
      <c r="F83" s="203" t="s">
        <v>219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SUM(P84:P87)</f>
        <v>0</v>
      </c>
      <c r="Q83" s="197"/>
      <c r="R83" s="198">
        <f>SUM(R84:R87)</f>
        <v>0</v>
      </c>
      <c r="S83" s="197"/>
      <c r="T83" s="199">
        <f>SUM(T84:T87)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146</v>
      </c>
      <c r="AT83" s="201" t="s">
        <v>75</v>
      </c>
      <c r="AU83" s="201" t="s">
        <v>84</v>
      </c>
      <c r="AY83" s="200" t="s">
        <v>130</v>
      </c>
      <c r="BK83" s="202">
        <f>SUM(BK84:BK87)</f>
        <v>0</v>
      </c>
    </row>
    <row r="84" spans="1:65" s="2" customFormat="1" ht="14.4" customHeight="1">
      <c r="A84" s="38"/>
      <c r="B84" s="39"/>
      <c r="C84" s="205" t="s">
        <v>84</v>
      </c>
      <c r="D84" s="205" t="s">
        <v>132</v>
      </c>
      <c r="E84" s="206" t="s">
        <v>220</v>
      </c>
      <c r="F84" s="207" t="s">
        <v>91</v>
      </c>
      <c r="G84" s="208" t="s">
        <v>221</v>
      </c>
      <c r="H84" s="209">
        <v>1</v>
      </c>
      <c r="I84" s="210"/>
      <c r="J84" s="211">
        <f>ROUND(I84*H84,2)</f>
        <v>0</v>
      </c>
      <c r="K84" s="212"/>
      <c r="L84" s="44"/>
      <c r="M84" s="213" t="s">
        <v>19</v>
      </c>
      <c r="N84" s="214" t="s">
        <v>47</v>
      </c>
      <c r="O84" s="84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7" t="s">
        <v>222</v>
      </c>
      <c r="AT84" s="217" t="s">
        <v>132</v>
      </c>
      <c r="AU84" s="217" t="s">
        <v>86</v>
      </c>
      <c r="AY84" s="17" t="s">
        <v>130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7" t="s">
        <v>84</v>
      </c>
      <c r="BK84" s="218">
        <f>ROUND(I84*H84,2)</f>
        <v>0</v>
      </c>
      <c r="BL84" s="17" t="s">
        <v>222</v>
      </c>
      <c r="BM84" s="217" t="s">
        <v>223</v>
      </c>
    </row>
    <row r="85" spans="1:51" s="13" customFormat="1" ht="12">
      <c r="A85" s="13"/>
      <c r="B85" s="219"/>
      <c r="C85" s="220"/>
      <c r="D85" s="221" t="s">
        <v>138</v>
      </c>
      <c r="E85" s="222" t="s">
        <v>19</v>
      </c>
      <c r="F85" s="223" t="s">
        <v>224</v>
      </c>
      <c r="G85" s="220"/>
      <c r="H85" s="222" t="s">
        <v>19</v>
      </c>
      <c r="I85" s="224"/>
      <c r="J85" s="220"/>
      <c r="K85" s="220"/>
      <c r="L85" s="225"/>
      <c r="M85" s="226"/>
      <c r="N85" s="227"/>
      <c r="O85" s="227"/>
      <c r="P85" s="227"/>
      <c r="Q85" s="227"/>
      <c r="R85" s="227"/>
      <c r="S85" s="227"/>
      <c r="T85" s="228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9" t="s">
        <v>138</v>
      </c>
      <c r="AU85" s="229" t="s">
        <v>86</v>
      </c>
      <c r="AV85" s="13" t="s">
        <v>84</v>
      </c>
      <c r="AW85" s="13" t="s">
        <v>37</v>
      </c>
      <c r="AX85" s="13" t="s">
        <v>76</v>
      </c>
      <c r="AY85" s="229" t="s">
        <v>130</v>
      </c>
    </row>
    <row r="86" spans="1:51" s="13" customFormat="1" ht="12">
      <c r="A86" s="13"/>
      <c r="B86" s="219"/>
      <c r="C86" s="220"/>
      <c r="D86" s="221" t="s">
        <v>138</v>
      </c>
      <c r="E86" s="222" t="s">
        <v>19</v>
      </c>
      <c r="F86" s="223" t="s">
        <v>225</v>
      </c>
      <c r="G86" s="220"/>
      <c r="H86" s="222" t="s">
        <v>19</v>
      </c>
      <c r="I86" s="224"/>
      <c r="J86" s="220"/>
      <c r="K86" s="220"/>
      <c r="L86" s="225"/>
      <c r="M86" s="226"/>
      <c r="N86" s="227"/>
      <c r="O86" s="227"/>
      <c r="P86" s="227"/>
      <c r="Q86" s="227"/>
      <c r="R86" s="227"/>
      <c r="S86" s="227"/>
      <c r="T86" s="228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229" t="s">
        <v>138</v>
      </c>
      <c r="AU86" s="229" t="s">
        <v>86</v>
      </c>
      <c r="AV86" s="13" t="s">
        <v>84</v>
      </c>
      <c r="AW86" s="13" t="s">
        <v>37</v>
      </c>
      <c r="AX86" s="13" t="s">
        <v>76</v>
      </c>
      <c r="AY86" s="229" t="s">
        <v>130</v>
      </c>
    </row>
    <row r="87" spans="1:51" s="14" customFormat="1" ht="12">
      <c r="A87" s="14"/>
      <c r="B87" s="230"/>
      <c r="C87" s="231"/>
      <c r="D87" s="221" t="s">
        <v>138</v>
      </c>
      <c r="E87" s="232" t="s">
        <v>19</v>
      </c>
      <c r="F87" s="233" t="s">
        <v>84</v>
      </c>
      <c r="G87" s="231"/>
      <c r="H87" s="234">
        <v>1</v>
      </c>
      <c r="I87" s="235"/>
      <c r="J87" s="231"/>
      <c r="K87" s="231"/>
      <c r="L87" s="236"/>
      <c r="M87" s="255"/>
      <c r="N87" s="256"/>
      <c r="O87" s="256"/>
      <c r="P87" s="256"/>
      <c r="Q87" s="256"/>
      <c r="R87" s="256"/>
      <c r="S87" s="256"/>
      <c r="T87" s="257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0" t="s">
        <v>138</v>
      </c>
      <c r="AU87" s="240" t="s">
        <v>86</v>
      </c>
      <c r="AV87" s="14" t="s">
        <v>86</v>
      </c>
      <c r="AW87" s="14" t="s">
        <v>37</v>
      </c>
      <c r="AX87" s="14" t="s">
        <v>84</v>
      </c>
      <c r="AY87" s="240" t="s">
        <v>130</v>
      </c>
    </row>
    <row r="88" spans="1:31" s="2" customFormat="1" ht="6.95" customHeight="1">
      <c r="A88" s="38"/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44"/>
      <c r="M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</sheetData>
  <sheetProtection password="CC35" sheet="1" objects="1" scenarios="1" formatColumns="0" formatRows="0" autoFilter="0"/>
  <autoFilter ref="C80:K8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 hidden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4.4" customHeight="1" hidden="1">
      <c r="B7" s="20"/>
      <c r="E7" s="133" t="str">
        <f>'Rekapitulace stavby'!K6</f>
        <v>Lávka pro pěší, ul. Nová, Králův Dvůr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 hidden="1">
      <c r="A9" s="38"/>
      <c r="B9" s="44"/>
      <c r="C9" s="38"/>
      <c r="D9" s="38"/>
      <c r="E9" s="135" t="s">
        <v>226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30. 3. 2022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">
        <v>39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8" customHeight="1" hidden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46</v>
      </c>
      <c r="E33" s="132" t="s">
        <v>47</v>
      </c>
      <c r="F33" s="147">
        <f>ROUND((SUM(BE88:BE416)),2)</f>
        <v>0</v>
      </c>
      <c r="G33" s="38"/>
      <c r="H33" s="38"/>
      <c r="I33" s="148">
        <v>0.21</v>
      </c>
      <c r="J33" s="147">
        <f>ROUND(((SUM(BE88:BE416))*I33),2)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48</v>
      </c>
      <c r="F34" s="147">
        <f>ROUND((SUM(BF88:BF416)),2)</f>
        <v>0</v>
      </c>
      <c r="G34" s="38"/>
      <c r="H34" s="38"/>
      <c r="I34" s="148">
        <v>0.15</v>
      </c>
      <c r="J34" s="147">
        <f>ROUND(((SUM(BF88:BF416))*I34),2)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ROUND((SUM(BG88:BG416)),2)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ROUND((SUM(BH88:BH416)),2)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ROUND((SUM(BI88:BI416)),2)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 hidden="1">
      <c r="A48" s="38"/>
      <c r="B48" s="39"/>
      <c r="C48" s="40"/>
      <c r="D48" s="40"/>
      <c r="E48" s="160" t="str">
        <f>E7</f>
        <v>Lávka pro pěší, ul. Nová, Králův Dvůr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 hidden="1">
      <c r="A50" s="38"/>
      <c r="B50" s="39"/>
      <c r="C50" s="40"/>
      <c r="D50" s="40"/>
      <c r="E50" s="69" t="str">
        <f>E9</f>
        <v>SO 004 - Novostavba lávky vč. napojení na stávající komunikace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ul. Nová</v>
      </c>
      <c r="G52" s="40"/>
      <c r="H52" s="40"/>
      <c r="I52" s="32" t="s">
        <v>23</v>
      </c>
      <c r="J52" s="72" t="str">
        <f>IF(J12="","",J12)</f>
        <v>30. 3. 2022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 hidden="1">
      <c r="A54" s="38"/>
      <c r="B54" s="39"/>
      <c r="C54" s="32" t="s">
        <v>25</v>
      </c>
      <c r="D54" s="40"/>
      <c r="E54" s="40"/>
      <c r="F54" s="27" t="str">
        <f>E15</f>
        <v>Město Králův Dvůr</v>
      </c>
      <c r="G54" s="40"/>
      <c r="H54" s="40"/>
      <c r="I54" s="32" t="s">
        <v>33</v>
      </c>
      <c r="J54" s="36" t="str">
        <f>E21</f>
        <v>Spektra PRO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p. Martin Donda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 hidden="1">
      <c r="A60" s="9"/>
      <c r="B60" s="165"/>
      <c r="C60" s="166"/>
      <c r="D60" s="167" t="s">
        <v>112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113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 hidden="1">
      <c r="A62" s="10"/>
      <c r="B62" s="171"/>
      <c r="C62" s="172"/>
      <c r="D62" s="173" t="s">
        <v>227</v>
      </c>
      <c r="E62" s="174"/>
      <c r="F62" s="174"/>
      <c r="G62" s="174"/>
      <c r="H62" s="174"/>
      <c r="I62" s="174"/>
      <c r="J62" s="175">
        <f>J189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 hidden="1">
      <c r="A63" s="10"/>
      <c r="B63" s="171"/>
      <c r="C63" s="172"/>
      <c r="D63" s="173" t="s">
        <v>228</v>
      </c>
      <c r="E63" s="174"/>
      <c r="F63" s="174"/>
      <c r="G63" s="174"/>
      <c r="H63" s="174"/>
      <c r="I63" s="174"/>
      <c r="J63" s="175">
        <f>J249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 hidden="1">
      <c r="A64" s="10"/>
      <c r="B64" s="171"/>
      <c r="C64" s="172"/>
      <c r="D64" s="173" t="s">
        <v>229</v>
      </c>
      <c r="E64" s="174"/>
      <c r="F64" s="174"/>
      <c r="G64" s="174"/>
      <c r="H64" s="174"/>
      <c r="I64" s="174"/>
      <c r="J64" s="175">
        <f>J288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 hidden="1">
      <c r="A65" s="10"/>
      <c r="B65" s="171"/>
      <c r="C65" s="172"/>
      <c r="D65" s="173" t="s">
        <v>230</v>
      </c>
      <c r="E65" s="174"/>
      <c r="F65" s="174"/>
      <c r="G65" s="174"/>
      <c r="H65" s="174"/>
      <c r="I65" s="174"/>
      <c r="J65" s="175">
        <f>J311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 hidden="1">
      <c r="A66" s="10"/>
      <c r="B66" s="171"/>
      <c r="C66" s="172"/>
      <c r="D66" s="173" t="s">
        <v>231</v>
      </c>
      <c r="E66" s="174"/>
      <c r="F66" s="174"/>
      <c r="G66" s="174"/>
      <c r="H66" s="174"/>
      <c r="I66" s="174"/>
      <c r="J66" s="175">
        <f>J335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 hidden="1">
      <c r="A67" s="10"/>
      <c r="B67" s="171"/>
      <c r="C67" s="172"/>
      <c r="D67" s="173" t="s">
        <v>232</v>
      </c>
      <c r="E67" s="174"/>
      <c r="F67" s="174"/>
      <c r="G67" s="174"/>
      <c r="H67" s="174"/>
      <c r="I67" s="174"/>
      <c r="J67" s="175">
        <f>J351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 hidden="1">
      <c r="A68" s="10"/>
      <c r="B68" s="171"/>
      <c r="C68" s="172"/>
      <c r="D68" s="173" t="s">
        <v>114</v>
      </c>
      <c r="E68" s="174"/>
      <c r="F68" s="174"/>
      <c r="G68" s="174"/>
      <c r="H68" s="174"/>
      <c r="I68" s="174"/>
      <c r="J68" s="175">
        <f>J357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 hidden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 hidden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ht="12" hidden="1"/>
    <row r="72" ht="12" hidden="1"/>
    <row r="73" ht="12" hidden="1"/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115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4.4" customHeight="1">
      <c r="A78" s="38"/>
      <c r="B78" s="39"/>
      <c r="C78" s="40"/>
      <c r="D78" s="40"/>
      <c r="E78" s="160" t="str">
        <f>E7</f>
        <v>Lávka pro pěší, ul. Nová, Králův Dvůr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106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40"/>
      <c r="D80" s="40"/>
      <c r="E80" s="69" t="str">
        <f>E9</f>
        <v>SO 004 - Novostavba lávky vč. napojení na stávající komunikace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>ul. Nová</v>
      </c>
      <c r="G82" s="40"/>
      <c r="H82" s="40"/>
      <c r="I82" s="32" t="s">
        <v>23</v>
      </c>
      <c r="J82" s="72" t="str">
        <f>IF(J12="","",J12)</f>
        <v>30. 3. 2022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6.4" customHeight="1">
      <c r="A84" s="38"/>
      <c r="B84" s="39"/>
      <c r="C84" s="32" t="s">
        <v>25</v>
      </c>
      <c r="D84" s="40"/>
      <c r="E84" s="40"/>
      <c r="F84" s="27" t="str">
        <f>E15</f>
        <v>Město Králův Dvůr</v>
      </c>
      <c r="G84" s="40"/>
      <c r="H84" s="40"/>
      <c r="I84" s="32" t="s">
        <v>33</v>
      </c>
      <c r="J84" s="36" t="str">
        <f>E21</f>
        <v>Spektra PRO spol. s r.o.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6" customHeight="1">
      <c r="A85" s="38"/>
      <c r="B85" s="39"/>
      <c r="C85" s="32" t="s">
        <v>31</v>
      </c>
      <c r="D85" s="40"/>
      <c r="E85" s="40"/>
      <c r="F85" s="27" t="str">
        <f>IF(E18="","",E18)</f>
        <v>Vyplň údaj</v>
      </c>
      <c r="G85" s="40"/>
      <c r="H85" s="40"/>
      <c r="I85" s="32" t="s">
        <v>38</v>
      </c>
      <c r="J85" s="36" t="str">
        <f>E24</f>
        <v>p. Martin Donda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116</v>
      </c>
      <c r="D87" s="180" t="s">
        <v>61</v>
      </c>
      <c r="E87" s="180" t="s">
        <v>57</v>
      </c>
      <c r="F87" s="180" t="s">
        <v>58</v>
      </c>
      <c r="G87" s="180" t="s">
        <v>117</v>
      </c>
      <c r="H87" s="180" t="s">
        <v>118</v>
      </c>
      <c r="I87" s="180" t="s">
        <v>119</v>
      </c>
      <c r="J87" s="181" t="s">
        <v>110</v>
      </c>
      <c r="K87" s="182" t="s">
        <v>120</v>
      </c>
      <c r="L87" s="183"/>
      <c r="M87" s="92" t="s">
        <v>19</v>
      </c>
      <c r="N87" s="93" t="s">
        <v>46</v>
      </c>
      <c r="O87" s="93" t="s">
        <v>121</v>
      </c>
      <c r="P87" s="93" t="s">
        <v>122</v>
      </c>
      <c r="Q87" s="93" t="s">
        <v>123</v>
      </c>
      <c r="R87" s="93" t="s">
        <v>124</v>
      </c>
      <c r="S87" s="93" t="s">
        <v>125</v>
      </c>
      <c r="T87" s="94" t="s">
        <v>126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127</v>
      </c>
      <c r="D88" s="40"/>
      <c r="E88" s="40"/>
      <c r="F88" s="40"/>
      <c r="G88" s="40"/>
      <c r="H88" s="40"/>
      <c r="I88" s="40"/>
      <c r="J88" s="184">
        <f>BK88</f>
        <v>0</v>
      </c>
      <c r="K88" s="40"/>
      <c r="L88" s="44"/>
      <c r="M88" s="95"/>
      <c r="N88" s="185"/>
      <c r="O88" s="96"/>
      <c r="P88" s="186">
        <f>P89</f>
        <v>0</v>
      </c>
      <c r="Q88" s="96"/>
      <c r="R88" s="186">
        <f>R89</f>
        <v>47.71487057000001</v>
      </c>
      <c r="S88" s="96"/>
      <c r="T88" s="187">
        <f>T89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75</v>
      </c>
      <c r="AU88" s="17" t="s">
        <v>111</v>
      </c>
      <c r="BK88" s="188">
        <f>BK89</f>
        <v>0</v>
      </c>
    </row>
    <row r="89" spans="1:63" s="12" customFormat="1" ht="25.9" customHeight="1">
      <c r="A89" s="12"/>
      <c r="B89" s="189"/>
      <c r="C89" s="190"/>
      <c r="D89" s="191" t="s">
        <v>75</v>
      </c>
      <c r="E89" s="192" t="s">
        <v>128</v>
      </c>
      <c r="F89" s="192" t="s">
        <v>129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P90+P189+P249+P288+P311+P335+P351+P357</f>
        <v>0</v>
      </c>
      <c r="Q89" s="197"/>
      <c r="R89" s="198">
        <f>R90+R189+R249+R288+R311+R335+R351+R357</f>
        <v>47.71487057000001</v>
      </c>
      <c r="S89" s="197"/>
      <c r="T89" s="199">
        <f>T90+T189+T249+T288+T311+T335+T351+T357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84</v>
      </c>
      <c r="AT89" s="201" t="s">
        <v>75</v>
      </c>
      <c r="AU89" s="201" t="s">
        <v>76</v>
      </c>
      <c r="AY89" s="200" t="s">
        <v>130</v>
      </c>
      <c r="BK89" s="202">
        <f>BK90+BK189+BK249+BK288+BK311+BK335+BK351+BK357</f>
        <v>0</v>
      </c>
    </row>
    <row r="90" spans="1:63" s="12" customFormat="1" ht="22.8" customHeight="1">
      <c r="A90" s="12"/>
      <c r="B90" s="189"/>
      <c r="C90" s="190"/>
      <c r="D90" s="191" t="s">
        <v>75</v>
      </c>
      <c r="E90" s="203" t="s">
        <v>84</v>
      </c>
      <c r="F90" s="203" t="s">
        <v>131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SUM(P91:P188)</f>
        <v>0</v>
      </c>
      <c r="Q90" s="197"/>
      <c r="R90" s="198">
        <f>SUM(R91:R188)</f>
        <v>0</v>
      </c>
      <c r="S90" s="197"/>
      <c r="T90" s="199">
        <f>SUM(T91:T188)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84</v>
      </c>
      <c r="AT90" s="201" t="s">
        <v>75</v>
      </c>
      <c r="AU90" s="201" t="s">
        <v>84</v>
      </c>
      <c r="AY90" s="200" t="s">
        <v>130</v>
      </c>
      <c r="BK90" s="202">
        <f>SUM(BK91:BK188)</f>
        <v>0</v>
      </c>
    </row>
    <row r="91" spans="1:65" s="2" customFormat="1" ht="14.4" customHeight="1">
      <c r="A91" s="38"/>
      <c r="B91" s="39"/>
      <c r="C91" s="205" t="s">
        <v>84</v>
      </c>
      <c r="D91" s="205" t="s">
        <v>132</v>
      </c>
      <c r="E91" s="206" t="s">
        <v>233</v>
      </c>
      <c r="F91" s="207" t="s">
        <v>234</v>
      </c>
      <c r="G91" s="208" t="s">
        <v>135</v>
      </c>
      <c r="H91" s="209">
        <v>9.324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47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136</v>
      </c>
      <c r="AT91" s="217" t="s">
        <v>132</v>
      </c>
      <c r="AU91" s="217" t="s">
        <v>86</v>
      </c>
      <c r="AY91" s="17" t="s">
        <v>130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84</v>
      </c>
      <c r="BK91" s="218">
        <f>ROUND(I91*H91,2)</f>
        <v>0</v>
      </c>
      <c r="BL91" s="17" t="s">
        <v>136</v>
      </c>
      <c r="BM91" s="217" t="s">
        <v>235</v>
      </c>
    </row>
    <row r="92" spans="1:51" s="13" customFormat="1" ht="12">
      <c r="A92" s="13"/>
      <c r="B92" s="219"/>
      <c r="C92" s="220"/>
      <c r="D92" s="221" t="s">
        <v>138</v>
      </c>
      <c r="E92" s="222" t="s">
        <v>19</v>
      </c>
      <c r="F92" s="223" t="s">
        <v>236</v>
      </c>
      <c r="G92" s="220"/>
      <c r="H92" s="222" t="s">
        <v>19</v>
      </c>
      <c r="I92" s="224"/>
      <c r="J92" s="220"/>
      <c r="K92" s="220"/>
      <c r="L92" s="225"/>
      <c r="M92" s="226"/>
      <c r="N92" s="227"/>
      <c r="O92" s="227"/>
      <c r="P92" s="227"/>
      <c r="Q92" s="227"/>
      <c r="R92" s="227"/>
      <c r="S92" s="227"/>
      <c r="T92" s="228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9" t="s">
        <v>138</v>
      </c>
      <c r="AU92" s="229" t="s">
        <v>86</v>
      </c>
      <c r="AV92" s="13" t="s">
        <v>84</v>
      </c>
      <c r="AW92" s="13" t="s">
        <v>37</v>
      </c>
      <c r="AX92" s="13" t="s">
        <v>76</v>
      </c>
      <c r="AY92" s="229" t="s">
        <v>130</v>
      </c>
    </row>
    <row r="93" spans="1:51" s="13" customFormat="1" ht="12">
      <c r="A93" s="13"/>
      <c r="B93" s="219"/>
      <c r="C93" s="220"/>
      <c r="D93" s="221" t="s">
        <v>138</v>
      </c>
      <c r="E93" s="222" t="s">
        <v>19</v>
      </c>
      <c r="F93" s="223" t="s">
        <v>237</v>
      </c>
      <c r="G93" s="220"/>
      <c r="H93" s="222" t="s">
        <v>19</v>
      </c>
      <c r="I93" s="224"/>
      <c r="J93" s="220"/>
      <c r="K93" s="220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138</v>
      </c>
      <c r="AU93" s="229" t="s">
        <v>86</v>
      </c>
      <c r="AV93" s="13" t="s">
        <v>84</v>
      </c>
      <c r="AW93" s="13" t="s">
        <v>37</v>
      </c>
      <c r="AX93" s="13" t="s">
        <v>76</v>
      </c>
      <c r="AY93" s="229" t="s">
        <v>130</v>
      </c>
    </row>
    <row r="94" spans="1:51" s="13" customFormat="1" ht="12">
      <c r="A94" s="13"/>
      <c r="B94" s="219"/>
      <c r="C94" s="220"/>
      <c r="D94" s="221" t="s">
        <v>138</v>
      </c>
      <c r="E94" s="222" t="s">
        <v>19</v>
      </c>
      <c r="F94" s="223" t="s">
        <v>140</v>
      </c>
      <c r="G94" s="220"/>
      <c r="H94" s="222" t="s">
        <v>19</v>
      </c>
      <c r="I94" s="224"/>
      <c r="J94" s="220"/>
      <c r="K94" s="220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138</v>
      </c>
      <c r="AU94" s="229" t="s">
        <v>86</v>
      </c>
      <c r="AV94" s="13" t="s">
        <v>84</v>
      </c>
      <c r="AW94" s="13" t="s">
        <v>37</v>
      </c>
      <c r="AX94" s="13" t="s">
        <v>76</v>
      </c>
      <c r="AY94" s="229" t="s">
        <v>130</v>
      </c>
    </row>
    <row r="95" spans="1:51" s="14" customFormat="1" ht="12">
      <c r="A95" s="14"/>
      <c r="B95" s="230"/>
      <c r="C95" s="231"/>
      <c r="D95" s="221" t="s">
        <v>138</v>
      </c>
      <c r="E95" s="232" t="s">
        <v>19</v>
      </c>
      <c r="F95" s="233" t="s">
        <v>238</v>
      </c>
      <c r="G95" s="231"/>
      <c r="H95" s="234">
        <v>9.324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138</v>
      </c>
      <c r="AU95" s="240" t="s">
        <v>86</v>
      </c>
      <c r="AV95" s="14" t="s">
        <v>86</v>
      </c>
      <c r="AW95" s="14" t="s">
        <v>37</v>
      </c>
      <c r="AX95" s="14" t="s">
        <v>76</v>
      </c>
      <c r="AY95" s="240" t="s">
        <v>130</v>
      </c>
    </row>
    <row r="96" spans="1:51" s="15" customFormat="1" ht="12">
      <c r="A96" s="15"/>
      <c r="B96" s="241"/>
      <c r="C96" s="242"/>
      <c r="D96" s="221" t="s">
        <v>138</v>
      </c>
      <c r="E96" s="243" t="s">
        <v>19</v>
      </c>
      <c r="F96" s="244" t="s">
        <v>175</v>
      </c>
      <c r="G96" s="242"/>
      <c r="H96" s="245">
        <v>9.324</v>
      </c>
      <c r="I96" s="246"/>
      <c r="J96" s="242"/>
      <c r="K96" s="242"/>
      <c r="L96" s="247"/>
      <c r="M96" s="248"/>
      <c r="N96" s="249"/>
      <c r="O96" s="249"/>
      <c r="P96" s="249"/>
      <c r="Q96" s="249"/>
      <c r="R96" s="249"/>
      <c r="S96" s="249"/>
      <c r="T96" s="250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1" t="s">
        <v>138</v>
      </c>
      <c r="AU96" s="251" t="s">
        <v>86</v>
      </c>
      <c r="AV96" s="15" t="s">
        <v>136</v>
      </c>
      <c r="AW96" s="15" t="s">
        <v>37</v>
      </c>
      <c r="AX96" s="15" t="s">
        <v>84</v>
      </c>
      <c r="AY96" s="251" t="s">
        <v>130</v>
      </c>
    </row>
    <row r="97" spans="1:65" s="2" customFormat="1" ht="14.4" customHeight="1">
      <c r="A97" s="38"/>
      <c r="B97" s="39"/>
      <c r="C97" s="205" t="s">
        <v>86</v>
      </c>
      <c r="D97" s="205" t="s">
        <v>132</v>
      </c>
      <c r="E97" s="206" t="s">
        <v>239</v>
      </c>
      <c r="F97" s="207" t="s">
        <v>240</v>
      </c>
      <c r="G97" s="208" t="s">
        <v>135</v>
      </c>
      <c r="H97" s="209">
        <v>14</v>
      </c>
      <c r="I97" s="210"/>
      <c r="J97" s="211">
        <f>ROUND(I97*H97,2)</f>
        <v>0</v>
      </c>
      <c r="K97" s="212"/>
      <c r="L97" s="44"/>
      <c r="M97" s="213" t="s">
        <v>19</v>
      </c>
      <c r="N97" s="214" t="s">
        <v>47</v>
      </c>
      <c r="O97" s="84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7" t="s">
        <v>136</v>
      </c>
      <c r="AT97" s="217" t="s">
        <v>132</v>
      </c>
      <c r="AU97" s="217" t="s">
        <v>86</v>
      </c>
      <c r="AY97" s="17" t="s">
        <v>130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7" t="s">
        <v>84</v>
      </c>
      <c r="BK97" s="218">
        <f>ROUND(I97*H97,2)</f>
        <v>0</v>
      </c>
      <c r="BL97" s="17" t="s">
        <v>136</v>
      </c>
      <c r="BM97" s="217" t="s">
        <v>241</v>
      </c>
    </row>
    <row r="98" spans="1:51" s="13" customFormat="1" ht="12">
      <c r="A98" s="13"/>
      <c r="B98" s="219"/>
      <c r="C98" s="220"/>
      <c r="D98" s="221" t="s">
        <v>138</v>
      </c>
      <c r="E98" s="222" t="s">
        <v>19</v>
      </c>
      <c r="F98" s="223" t="s">
        <v>236</v>
      </c>
      <c r="G98" s="220"/>
      <c r="H98" s="222" t="s">
        <v>19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9" t="s">
        <v>138</v>
      </c>
      <c r="AU98" s="229" t="s">
        <v>86</v>
      </c>
      <c r="AV98" s="13" t="s">
        <v>84</v>
      </c>
      <c r="AW98" s="13" t="s">
        <v>37</v>
      </c>
      <c r="AX98" s="13" t="s">
        <v>76</v>
      </c>
      <c r="AY98" s="229" t="s">
        <v>130</v>
      </c>
    </row>
    <row r="99" spans="1:51" s="13" customFormat="1" ht="12">
      <c r="A99" s="13"/>
      <c r="B99" s="219"/>
      <c r="C99" s="220"/>
      <c r="D99" s="221" t="s">
        <v>138</v>
      </c>
      <c r="E99" s="222" t="s">
        <v>19</v>
      </c>
      <c r="F99" s="223" t="s">
        <v>237</v>
      </c>
      <c r="G99" s="220"/>
      <c r="H99" s="222" t="s">
        <v>19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138</v>
      </c>
      <c r="AU99" s="229" t="s">
        <v>86</v>
      </c>
      <c r="AV99" s="13" t="s">
        <v>84</v>
      </c>
      <c r="AW99" s="13" t="s">
        <v>37</v>
      </c>
      <c r="AX99" s="13" t="s">
        <v>76</v>
      </c>
      <c r="AY99" s="229" t="s">
        <v>130</v>
      </c>
    </row>
    <row r="100" spans="1:51" s="14" customFormat="1" ht="12">
      <c r="A100" s="14"/>
      <c r="B100" s="230"/>
      <c r="C100" s="231"/>
      <c r="D100" s="221" t="s">
        <v>138</v>
      </c>
      <c r="E100" s="232" t="s">
        <v>19</v>
      </c>
      <c r="F100" s="233" t="s">
        <v>242</v>
      </c>
      <c r="G100" s="231"/>
      <c r="H100" s="234">
        <v>2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0" t="s">
        <v>138</v>
      </c>
      <c r="AU100" s="240" t="s">
        <v>86</v>
      </c>
      <c r="AV100" s="14" t="s">
        <v>86</v>
      </c>
      <c r="AW100" s="14" t="s">
        <v>37</v>
      </c>
      <c r="AX100" s="14" t="s">
        <v>76</v>
      </c>
      <c r="AY100" s="240" t="s">
        <v>130</v>
      </c>
    </row>
    <row r="101" spans="1:51" s="14" customFormat="1" ht="12">
      <c r="A101" s="14"/>
      <c r="B101" s="230"/>
      <c r="C101" s="231"/>
      <c r="D101" s="221" t="s">
        <v>138</v>
      </c>
      <c r="E101" s="232" t="s">
        <v>19</v>
      </c>
      <c r="F101" s="233" t="s">
        <v>243</v>
      </c>
      <c r="G101" s="231"/>
      <c r="H101" s="234">
        <v>2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0" t="s">
        <v>138</v>
      </c>
      <c r="AU101" s="240" t="s">
        <v>86</v>
      </c>
      <c r="AV101" s="14" t="s">
        <v>86</v>
      </c>
      <c r="AW101" s="14" t="s">
        <v>37</v>
      </c>
      <c r="AX101" s="14" t="s">
        <v>76</v>
      </c>
      <c r="AY101" s="240" t="s">
        <v>130</v>
      </c>
    </row>
    <row r="102" spans="1:51" s="14" customFormat="1" ht="12">
      <c r="A102" s="14"/>
      <c r="B102" s="230"/>
      <c r="C102" s="231"/>
      <c r="D102" s="221" t="s">
        <v>138</v>
      </c>
      <c r="E102" s="232" t="s">
        <v>19</v>
      </c>
      <c r="F102" s="233" t="s">
        <v>244</v>
      </c>
      <c r="G102" s="231"/>
      <c r="H102" s="234">
        <v>10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138</v>
      </c>
      <c r="AU102" s="240" t="s">
        <v>86</v>
      </c>
      <c r="AV102" s="14" t="s">
        <v>86</v>
      </c>
      <c r="AW102" s="14" t="s">
        <v>37</v>
      </c>
      <c r="AX102" s="14" t="s">
        <v>76</v>
      </c>
      <c r="AY102" s="240" t="s">
        <v>130</v>
      </c>
    </row>
    <row r="103" spans="1:51" s="15" customFormat="1" ht="12">
      <c r="A103" s="15"/>
      <c r="B103" s="241"/>
      <c r="C103" s="242"/>
      <c r="D103" s="221" t="s">
        <v>138</v>
      </c>
      <c r="E103" s="243" t="s">
        <v>19</v>
      </c>
      <c r="F103" s="244" t="s">
        <v>175</v>
      </c>
      <c r="G103" s="242"/>
      <c r="H103" s="245">
        <v>14</v>
      </c>
      <c r="I103" s="246"/>
      <c r="J103" s="242"/>
      <c r="K103" s="242"/>
      <c r="L103" s="247"/>
      <c r="M103" s="248"/>
      <c r="N103" s="249"/>
      <c r="O103" s="249"/>
      <c r="P103" s="249"/>
      <c r="Q103" s="249"/>
      <c r="R103" s="249"/>
      <c r="S103" s="249"/>
      <c r="T103" s="250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1" t="s">
        <v>138</v>
      </c>
      <c r="AU103" s="251" t="s">
        <v>86</v>
      </c>
      <c r="AV103" s="15" t="s">
        <v>136</v>
      </c>
      <c r="AW103" s="15" t="s">
        <v>37</v>
      </c>
      <c r="AX103" s="15" t="s">
        <v>84</v>
      </c>
      <c r="AY103" s="251" t="s">
        <v>130</v>
      </c>
    </row>
    <row r="104" spans="1:65" s="2" customFormat="1" ht="14.4" customHeight="1">
      <c r="A104" s="38"/>
      <c r="B104" s="39"/>
      <c r="C104" s="205" t="s">
        <v>146</v>
      </c>
      <c r="D104" s="205" t="s">
        <v>132</v>
      </c>
      <c r="E104" s="206" t="s">
        <v>245</v>
      </c>
      <c r="F104" s="207" t="s">
        <v>246</v>
      </c>
      <c r="G104" s="208" t="s">
        <v>135</v>
      </c>
      <c r="H104" s="209">
        <v>19.862</v>
      </c>
      <c r="I104" s="210"/>
      <c r="J104" s="211">
        <f>ROUND(I104*H104,2)</f>
        <v>0</v>
      </c>
      <c r="K104" s="212"/>
      <c r="L104" s="44"/>
      <c r="M104" s="213" t="s">
        <v>19</v>
      </c>
      <c r="N104" s="214" t="s">
        <v>47</v>
      </c>
      <c r="O104" s="84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7" t="s">
        <v>136</v>
      </c>
      <c r="AT104" s="217" t="s">
        <v>132</v>
      </c>
      <c r="AU104" s="217" t="s">
        <v>86</v>
      </c>
      <c r="AY104" s="17" t="s">
        <v>130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7" t="s">
        <v>84</v>
      </c>
      <c r="BK104" s="218">
        <f>ROUND(I104*H104,2)</f>
        <v>0</v>
      </c>
      <c r="BL104" s="17" t="s">
        <v>136</v>
      </c>
      <c r="BM104" s="217" t="s">
        <v>247</v>
      </c>
    </row>
    <row r="105" spans="1:51" s="13" customFormat="1" ht="12">
      <c r="A105" s="13"/>
      <c r="B105" s="219"/>
      <c r="C105" s="220"/>
      <c r="D105" s="221" t="s">
        <v>138</v>
      </c>
      <c r="E105" s="222" t="s">
        <v>19</v>
      </c>
      <c r="F105" s="223" t="s">
        <v>236</v>
      </c>
      <c r="G105" s="220"/>
      <c r="H105" s="222" t="s">
        <v>19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9" t="s">
        <v>138</v>
      </c>
      <c r="AU105" s="229" t="s">
        <v>86</v>
      </c>
      <c r="AV105" s="13" t="s">
        <v>84</v>
      </c>
      <c r="AW105" s="13" t="s">
        <v>37</v>
      </c>
      <c r="AX105" s="13" t="s">
        <v>76</v>
      </c>
      <c r="AY105" s="229" t="s">
        <v>130</v>
      </c>
    </row>
    <row r="106" spans="1:51" s="13" customFormat="1" ht="12">
      <c r="A106" s="13"/>
      <c r="B106" s="219"/>
      <c r="C106" s="220"/>
      <c r="D106" s="221" t="s">
        <v>138</v>
      </c>
      <c r="E106" s="222" t="s">
        <v>19</v>
      </c>
      <c r="F106" s="223" t="s">
        <v>237</v>
      </c>
      <c r="G106" s="220"/>
      <c r="H106" s="222" t="s">
        <v>19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138</v>
      </c>
      <c r="AU106" s="229" t="s">
        <v>86</v>
      </c>
      <c r="AV106" s="13" t="s">
        <v>84</v>
      </c>
      <c r="AW106" s="13" t="s">
        <v>37</v>
      </c>
      <c r="AX106" s="13" t="s">
        <v>76</v>
      </c>
      <c r="AY106" s="229" t="s">
        <v>130</v>
      </c>
    </row>
    <row r="107" spans="1:51" s="13" customFormat="1" ht="12">
      <c r="A107" s="13"/>
      <c r="B107" s="219"/>
      <c r="C107" s="220"/>
      <c r="D107" s="221" t="s">
        <v>138</v>
      </c>
      <c r="E107" s="222" t="s">
        <v>19</v>
      </c>
      <c r="F107" s="223" t="s">
        <v>248</v>
      </c>
      <c r="G107" s="220"/>
      <c r="H107" s="222" t="s">
        <v>19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138</v>
      </c>
      <c r="AU107" s="229" t="s">
        <v>86</v>
      </c>
      <c r="AV107" s="13" t="s">
        <v>84</v>
      </c>
      <c r="AW107" s="13" t="s">
        <v>37</v>
      </c>
      <c r="AX107" s="13" t="s">
        <v>76</v>
      </c>
      <c r="AY107" s="229" t="s">
        <v>130</v>
      </c>
    </row>
    <row r="108" spans="1:51" s="14" customFormat="1" ht="12">
      <c r="A108" s="14"/>
      <c r="B108" s="230"/>
      <c r="C108" s="231"/>
      <c r="D108" s="221" t="s">
        <v>138</v>
      </c>
      <c r="E108" s="232" t="s">
        <v>19</v>
      </c>
      <c r="F108" s="233" t="s">
        <v>249</v>
      </c>
      <c r="G108" s="231"/>
      <c r="H108" s="234">
        <v>5.94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138</v>
      </c>
      <c r="AU108" s="240" t="s">
        <v>86</v>
      </c>
      <c r="AV108" s="14" t="s">
        <v>86</v>
      </c>
      <c r="AW108" s="14" t="s">
        <v>37</v>
      </c>
      <c r="AX108" s="14" t="s">
        <v>76</v>
      </c>
      <c r="AY108" s="240" t="s">
        <v>130</v>
      </c>
    </row>
    <row r="109" spans="1:51" s="14" customFormat="1" ht="12">
      <c r="A109" s="14"/>
      <c r="B109" s="230"/>
      <c r="C109" s="231"/>
      <c r="D109" s="221" t="s">
        <v>138</v>
      </c>
      <c r="E109" s="232" t="s">
        <v>19</v>
      </c>
      <c r="F109" s="233" t="s">
        <v>250</v>
      </c>
      <c r="G109" s="231"/>
      <c r="H109" s="234">
        <v>13.922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138</v>
      </c>
      <c r="AU109" s="240" t="s">
        <v>86</v>
      </c>
      <c r="AV109" s="14" t="s">
        <v>86</v>
      </c>
      <c r="AW109" s="14" t="s">
        <v>37</v>
      </c>
      <c r="AX109" s="14" t="s">
        <v>76</v>
      </c>
      <c r="AY109" s="240" t="s">
        <v>130</v>
      </c>
    </row>
    <row r="110" spans="1:51" s="15" customFormat="1" ht="12">
      <c r="A110" s="15"/>
      <c r="B110" s="241"/>
      <c r="C110" s="242"/>
      <c r="D110" s="221" t="s">
        <v>138</v>
      </c>
      <c r="E110" s="243" t="s">
        <v>19</v>
      </c>
      <c r="F110" s="244" t="s">
        <v>175</v>
      </c>
      <c r="G110" s="242"/>
      <c r="H110" s="245">
        <v>19.862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1" t="s">
        <v>138</v>
      </c>
      <c r="AU110" s="251" t="s">
        <v>86</v>
      </c>
      <c r="AV110" s="15" t="s">
        <v>136</v>
      </c>
      <c r="AW110" s="15" t="s">
        <v>37</v>
      </c>
      <c r="AX110" s="15" t="s">
        <v>84</v>
      </c>
      <c r="AY110" s="251" t="s">
        <v>130</v>
      </c>
    </row>
    <row r="111" spans="1:65" s="2" customFormat="1" ht="14.4" customHeight="1">
      <c r="A111" s="38"/>
      <c r="B111" s="39"/>
      <c r="C111" s="205" t="s">
        <v>136</v>
      </c>
      <c r="D111" s="205" t="s">
        <v>132</v>
      </c>
      <c r="E111" s="206" t="s">
        <v>251</v>
      </c>
      <c r="F111" s="207" t="s">
        <v>252</v>
      </c>
      <c r="G111" s="208" t="s">
        <v>135</v>
      </c>
      <c r="H111" s="209">
        <v>29.123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47</v>
      </c>
      <c r="O111" s="8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136</v>
      </c>
      <c r="AT111" s="217" t="s">
        <v>132</v>
      </c>
      <c r="AU111" s="217" t="s">
        <v>86</v>
      </c>
      <c r="AY111" s="17" t="s">
        <v>130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7" t="s">
        <v>84</v>
      </c>
      <c r="BK111" s="218">
        <f>ROUND(I111*H111,2)</f>
        <v>0</v>
      </c>
      <c r="BL111" s="17" t="s">
        <v>136</v>
      </c>
      <c r="BM111" s="217" t="s">
        <v>253</v>
      </c>
    </row>
    <row r="112" spans="1:51" s="13" customFormat="1" ht="12">
      <c r="A112" s="13"/>
      <c r="B112" s="219"/>
      <c r="C112" s="220"/>
      <c r="D112" s="221" t="s">
        <v>138</v>
      </c>
      <c r="E112" s="222" t="s">
        <v>19</v>
      </c>
      <c r="F112" s="223" t="s">
        <v>237</v>
      </c>
      <c r="G112" s="220"/>
      <c r="H112" s="222" t="s">
        <v>19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9" t="s">
        <v>138</v>
      </c>
      <c r="AU112" s="229" t="s">
        <v>86</v>
      </c>
      <c r="AV112" s="13" t="s">
        <v>84</v>
      </c>
      <c r="AW112" s="13" t="s">
        <v>37</v>
      </c>
      <c r="AX112" s="13" t="s">
        <v>76</v>
      </c>
      <c r="AY112" s="229" t="s">
        <v>130</v>
      </c>
    </row>
    <row r="113" spans="1:51" s="13" customFormat="1" ht="12">
      <c r="A113" s="13"/>
      <c r="B113" s="219"/>
      <c r="C113" s="220"/>
      <c r="D113" s="221" t="s">
        <v>138</v>
      </c>
      <c r="E113" s="222" t="s">
        <v>19</v>
      </c>
      <c r="F113" s="223" t="s">
        <v>254</v>
      </c>
      <c r="G113" s="220"/>
      <c r="H113" s="222" t="s">
        <v>19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138</v>
      </c>
      <c r="AU113" s="229" t="s">
        <v>86</v>
      </c>
      <c r="AV113" s="13" t="s">
        <v>84</v>
      </c>
      <c r="AW113" s="13" t="s">
        <v>37</v>
      </c>
      <c r="AX113" s="13" t="s">
        <v>76</v>
      </c>
      <c r="AY113" s="229" t="s">
        <v>130</v>
      </c>
    </row>
    <row r="114" spans="1:51" s="13" customFormat="1" ht="12">
      <c r="A114" s="13"/>
      <c r="B114" s="219"/>
      <c r="C114" s="220"/>
      <c r="D114" s="221" t="s">
        <v>138</v>
      </c>
      <c r="E114" s="222" t="s">
        <v>19</v>
      </c>
      <c r="F114" s="223" t="s">
        <v>255</v>
      </c>
      <c r="G114" s="220"/>
      <c r="H114" s="222" t="s">
        <v>19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138</v>
      </c>
      <c r="AU114" s="229" t="s">
        <v>86</v>
      </c>
      <c r="AV114" s="13" t="s">
        <v>84</v>
      </c>
      <c r="AW114" s="13" t="s">
        <v>37</v>
      </c>
      <c r="AX114" s="13" t="s">
        <v>76</v>
      </c>
      <c r="AY114" s="229" t="s">
        <v>130</v>
      </c>
    </row>
    <row r="115" spans="1:51" s="14" customFormat="1" ht="12">
      <c r="A115" s="14"/>
      <c r="B115" s="230"/>
      <c r="C115" s="231"/>
      <c r="D115" s="221" t="s">
        <v>138</v>
      </c>
      <c r="E115" s="232" t="s">
        <v>19</v>
      </c>
      <c r="F115" s="233" t="s">
        <v>256</v>
      </c>
      <c r="G115" s="231"/>
      <c r="H115" s="234">
        <v>27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138</v>
      </c>
      <c r="AU115" s="240" t="s">
        <v>86</v>
      </c>
      <c r="AV115" s="14" t="s">
        <v>86</v>
      </c>
      <c r="AW115" s="14" t="s">
        <v>37</v>
      </c>
      <c r="AX115" s="14" t="s">
        <v>76</v>
      </c>
      <c r="AY115" s="240" t="s">
        <v>130</v>
      </c>
    </row>
    <row r="116" spans="1:51" s="14" customFormat="1" ht="12">
      <c r="A116" s="14"/>
      <c r="B116" s="230"/>
      <c r="C116" s="231"/>
      <c r="D116" s="221" t="s">
        <v>138</v>
      </c>
      <c r="E116" s="232" t="s">
        <v>19</v>
      </c>
      <c r="F116" s="233" t="s">
        <v>257</v>
      </c>
      <c r="G116" s="231"/>
      <c r="H116" s="234">
        <v>2.123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0" t="s">
        <v>138</v>
      </c>
      <c r="AU116" s="240" t="s">
        <v>86</v>
      </c>
      <c r="AV116" s="14" t="s">
        <v>86</v>
      </c>
      <c r="AW116" s="14" t="s">
        <v>37</v>
      </c>
      <c r="AX116" s="14" t="s">
        <v>76</v>
      </c>
      <c r="AY116" s="240" t="s">
        <v>130</v>
      </c>
    </row>
    <row r="117" spans="1:51" s="15" customFormat="1" ht="12">
      <c r="A117" s="15"/>
      <c r="B117" s="241"/>
      <c r="C117" s="242"/>
      <c r="D117" s="221" t="s">
        <v>138</v>
      </c>
      <c r="E117" s="243" t="s">
        <v>19</v>
      </c>
      <c r="F117" s="244" t="s">
        <v>175</v>
      </c>
      <c r="G117" s="242"/>
      <c r="H117" s="245">
        <v>29.123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1" t="s">
        <v>138</v>
      </c>
      <c r="AU117" s="251" t="s">
        <v>86</v>
      </c>
      <c r="AV117" s="15" t="s">
        <v>136</v>
      </c>
      <c r="AW117" s="15" t="s">
        <v>37</v>
      </c>
      <c r="AX117" s="15" t="s">
        <v>84</v>
      </c>
      <c r="AY117" s="251" t="s">
        <v>130</v>
      </c>
    </row>
    <row r="118" spans="1:65" s="2" customFormat="1" ht="14.4" customHeight="1">
      <c r="A118" s="38"/>
      <c r="B118" s="39"/>
      <c r="C118" s="205" t="s">
        <v>158</v>
      </c>
      <c r="D118" s="205" t="s">
        <v>132</v>
      </c>
      <c r="E118" s="206" t="s">
        <v>258</v>
      </c>
      <c r="F118" s="207" t="s">
        <v>259</v>
      </c>
      <c r="G118" s="208" t="s">
        <v>135</v>
      </c>
      <c r="H118" s="209">
        <v>5.94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47</v>
      </c>
      <c r="O118" s="84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136</v>
      </c>
      <c r="AT118" s="217" t="s">
        <v>132</v>
      </c>
      <c r="AU118" s="217" t="s">
        <v>86</v>
      </c>
      <c r="AY118" s="17" t="s">
        <v>130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7" t="s">
        <v>84</v>
      </c>
      <c r="BK118" s="218">
        <f>ROUND(I118*H118,2)</f>
        <v>0</v>
      </c>
      <c r="BL118" s="17" t="s">
        <v>136</v>
      </c>
      <c r="BM118" s="217" t="s">
        <v>260</v>
      </c>
    </row>
    <row r="119" spans="1:51" s="13" customFormat="1" ht="12">
      <c r="A119" s="13"/>
      <c r="B119" s="219"/>
      <c r="C119" s="220"/>
      <c r="D119" s="221" t="s">
        <v>138</v>
      </c>
      <c r="E119" s="222" t="s">
        <v>19</v>
      </c>
      <c r="F119" s="223" t="s">
        <v>237</v>
      </c>
      <c r="G119" s="220"/>
      <c r="H119" s="222" t="s">
        <v>19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138</v>
      </c>
      <c r="AU119" s="229" t="s">
        <v>86</v>
      </c>
      <c r="AV119" s="13" t="s">
        <v>84</v>
      </c>
      <c r="AW119" s="13" t="s">
        <v>37</v>
      </c>
      <c r="AX119" s="13" t="s">
        <v>76</v>
      </c>
      <c r="AY119" s="229" t="s">
        <v>130</v>
      </c>
    </row>
    <row r="120" spans="1:51" s="13" customFormat="1" ht="12">
      <c r="A120" s="13"/>
      <c r="B120" s="219"/>
      <c r="C120" s="220"/>
      <c r="D120" s="221" t="s">
        <v>138</v>
      </c>
      <c r="E120" s="222" t="s">
        <v>19</v>
      </c>
      <c r="F120" s="223" t="s">
        <v>261</v>
      </c>
      <c r="G120" s="220"/>
      <c r="H120" s="222" t="s">
        <v>19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138</v>
      </c>
      <c r="AU120" s="229" t="s">
        <v>86</v>
      </c>
      <c r="AV120" s="13" t="s">
        <v>84</v>
      </c>
      <c r="AW120" s="13" t="s">
        <v>37</v>
      </c>
      <c r="AX120" s="13" t="s">
        <v>76</v>
      </c>
      <c r="AY120" s="229" t="s">
        <v>130</v>
      </c>
    </row>
    <row r="121" spans="1:51" s="13" customFormat="1" ht="12">
      <c r="A121" s="13"/>
      <c r="B121" s="219"/>
      <c r="C121" s="220"/>
      <c r="D121" s="221" t="s">
        <v>138</v>
      </c>
      <c r="E121" s="222" t="s">
        <v>19</v>
      </c>
      <c r="F121" s="223" t="s">
        <v>262</v>
      </c>
      <c r="G121" s="220"/>
      <c r="H121" s="222" t="s">
        <v>19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138</v>
      </c>
      <c r="AU121" s="229" t="s">
        <v>86</v>
      </c>
      <c r="AV121" s="13" t="s">
        <v>84</v>
      </c>
      <c r="AW121" s="13" t="s">
        <v>37</v>
      </c>
      <c r="AX121" s="13" t="s">
        <v>76</v>
      </c>
      <c r="AY121" s="229" t="s">
        <v>130</v>
      </c>
    </row>
    <row r="122" spans="1:51" s="13" customFormat="1" ht="12">
      <c r="A122" s="13"/>
      <c r="B122" s="219"/>
      <c r="C122" s="220"/>
      <c r="D122" s="221" t="s">
        <v>138</v>
      </c>
      <c r="E122" s="222" t="s">
        <v>19</v>
      </c>
      <c r="F122" s="223" t="s">
        <v>263</v>
      </c>
      <c r="G122" s="220"/>
      <c r="H122" s="222" t="s">
        <v>19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138</v>
      </c>
      <c r="AU122" s="229" t="s">
        <v>86</v>
      </c>
      <c r="AV122" s="13" t="s">
        <v>84</v>
      </c>
      <c r="AW122" s="13" t="s">
        <v>37</v>
      </c>
      <c r="AX122" s="13" t="s">
        <v>76</v>
      </c>
      <c r="AY122" s="229" t="s">
        <v>130</v>
      </c>
    </row>
    <row r="123" spans="1:51" s="14" customFormat="1" ht="12">
      <c r="A123" s="14"/>
      <c r="B123" s="230"/>
      <c r="C123" s="231"/>
      <c r="D123" s="221" t="s">
        <v>138</v>
      </c>
      <c r="E123" s="232" t="s">
        <v>19</v>
      </c>
      <c r="F123" s="233" t="s">
        <v>264</v>
      </c>
      <c r="G123" s="231"/>
      <c r="H123" s="234">
        <v>3.15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0" t="s">
        <v>138</v>
      </c>
      <c r="AU123" s="240" t="s">
        <v>86</v>
      </c>
      <c r="AV123" s="14" t="s">
        <v>86</v>
      </c>
      <c r="AW123" s="14" t="s">
        <v>37</v>
      </c>
      <c r="AX123" s="14" t="s">
        <v>76</v>
      </c>
      <c r="AY123" s="240" t="s">
        <v>130</v>
      </c>
    </row>
    <row r="124" spans="1:51" s="14" customFormat="1" ht="12">
      <c r="A124" s="14"/>
      <c r="B124" s="230"/>
      <c r="C124" s="231"/>
      <c r="D124" s="221" t="s">
        <v>138</v>
      </c>
      <c r="E124" s="232" t="s">
        <v>19</v>
      </c>
      <c r="F124" s="233" t="s">
        <v>265</v>
      </c>
      <c r="G124" s="231"/>
      <c r="H124" s="234">
        <v>2.79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0" t="s">
        <v>138</v>
      </c>
      <c r="AU124" s="240" t="s">
        <v>86</v>
      </c>
      <c r="AV124" s="14" t="s">
        <v>86</v>
      </c>
      <c r="AW124" s="14" t="s">
        <v>37</v>
      </c>
      <c r="AX124" s="14" t="s">
        <v>76</v>
      </c>
      <c r="AY124" s="240" t="s">
        <v>130</v>
      </c>
    </row>
    <row r="125" spans="1:51" s="15" customFormat="1" ht="12">
      <c r="A125" s="15"/>
      <c r="B125" s="241"/>
      <c r="C125" s="242"/>
      <c r="D125" s="221" t="s">
        <v>138</v>
      </c>
      <c r="E125" s="243" t="s">
        <v>19</v>
      </c>
      <c r="F125" s="244" t="s">
        <v>175</v>
      </c>
      <c r="G125" s="242"/>
      <c r="H125" s="245">
        <v>5.94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1" t="s">
        <v>138</v>
      </c>
      <c r="AU125" s="251" t="s">
        <v>86</v>
      </c>
      <c r="AV125" s="15" t="s">
        <v>136</v>
      </c>
      <c r="AW125" s="15" t="s">
        <v>37</v>
      </c>
      <c r="AX125" s="15" t="s">
        <v>84</v>
      </c>
      <c r="AY125" s="251" t="s">
        <v>130</v>
      </c>
    </row>
    <row r="126" spans="1:65" s="2" customFormat="1" ht="14.4" customHeight="1">
      <c r="A126" s="38"/>
      <c r="B126" s="39"/>
      <c r="C126" s="205" t="s">
        <v>164</v>
      </c>
      <c r="D126" s="205" t="s">
        <v>132</v>
      </c>
      <c r="E126" s="206" t="s">
        <v>266</v>
      </c>
      <c r="F126" s="207" t="s">
        <v>267</v>
      </c>
      <c r="G126" s="208" t="s">
        <v>135</v>
      </c>
      <c r="H126" s="209">
        <v>41.247</v>
      </c>
      <c r="I126" s="210"/>
      <c r="J126" s="211">
        <f>ROUND(I126*H126,2)</f>
        <v>0</v>
      </c>
      <c r="K126" s="212"/>
      <c r="L126" s="44"/>
      <c r="M126" s="213" t="s">
        <v>19</v>
      </c>
      <c r="N126" s="214" t="s">
        <v>47</v>
      </c>
      <c r="O126" s="84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136</v>
      </c>
      <c r="AT126" s="217" t="s">
        <v>132</v>
      </c>
      <c r="AU126" s="217" t="s">
        <v>86</v>
      </c>
      <c r="AY126" s="17" t="s">
        <v>130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7" t="s">
        <v>84</v>
      </c>
      <c r="BK126" s="218">
        <f>ROUND(I126*H126,2)</f>
        <v>0</v>
      </c>
      <c r="BL126" s="17" t="s">
        <v>136</v>
      </c>
      <c r="BM126" s="217" t="s">
        <v>268</v>
      </c>
    </row>
    <row r="127" spans="1:51" s="13" customFormat="1" ht="12">
      <c r="A127" s="13"/>
      <c r="B127" s="219"/>
      <c r="C127" s="220"/>
      <c r="D127" s="221" t="s">
        <v>138</v>
      </c>
      <c r="E127" s="222" t="s">
        <v>19</v>
      </c>
      <c r="F127" s="223" t="s">
        <v>236</v>
      </c>
      <c r="G127" s="220"/>
      <c r="H127" s="222" t="s">
        <v>19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138</v>
      </c>
      <c r="AU127" s="229" t="s">
        <v>86</v>
      </c>
      <c r="AV127" s="13" t="s">
        <v>84</v>
      </c>
      <c r="AW127" s="13" t="s">
        <v>37</v>
      </c>
      <c r="AX127" s="13" t="s">
        <v>76</v>
      </c>
      <c r="AY127" s="229" t="s">
        <v>130</v>
      </c>
    </row>
    <row r="128" spans="1:51" s="13" customFormat="1" ht="12">
      <c r="A128" s="13"/>
      <c r="B128" s="219"/>
      <c r="C128" s="220"/>
      <c r="D128" s="221" t="s">
        <v>138</v>
      </c>
      <c r="E128" s="222" t="s">
        <v>19</v>
      </c>
      <c r="F128" s="223" t="s">
        <v>237</v>
      </c>
      <c r="G128" s="220"/>
      <c r="H128" s="222" t="s">
        <v>19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138</v>
      </c>
      <c r="AU128" s="229" t="s">
        <v>86</v>
      </c>
      <c r="AV128" s="13" t="s">
        <v>84</v>
      </c>
      <c r="AW128" s="13" t="s">
        <v>37</v>
      </c>
      <c r="AX128" s="13" t="s">
        <v>76</v>
      </c>
      <c r="AY128" s="229" t="s">
        <v>130</v>
      </c>
    </row>
    <row r="129" spans="1:51" s="13" customFormat="1" ht="12">
      <c r="A129" s="13"/>
      <c r="B129" s="219"/>
      <c r="C129" s="220"/>
      <c r="D129" s="221" t="s">
        <v>138</v>
      </c>
      <c r="E129" s="222" t="s">
        <v>19</v>
      </c>
      <c r="F129" s="223" t="s">
        <v>269</v>
      </c>
      <c r="G129" s="220"/>
      <c r="H129" s="222" t="s">
        <v>19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138</v>
      </c>
      <c r="AU129" s="229" t="s">
        <v>86</v>
      </c>
      <c r="AV129" s="13" t="s">
        <v>84</v>
      </c>
      <c r="AW129" s="13" t="s">
        <v>37</v>
      </c>
      <c r="AX129" s="13" t="s">
        <v>76</v>
      </c>
      <c r="AY129" s="229" t="s">
        <v>130</v>
      </c>
    </row>
    <row r="130" spans="1:51" s="14" customFormat="1" ht="12">
      <c r="A130" s="14"/>
      <c r="B130" s="230"/>
      <c r="C130" s="231"/>
      <c r="D130" s="221" t="s">
        <v>138</v>
      </c>
      <c r="E130" s="232" t="s">
        <v>19</v>
      </c>
      <c r="F130" s="233" t="s">
        <v>270</v>
      </c>
      <c r="G130" s="231"/>
      <c r="H130" s="234">
        <v>9.324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0" t="s">
        <v>138</v>
      </c>
      <c r="AU130" s="240" t="s">
        <v>86</v>
      </c>
      <c r="AV130" s="14" t="s">
        <v>86</v>
      </c>
      <c r="AW130" s="14" t="s">
        <v>37</v>
      </c>
      <c r="AX130" s="14" t="s">
        <v>76</v>
      </c>
      <c r="AY130" s="240" t="s">
        <v>130</v>
      </c>
    </row>
    <row r="131" spans="1:51" s="14" customFormat="1" ht="12">
      <c r="A131" s="14"/>
      <c r="B131" s="230"/>
      <c r="C131" s="231"/>
      <c r="D131" s="221" t="s">
        <v>138</v>
      </c>
      <c r="E131" s="232" t="s">
        <v>19</v>
      </c>
      <c r="F131" s="233" t="s">
        <v>271</v>
      </c>
      <c r="G131" s="231"/>
      <c r="H131" s="234">
        <v>2.8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138</v>
      </c>
      <c r="AU131" s="240" t="s">
        <v>86</v>
      </c>
      <c r="AV131" s="14" t="s">
        <v>86</v>
      </c>
      <c r="AW131" s="14" t="s">
        <v>37</v>
      </c>
      <c r="AX131" s="14" t="s">
        <v>76</v>
      </c>
      <c r="AY131" s="240" t="s">
        <v>130</v>
      </c>
    </row>
    <row r="132" spans="1:51" s="14" customFormat="1" ht="12">
      <c r="A132" s="14"/>
      <c r="B132" s="230"/>
      <c r="C132" s="231"/>
      <c r="D132" s="221" t="s">
        <v>138</v>
      </c>
      <c r="E132" s="232" t="s">
        <v>19</v>
      </c>
      <c r="F132" s="233" t="s">
        <v>272</v>
      </c>
      <c r="G132" s="231"/>
      <c r="H132" s="234">
        <v>29.123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0" t="s">
        <v>138</v>
      </c>
      <c r="AU132" s="240" t="s">
        <v>86</v>
      </c>
      <c r="AV132" s="14" t="s">
        <v>86</v>
      </c>
      <c r="AW132" s="14" t="s">
        <v>37</v>
      </c>
      <c r="AX132" s="14" t="s">
        <v>76</v>
      </c>
      <c r="AY132" s="240" t="s">
        <v>130</v>
      </c>
    </row>
    <row r="133" spans="1:51" s="15" customFormat="1" ht="12">
      <c r="A133" s="15"/>
      <c r="B133" s="241"/>
      <c r="C133" s="242"/>
      <c r="D133" s="221" t="s">
        <v>138</v>
      </c>
      <c r="E133" s="243" t="s">
        <v>19</v>
      </c>
      <c r="F133" s="244" t="s">
        <v>175</v>
      </c>
      <c r="G133" s="242"/>
      <c r="H133" s="245">
        <v>41.247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1" t="s">
        <v>138</v>
      </c>
      <c r="AU133" s="251" t="s">
        <v>86</v>
      </c>
      <c r="AV133" s="15" t="s">
        <v>136</v>
      </c>
      <c r="AW133" s="15" t="s">
        <v>37</v>
      </c>
      <c r="AX133" s="15" t="s">
        <v>84</v>
      </c>
      <c r="AY133" s="251" t="s">
        <v>130</v>
      </c>
    </row>
    <row r="134" spans="1:65" s="2" customFormat="1" ht="14.4" customHeight="1">
      <c r="A134" s="38"/>
      <c r="B134" s="39"/>
      <c r="C134" s="205" t="s">
        <v>178</v>
      </c>
      <c r="D134" s="205" t="s">
        <v>132</v>
      </c>
      <c r="E134" s="206" t="s">
        <v>273</v>
      </c>
      <c r="F134" s="207" t="s">
        <v>274</v>
      </c>
      <c r="G134" s="208" t="s">
        <v>135</v>
      </c>
      <c r="H134" s="209">
        <v>0.609</v>
      </c>
      <c r="I134" s="210"/>
      <c r="J134" s="211">
        <f>ROUND(I134*H134,2)</f>
        <v>0</v>
      </c>
      <c r="K134" s="212"/>
      <c r="L134" s="44"/>
      <c r="M134" s="213" t="s">
        <v>19</v>
      </c>
      <c r="N134" s="214" t="s">
        <v>47</v>
      </c>
      <c r="O134" s="8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7" t="s">
        <v>136</v>
      </c>
      <c r="AT134" s="217" t="s">
        <v>132</v>
      </c>
      <c r="AU134" s="217" t="s">
        <v>86</v>
      </c>
      <c r="AY134" s="17" t="s">
        <v>130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7" t="s">
        <v>84</v>
      </c>
      <c r="BK134" s="218">
        <f>ROUND(I134*H134,2)</f>
        <v>0</v>
      </c>
      <c r="BL134" s="17" t="s">
        <v>136</v>
      </c>
      <c r="BM134" s="217" t="s">
        <v>275</v>
      </c>
    </row>
    <row r="135" spans="1:51" s="13" customFormat="1" ht="12">
      <c r="A135" s="13"/>
      <c r="B135" s="219"/>
      <c r="C135" s="220"/>
      <c r="D135" s="221" t="s">
        <v>138</v>
      </c>
      <c r="E135" s="222" t="s">
        <v>19</v>
      </c>
      <c r="F135" s="223" t="s">
        <v>237</v>
      </c>
      <c r="G135" s="220"/>
      <c r="H135" s="222" t="s">
        <v>19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138</v>
      </c>
      <c r="AU135" s="229" t="s">
        <v>86</v>
      </c>
      <c r="AV135" s="13" t="s">
        <v>84</v>
      </c>
      <c r="AW135" s="13" t="s">
        <v>37</v>
      </c>
      <c r="AX135" s="13" t="s">
        <v>76</v>
      </c>
      <c r="AY135" s="229" t="s">
        <v>130</v>
      </c>
    </row>
    <row r="136" spans="1:51" s="13" customFormat="1" ht="12">
      <c r="A136" s="13"/>
      <c r="B136" s="219"/>
      <c r="C136" s="220"/>
      <c r="D136" s="221" t="s">
        <v>138</v>
      </c>
      <c r="E136" s="222" t="s">
        <v>19</v>
      </c>
      <c r="F136" s="223" t="s">
        <v>254</v>
      </c>
      <c r="G136" s="220"/>
      <c r="H136" s="222" t="s">
        <v>19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138</v>
      </c>
      <c r="AU136" s="229" t="s">
        <v>86</v>
      </c>
      <c r="AV136" s="13" t="s">
        <v>84</v>
      </c>
      <c r="AW136" s="13" t="s">
        <v>37</v>
      </c>
      <c r="AX136" s="13" t="s">
        <v>76</v>
      </c>
      <c r="AY136" s="229" t="s">
        <v>130</v>
      </c>
    </row>
    <row r="137" spans="1:51" s="13" customFormat="1" ht="12">
      <c r="A137" s="13"/>
      <c r="B137" s="219"/>
      <c r="C137" s="220"/>
      <c r="D137" s="221" t="s">
        <v>138</v>
      </c>
      <c r="E137" s="222" t="s">
        <v>19</v>
      </c>
      <c r="F137" s="223" t="s">
        <v>255</v>
      </c>
      <c r="G137" s="220"/>
      <c r="H137" s="222" t="s">
        <v>19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138</v>
      </c>
      <c r="AU137" s="229" t="s">
        <v>86</v>
      </c>
      <c r="AV137" s="13" t="s">
        <v>84</v>
      </c>
      <c r="AW137" s="13" t="s">
        <v>37</v>
      </c>
      <c r="AX137" s="13" t="s">
        <v>76</v>
      </c>
      <c r="AY137" s="229" t="s">
        <v>130</v>
      </c>
    </row>
    <row r="138" spans="1:51" s="14" customFormat="1" ht="12">
      <c r="A138" s="14"/>
      <c r="B138" s="230"/>
      <c r="C138" s="231"/>
      <c r="D138" s="221" t="s">
        <v>138</v>
      </c>
      <c r="E138" s="232" t="s">
        <v>19</v>
      </c>
      <c r="F138" s="233" t="s">
        <v>276</v>
      </c>
      <c r="G138" s="231"/>
      <c r="H138" s="234">
        <v>0.609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0" t="s">
        <v>138</v>
      </c>
      <c r="AU138" s="240" t="s">
        <v>86</v>
      </c>
      <c r="AV138" s="14" t="s">
        <v>86</v>
      </c>
      <c r="AW138" s="14" t="s">
        <v>37</v>
      </c>
      <c r="AX138" s="14" t="s">
        <v>76</v>
      </c>
      <c r="AY138" s="240" t="s">
        <v>130</v>
      </c>
    </row>
    <row r="139" spans="1:51" s="15" customFormat="1" ht="12">
      <c r="A139" s="15"/>
      <c r="B139" s="241"/>
      <c r="C139" s="242"/>
      <c r="D139" s="221" t="s">
        <v>138</v>
      </c>
      <c r="E139" s="243" t="s">
        <v>19</v>
      </c>
      <c r="F139" s="244" t="s">
        <v>175</v>
      </c>
      <c r="G139" s="242"/>
      <c r="H139" s="245">
        <v>0.609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1" t="s">
        <v>138</v>
      </c>
      <c r="AU139" s="251" t="s">
        <v>86</v>
      </c>
      <c r="AV139" s="15" t="s">
        <v>136</v>
      </c>
      <c r="AW139" s="15" t="s">
        <v>37</v>
      </c>
      <c r="AX139" s="15" t="s">
        <v>84</v>
      </c>
      <c r="AY139" s="251" t="s">
        <v>130</v>
      </c>
    </row>
    <row r="140" spans="1:65" s="2" customFormat="1" ht="14.4" customHeight="1">
      <c r="A140" s="38"/>
      <c r="B140" s="39"/>
      <c r="C140" s="205" t="s">
        <v>183</v>
      </c>
      <c r="D140" s="205" t="s">
        <v>132</v>
      </c>
      <c r="E140" s="206" t="s">
        <v>277</v>
      </c>
      <c r="F140" s="207" t="s">
        <v>278</v>
      </c>
      <c r="G140" s="208" t="s">
        <v>135</v>
      </c>
      <c r="H140" s="209">
        <v>13.922</v>
      </c>
      <c r="I140" s="210"/>
      <c r="J140" s="211">
        <f>ROUND(I140*H140,2)</f>
        <v>0</v>
      </c>
      <c r="K140" s="212"/>
      <c r="L140" s="44"/>
      <c r="M140" s="213" t="s">
        <v>19</v>
      </c>
      <c r="N140" s="214" t="s">
        <v>47</v>
      </c>
      <c r="O140" s="84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136</v>
      </c>
      <c r="AT140" s="217" t="s">
        <v>132</v>
      </c>
      <c r="AU140" s="217" t="s">
        <v>86</v>
      </c>
      <c r="AY140" s="17" t="s">
        <v>130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7" t="s">
        <v>84</v>
      </c>
      <c r="BK140" s="218">
        <f>ROUND(I140*H140,2)</f>
        <v>0</v>
      </c>
      <c r="BL140" s="17" t="s">
        <v>136</v>
      </c>
      <c r="BM140" s="217" t="s">
        <v>279</v>
      </c>
    </row>
    <row r="141" spans="1:51" s="13" customFormat="1" ht="12">
      <c r="A141" s="13"/>
      <c r="B141" s="219"/>
      <c r="C141" s="220"/>
      <c r="D141" s="221" t="s">
        <v>138</v>
      </c>
      <c r="E141" s="222" t="s">
        <v>19</v>
      </c>
      <c r="F141" s="223" t="s">
        <v>237</v>
      </c>
      <c r="G141" s="220"/>
      <c r="H141" s="222" t="s">
        <v>19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138</v>
      </c>
      <c r="AU141" s="229" t="s">
        <v>86</v>
      </c>
      <c r="AV141" s="13" t="s">
        <v>84</v>
      </c>
      <c r="AW141" s="13" t="s">
        <v>37</v>
      </c>
      <c r="AX141" s="13" t="s">
        <v>76</v>
      </c>
      <c r="AY141" s="229" t="s">
        <v>130</v>
      </c>
    </row>
    <row r="142" spans="1:51" s="13" customFormat="1" ht="12">
      <c r="A142" s="13"/>
      <c r="B142" s="219"/>
      <c r="C142" s="220"/>
      <c r="D142" s="221" t="s">
        <v>138</v>
      </c>
      <c r="E142" s="222" t="s">
        <v>19</v>
      </c>
      <c r="F142" s="223" t="s">
        <v>261</v>
      </c>
      <c r="G142" s="220"/>
      <c r="H142" s="222" t="s">
        <v>19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138</v>
      </c>
      <c r="AU142" s="229" t="s">
        <v>86</v>
      </c>
      <c r="AV142" s="13" t="s">
        <v>84</v>
      </c>
      <c r="AW142" s="13" t="s">
        <v>37</v>
      </c>
      <c r="AX142" s="13" t="s">
        <v>76</v>
      </c>
      <c r="AY142" s="229" t="s">
        <v>130</v>
      </c>
    </row>
    <row r="143" spans="1:51" s="13" customFormat="1" ht="12">
      <c r="A143" s="13"/>
      <c r="B143" s="219"/>
      <c r="C143" s="220"/>
      <c r="D143" s="221" t="s">
        <v>138</v>
      </c>
      <c r="E143" s="222" t="s">
        <v>19</v>
      </c>
      <c r="F143" s="223" t="s">
        <v>262</v>
      </c>
      <c r="G143" s="220"/>
      <c r="H143" s="222" t="s">
        <v>19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138</v>
      </c>
      <c r="AU143" s="229" t="s">
        <v>86</v>
      </c>
      <c r="AV143" s="13" t="s">
        <v>84</v>
      </c>
      <c r="AW143" s="13" t="s">
        <v>37</v>
      </c>
      <c r="AX143" s="13" t="s">
        <v>76</v>
      </c>
      <c r="AY143" s="229" t="s">
        <v>130</v>
      </c>
    </row>
    <row r="144" spans="1:51" s="13" customFormat="1" ht="12">
      <c r="A144" s="13"/>
      <c r="B144" s="219"/>
      <c r="C144" s="220"/>
      <c r="D144" s="221" t="s">
        <v>138</v>
      </c>
      <c r="E144" s="222" t="s">
        <v>19</v>
      </c>
      <c r="F144" s="223" t="s">
        <v>280</v>
      </c>
      <c r="G144" s="220"/>
      <c r="H144" s="222" t="s">
        <v>19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9" t="s">
        <v>138</v>
      </c>
      <c r="AU144" s="229" t="s">
        <v>86</v>
      </c>
      <c r="AV144" s="13" t="s">
        <v>84</v>
      </c>
      <c r="AW144" s="13" t="s">
        <v>37</v>
      </c>
      <c r="AX144" s="13" t="s">
        <v>76</v>
      </c>
      <c r="AY144" s="229" t="s">
        <v>130</v>
      </c>
    </row>
    <row r="145" spans="1:51" s="14" customFormat="1" ht="12">
      <c r="A145" s="14"/>
      <c r="B145" s="230"/>
      <c r="C145" s="231"/>
      <c r="D145" s="221" t="s">
        <v>138</v>
      </c>
      <c r="E145" s="232" t="s">
        <v>19</v>
      </c>
      <c r="F145" s="233" t="s">
        <v>281</v>
      </c>
      <c r="G145" s="231"/>
      <c r="H145" s="234">
        <v>12.957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0" t="s">
        <v>138</v>
      </c>
      <c r="AU145" s="240" t="s">
        <v>86</v>
      </c>
      <c r="AV145" s="14" t="s">
        <v>86</v>
      </c>
      <c r="AW145" s="14" t="s">
        <v>37</v>
      </c>
      <c r="AX145" s="14" t="s">
        <v>76</v>
      </c>
      <c r="AY145" s="240" t="s">
        <v>130</v>
      </c>
    </row>
    <row r="146" spans="1:51" s="14" customFormat="1" ht="12">
      <c r="A146" s="14"/>
      <c r="B146" s="230"/>
      <c r="C146" s="231"/>
      <c r="D146" s="221" t="s">
        <v>138</v>
      </c>
      <c r="E146" s="232" t="s">
        <v>19</v>
      </c>
      <c r="F146" s="233" t="s">
        <v>282</v>
      </c>
      <c r="G146" s="231"/>
      <c r="H146" s="234">
        <v>15.044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0" t="s">
        <v>138</v>
      </c>
      <c r="AU146" s="240" t="s">
        <v>86</v>
      </c>
      <c r="AV146" s="14" t="s">
        <v>86</v>
      </c>
      <c r="AW146" s="14" t="s">
        <v>37</v>
      </c>
      <c r="AX146" s="14" t="s">
        <v>76</v>
      </c>
      <c r="AY146" s="240" t="s">
        <v>130</v>
      </c>
    </row>
    <row r="147" spans="1:51" s="14" customFormat="1" ht="12">
      <c r="A147" s="14"/>
      <c r="B147" s="230"/>
      <c r="C147" s="231"/>
      <c r="D147" s="221" t="s">
        <v>138</v>
      </c>
      <c r="E147" s="232" t="s">
        <v>19</v>
      </c>
      <c r="F147" s="233" t="s">
        <v>283</v>
      </c>
      <c r="G147" s="231"/>
      <c r="H147" s="234">
        <v>-14.079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0" t="s">
        <v>138</v>
      </c>
      <c r="AU147" s="240" t="s">
        <v>86</v>
      </c>
      <c r="AV147" s="14" t="s">
        <v>86</v>
      </c>
      <c r="AW147" s="14" t="s">
        <v>37</v>
      </c>
      <c r="AX147" s="14" t="s">
        <v>76</v>
      </c>
      <c r="AY147" s="240" t="s">
        <v>130</v>
      </c>
    </row>
    <row r="148" spans="1:51" s="15" customFormat="1" ht="12">
      <c r="A148" s="15"/>
      <c r="B148" s="241"/>
      <c r="C148" s="242"/>
      <c r="D148" s="221" t="s">
        <v>138</v>
      </c>
      <c r="E148" s="243" t="s">
        <v>19</v>
      </c>
      <c r="F148" s="244" t="s">
        <v>175</v>
      </c>
      <c r="G148" s="242"/>
      <c r="H148" s="245">
        <v>13.922</v>
      </c>
      <c r="I148" s="246"/>
      <c r="J148" s="242"/>
      <c r="K148" s="242"/>
      <c r="L148" s="247"/>
      <c r="M148" s="248"/>
      <c r="N148" s="249"/>
      <c r="O148" s="249"/>
      <c r="P148" s="249"/>
      <c r="Q148" s="249"/>
      <c r="R148" s="249"/>
      <c r="S148" s="249"/>
      <c r="T148" s="25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1" t="s">
        <v>138</v>
      </c>
      <c r="AU148" s="251" t="s">
        <v>86</v>
      </c>
      <c r="AV148" s="15" t="s">
        <v>136</v>
      </c>
      <c r="AW148" s="15" t="s">
        <v>37</v>
      </c>
      <c r="AX148" s="15" t="s">
        <v>84</v>
      </c>
      <c r="AY148" s="251" t="s">
        <v>130</v>
      </c>
    </row>
    <row r="149" spans="1:65" s="2" customFormat="1" ht="14.4" customHeight="1">
      <c r="A149" s="38"/>
      <c r="B149" s="39"/>
      <c r="C149" s="205" t="s">
        <v>176</v>
      </c>
      <c r="D149" s="205" t="s">
        <v>132</v>
      </c>
      <c r="E149" s="206" t="s">
        <v>284</v>
      </c>
      <c r="F149" s="207" t="s">
        <v>285</v>
      </c>
      <c r="G149" s="208" t="s">
        <v>135</v>
      </c>
      <c r="H149" s="209">
        <v>10</v>
      </c>
      <c r="I149" s="210"/>
      <c r="J149" s="211">
        <f>ROUND(I149*H149,2)</f>
        <v>0</v>
      </c>
      <c r="K149" s="212"/>
      <c r="L149" s="44"/>
      <c r="M149" s="213" t="s">
        <v>19</v>
      </c>
      <c r="N149" s="214" t="s">
        <v>47</v>
      </c>
      <c r="O149" s="84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7" t="s">
        <v>136</v>
      </c>
      <c r="AT149" s="217" t="s">
        <v>132</v>
      </c>
      <c r="AU149" s="217" t="s">
        <v>86</v>
      </c>
      <c r="AY149" s="17" t="s">
        <v>130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7" t="s">
        <v>84</v>
      </c>
      <c r="BK149" s="218">
        <f>ROUND(I149*H149,2)</f>
        <v>0</v>
      </c>
      <c r="BL149" s="17" t="s">
        <v>136</v>
      </c>
      <c r="BM149" s="217" t="s">
        <v>286</v>
      </c>
    </row>
    <row r="150" spans="1:51" s="13" customFormat="1" ht="12">
      <c r="A150" s="13"/>
      <c r="B150" s="219"/>
      <c r="C150" s="220"/>
      <c r="D150" s="221" t="s">
        <v>138</v>
      </c>
      <c r="E150" s="222" t="s">
        <v>19</v>
      </c>
      <c r="F150" s="223" t="s">
        <v>236</v>
      </c>
      <c r="G150" s="220"/>
      <c r="H150" s="222" t="s">
        <v>19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9" t="s">
        <v>138</v>
      </c>
      <c r="AU150" s="229" t="s">
        <v>86</v>
      </c>
      <c r="AV150" s="13" t="s">
        <v>84</v>
      </c>
      <c r="AW150" s="13" t="s">
        <v>37</v>
      </c>
      <c r="AX150" s="13" t="s">
        <v>76</v>
      </c>
      <c r="AY150" s="229" t="s">
        <v>130</v>
      </c>
    </row>
    <row r="151" spans="1:51" s="13" customFormat="1" ht="12">
      <c r="A151" s="13"/>
      <c r="B151" s="219"/>
      <c r="C151" s="220"/>
      <c r="D151" s="221" t="s">
        <v>138</v>
      </c>
      <c r="E151" s="222" t="s">
        <v>19</v>
      </c>
      <c r="F151" s="223" t="s">
        <v>237</v>
      </c>
      <c r="G151" s="220"/>
      <c r="H151" s="222" t="s">
        <v>19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9" t="s">
        <v>138</v>
      </c>
      <c r="AU151" s="229" t="s">
        <v>86</v>
      </c>
      <c r="AV151" s="13" t="s">
        <v>84</v>
      </c>
      <c r="AW151" s="13" t="s">
        <v>37</v>
      </c>
      <c r="AX151" s="13" t="s">
        <v>76</v>
      </c>
      <c r="AY151" s="229" t="s">
        <v>130</v>
      </c>
    </row>
    <row r="152" spans="1:51" s="14" customFormat="1" ht="12">
      <c r="A152" s="14"/>
      <c r="B152" s="230"/>
      <c r="C152" s="231"/>
      <c r="D152" s="221" t="s">
        <v>138</v>
      </c>
      <c r="E152" s="232" t="s">
        <v>19</v>
      </c>
      <c r="F152" s="233" t="s">
        <v>287</v>
      </c>
      <c r="G152" s="231"/>
      <c r="H152" s="234">
        <v>10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0" t="s">
        <v>138</v>
      </c>
      <c r="AU152" s="240" t="s">
        <v>86</v>
      </c>
      <c r="AV152" s="14" t="s">
        <v>86</v>
      </c>
      <c r="AW152" s="14" t="s">
        <v>37</v>
      </c>
      <c r="AX152" s="14" t="s">
        <v>76</v>
      </c>
      <c r="AY152" s="240" t="s">
        <v>130</v>
      </c>
    </row>
    <row r="153" spans="1:51" s="15" customFormat="1" ht="12">
      <c r="A153" s="15"/>
      <c r="B153" s="241"/>
      <c r="C153" s="242"/>
      <c r="D153" s="221" t="s">
        <v>138</v>
      </c>
      <c r="E153" s="243" t="s">
        <v>19</v>
      </c>
      <c r="F153" s="244" t="s">
        <v>175</v>
      </c>
      <c r="G153" s="242"/>
      <c r="H153" s="245">
        <v>10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1" t="s">
        <v>138</v>
      </c>
      <c r="AU153" s="251" t="s">
        <v>86</v>
      </c>
      <c r="AV153" s="15" t="s">
        <v>136</v>
      </c>
      <c r="AW153" s="15" t="s">
        <v>37</v>
      </c>
      <c r="AX153" s="15" t="s">
        <v>84</v>
      </c>
      <c r="AY153" s="251" t="s">
        <v>130</v>
      </c>
    </row>
    <row r="154" spans="1:65" s="2" customFormat="1" ht="14.4" customHeight="1">
      <c r="A154" s="38"/>
      <c r="B154" s="39"/>
      <c r="C154" s="205" t="s">
        <v>194</v>
      </c>
      <c r="D154" s="205" t="s">
        <v>132</v>
      </c>
      <c r="E154" s="206" t="s">
        <v>288</v>
      </c>
      <c r="F154" s="207" t="s">
        <v>289</v>
      </c>
      <c r="G154" s="208" t="s">
        <v>290</v>
      </c>
      <c r="H154" s="209">
        <v>2.934</v>
      </c>
      <c r="I154" s="210"/>
      <c r="J154" s="211">
        <f>ROUND(I154*H154,2)</f>
        <v>0</v>
      </c>
      <c r="K154" s="212"/>
      <c r="L154" s="44"/>
      <c r="M154" s="213" t="s">
        <v>19</v>
      </c>
      <c r="N154" s="214" t="s">
        <v>47</v>
      </c>
      <c r="O154" s="8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136</v>
      </c>
      <c r="AT154" s="217" t="s">
        <v>132</v>
      </c>
      <c r="AU154" s="217" t="s">
        <v>86</v>
      </c>
      <c r="AY154" s="17" t="s">
        <v>130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7" t="s">
        <v>84</v>
      </c>
      <c r="BK154" s="218">
        <f>ROUND(I154*H154,2)</f>
        <v>0</v>
      </c>
      <c r="BL154" s="17" t="s">
        <v>136</v>
      </c>
      <c r="BM154" s="217" t="s">
        <v>291</v>
      </c>
    </row>
    <row r="155" spans="1:51" s="13" customFormat="1" ht="12">
      <c r="A155" s="13"/>
      <c r="B155" s="219"/>
      <c r="C155" s="220"/>
      <c r="D155" s="221" t="s">
        <v>138</v>
      </c>
      <c r="E155" s="222" t="s">
        <v>19</v>
      </c>
      <c r="F155" s="223" t="s">
        <v>237</v>
      </c>
      <c r="G155" s="220"/>
      <c r="H155" s="222" t="s">
        <v>19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138</v>
      </c>
      <c r="AU155" s="229" t="s">
        <v>86</v>
      </c>
      <c r="AV155" s="13" t="s">
        <v>84</v>
      </c>
      <c r="AW155" s="13" t="s">
        <v>37</v>
      </c>
      <c r="AX155" s="13" t="s">
        <v>76</v>
      </c>
      <c r="AY155" s="229" t="s">
        <v>130</v>
      </c>
    </row>
    <row r="156" spans="1:51" s="13" customFormat="1" ht="12">
      <c r="A156" s="13"/>
      <c r="B156" s="219"/>
      <c r="C156" s="220"/>
      <c r="D156" s="221" t="s">
        <v>138</v>
      </c>
      <c r="E156" s="222" t="s">
        <v>19</v>
      </c>
      <c r="F156" s="223" t="s">
        <v>140</v>
      </c>
      <c r="G156" s="220"/>
      <c r="H156" s="222" t="s">
        <v>19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9" t="s">
        <v>138</v>
      </c>
      <c r="AU156" s="229" t="s">
        <v>86</v>
      </c>
      <c r="AV156" s="13" t="s">
        <v>84</v>
      </c>
      <c r="AW156" s="13" t="s">
        <v>37</v>
      </c>
      <c r="AX156" s="13" t="s">
        <v>76</v>
      </c>
      <c r="AY156" s="229" t="s">
        <v>130</v>
      </c>
    </row>
    <row r="157" spans="1:51" s="13" customFormat="1" ht="12">
      <c r="A157" s="13"/>
      <c r="B157" s="219"/>
      <c r="C157" s="220"/>
      <c r="D157" s="221" t="s">
        <v>138</v>
      </c>
      <c r="E157" s="222" t="s">
        <v>19</v>
      </c>
      <c r="F157" s="223" t="s">
        <v>292</v>
      </c>
      <c r="G157" s="220"/>
      <c r="H157" s="222" t="s">
        <v>19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9" t="s">
        <v>138</v>
      </c>
      <c r="AU157" s="229" t="s">
        <v>86</v>
      </c>
      <c r="AV157" s="13" t="s">
        <v>84</v>
      </c>
      <c r="AW157" s="13" t="s">
        <v>37</v>
      </c>
      <c r="AX157" s="13" t="s">
        <v>76</v>
      </c>
      <c r="AY157" s="229" t="s">
        <v>130</v>
      </c>
    </row>
    <row r="158" spans="1:51" s="14" customFormat="1" ht="12">
      <c r="A158" s="14"/>
      <c r="B158" s="230"/>
      <c r="C158" s="231"/>
      <c r="D158" s="221" t="s">
        <v>138</v>
      </c>
      <c r="E158" s="232" t="s">
        <v>19</v>
      </c>
      <c r="F158" s="233" t="s">
        <v>293</v>
      </c>
      <c r="G158" s="231"/>
      <c r="H158" s="234">
        <v>2.934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0" t="s">
        <v>138</v>
      </c>
      <c r="AU158" s="240" t="s">
        <v>86</v>
      </c>
      <c r="AV158" s="14" t="s">
        <v>86</v>
      </c>
      <c r="AW158" s="14" t="s">
        <v>37</v>
      </c>
      <c r="AX158" s="14" t="s">
        <v>76</v>
      </c>
      <c r="AY158" s="240" t="s">
        <v>130</v>
      </c>
    </row>
    <row r="159" spans="1:51" s="15" customFormat="1" ht="12">
      <c r="A159" s="15"/>
      <c r="B159" s="241"/>
      <c r="C159" s="242"/>
      <c r="D159" s="221" t="s">
        <v>138</v>
      </c>
      <c r="E159" s="243" t="s">
        <v>19</v>
      </c>
      <c r="F159" s="244" t="s">
        <v>175</v>
      </c>
      <c r="G159" s="242"/>
      <c r="H159" s="245">
        <v>2.934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1" t="s">
        <v>138</v>
      </c>
      <c r="AU159" s="251" t="s">
        <v>86</v>
      </c>
      <c r="AV159" s="15" t="s">
        <v>136</v>
      </c>
      <c r="AW159" s="15" t="s">
        <v>37</v>
      </c>
      <c r="AX159" s="15" t="s">
        <v>84</v>
      </c>
      <c r="AY159" s="251" t="s">
        <v>130</v>
      </c>
    </row>
    <row r="160" spans="1:65" s="2" customFormat="1" ht="14.4" customHeight="1">
      <c r="A160" s="38"/>
      <c r="B160" s="39"/>
      <c r="C160" s="205" t="s">
        <v>294</v>
      </c>
      <c r="D160" s="205" t="s">
        <v>132</v>
      </c>
      <c r="E160" s="206" t="s">
        <v>295</v>
      </c>
      <c r="F160" s="207" t="s">
        <v>296</v>
      </c>
      <c r="G160" s="208" t="s">
        <v>290</v>
      </c>
      <c r="H160" s="209">
        <v>18.005</v>
      </c>
      <c r="I160" s="210"/>
      <c r="J160" s="211">
        <f>ROUND(I160*H160,2)</f>
        <v>0</v>
      </c>
      <c r="K160" s="212"/>
      <c r="L160" s="44"/>
      <c r="M160" s="213" t="s">
        <v>19</v>
      </c>
      <c r="N160" s="214" t="s">
        <v>47</v>
      </c>
      <c r="O160" s="84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7" t="s">
        <v>136</v>
      </c>
      <c r="AT160" s="217" t="s">
        <v>132</v>
      </c>
      <c r="AU160" s="217" t="s">
        <v>86</v>
      </c>
      <c r="AY160" s="17" t="s">
        <v>130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7" t="s">
        <v>84</v>
      </c>
      <c r="BK160" s="218">
        <f>ROUND(I160*H160,2)</f>
        <v>0</v>
      </c>
      <c r="BL160" s="17" t="s">
        <v>136</v>
      </c>
      <c r="BM160" s="217" t="s">
        <v>297</v>
      </c>
    </row>
    <row r="161" spans="1:51" s="13" customFormat="1" ht="12">
      <c r="A161" s="13"/>
      <c r="B161" s="219"/>
      <c r="C161" s="220"/>
      <c r="D161" s="221" t="s">
        <v>138</v>
      </c>
      <c r="E161" s="222" t="s">
        <v>19</v>
      </c>
      <c r="F161" s="223" t="s">
        <v>237</v>
      </c>
      <c r="G161" s="220"/>
      <c r="H161" s="222" t="s">
        <v>19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9" t="s">
        <v>138</v>
      </c>
      <c r="AU161" s="229" t="s">
        <v>86</v>
      </c>
      <c r="AV161" s="13" t="s">
        <v>84</v>
      </c>
      <c r="AW161" s="13" t="s">
        <v>37</v>
      </c>
      <c r="AX161" s="13" t="s">
        <v>76</v>
      </c>
      <c r="AY161" s="229" t="s">
        <v>130</v>
      </c>
    </row>
    <row r="162" spans="1:51" s="13" customFormat="1" ht="12">
      <c r="A162" s="13"/>
      <c r="B162" s="219"/>
      <c r="C162" s="220"/>
      <c r="D162" s="221" t="s">
        <v>138</v>
      </c>
      <c r="E162" s="222" t="s">
        <v>19</v>
      </c>
      <c r="F162" s="223" t="s">
        <v>140</v>
      </c>
      <c r="G162" s="220"/>
      <c r="H162" s="222" t="s">
        <v>19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9" t="s">
        <v>138</v>
      </c>
      <c r="AU162" s="229" t="s">
        <v>86</v>
      </c>
      <c r="AV162" s="13" t="s">
        <v>84</v>
      </c>
      <c r="AW162" s="13" t="s">
        <v>37</v>
      </c>
      <c r="AX162" s="13" t="s">
        <v>76</v>
      </c>
      <c r="AY162" s="229" t="s">
        <v>130</v>
      </c>
    </row>
    <row r="163" spans="1:51" s="13" customFormat="1" ht="12">
      <c r="A163" s="13"/>
      <c r="B163" s="219"/>
      <c r="C163" s="220"/>
      <c r="D163" s="221" t="s">
        <v>138</v>
      </c>
      <c r="E163" s="222" t="s">
        <v>19</v>
      </c>
      <c r="F163" s="223" t="s">
        <v>298</v>
      </c>
      <c r="G163" s="220"/>
      <c r="H163" s="222" t="s">
        <v>19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9" t="s">
        <v>138</v>
      </c>
      <c r="AU163" s="229" t="s">
        <v>86</v>
      </c>
      <c r="AV163" s="13" t="s">
        <v>84</v>
      </c>
      <c r="AW163" s="13" t="s">
        <v>37</v>
      </c>
      <c r="AX163" s="13" t="s">
        <v>76</v>
      </c>
      <c r="AY163" s="229" t="s">
        <v>130</v>
      </c>
    </row>
    <row r="164" spans="1:51" s="14" customFormat="1" ht="12">
      <c r="A164" s="14"/>
      <c r="B164" s="230"/>
      <c r="C164" s="231"/>
      <c r="D164" s="221" t="s">
        <v>138</v>
      </c>
      <c r="E164" s="232" t="s">
        <v>19</v>
      </c>
      <c r="F164" s="233" t="s">
        <v>299</v>
      </c>
      <c r="G164" s="231"/>
      <c r="H164" s="234">
        <v>20.205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0" t="s">
        <v>138</v>
      </c>
      <c r="AU164" s="240" t="s">
        <v>86</v>
      </c>
      <c r="AV164" s="14" t="s">
        <v>86</v>
      </c>
      <c r="AW164" s="14" t="s">
        <v>37</v>
      </c>
      <c r="AX164" s="14" t="s">
        <v>76</v>
      </c>
      <c r="AY164" s="240" t="s">
        <v>130</v>
      </c>
    </row>
    <row r="165" spans="1:51" s="14" customFormat="1" ht="12">
      <c r="A165" s="14"/>
      <c r="B165" s="230"/>
      <c r="C165" s="231"/>
      <c r="D165" s="221" t="s">
        <v>138</v>
      </c>
      <c r="E165" s="232" t="s">
        <v>19</v>
      </c>
      <c r="F165" s="233" t="s">
        <v>300</v>
      </c>
      <c r="G165" s="231"/>
      <c r="H165" s="234">
        <v>-2.2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0" t="s">
        <v>138</v>
      </c>
      <c r="AU165" s="240" t="s">
        <v>86</v>
      </c>
      <c r="AV165" s="14" t="s">
        <v>86</v>
      </c>
      <c r="AW165" s="14" t="s">
        <v>37</v>
      </c>
      <c r="AX165" s="14" t="s">
        <v>76</v>
      </c>
      <c r="AY165" s="240" t="s">
        <v>130</v>
      </c>
    </row>
    <row r="166" spans="1:51" s="15" customFormat="1" ht="12">
      <c r="A166" s="15"/>
      <c r="B166" s="241"/>
      <c r="C166" s="242"/>
      <c r="D166" s="221" t="s">
        <v>138</v>
      </c>
      <c r="E166" s="243" t="s">
        <v>19</v>
      </c>
      <c r="F166" s="244" t="s">
        <v>175</v>
      </c>
      <c r="G166" s="242"/>
      <c r="H166" s="245">
        <v>18.005</v>
      </c>
      <c r="I166" s="246"/>
      <c r="J166" s="242"/>
      <c r="K166" s="242"/>
      <c r="L166" s="247"/>
      <c r="M166" s="248"/>
      <c r="N166" s="249"/>
      <c r="O166" s="249"/>
      <c r="P166" s="249"/>
      <c r="Q166" s="249"/>
      <c r="R166" s="249"/>
      <c r="S166" s="249"/>
      <c r="T166" s="250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1" t="s">
        <v>138</v>
      </c>
      <c r="AU166" s="251" t="s">
        <v>86</v>
      </c>
      <c r="AV166" s="15" t="s">
        <v>136</v>
      </c>
      <c r="AW166" s="15" t="s">
        <v>37</v>
      </c>
      <c r="AX166" s="15" t="s">
        <v>84</v>
      </c>
      <c r="AY166" s="251" t="s">
        <v>130</v>
      </c>
    </row>
    <row r="167" spans="1:65" s="2" customFormat="1" ht="14.4" customHeight="1">
      <c r="A167" s="38"/>
      <c r="B167" s="39"/>
      <c r="C167" s="205" t="s">
        <v>301</v>
      </c>
      <c r="D167" s="205" t="s">
        <v>132</v>
      </c>
      <c r="E167" s="206" t="s">
        <v>165</v>
      </c>
      <c r="F167" s="207" t="s">
        <v>166</v>
      </c>
      <c r="G167" s="208" t="s">
        <v>135</v>
      </c>
      <c r="H167" s="209">
        <v>29.785</v>
      </c>
      <c r="I167" s="210"/>
      <c r="J167" s="211">
        <f>ROUND(I167*H167,2)</f>
        <v>0</v>
      </c>
      <c r="K167" s="212"/>
      <c r="L167" s="44"/>
      <c r="M167" s="213" t="s">
        <v>19</v>
      </c>
      <c r="N167" s="214" t="s">
        <v>47</v>
      </c>
      <c r="O167" s="84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7" t="s">
        <v>136</v>
      </c>
      <c r="AT167" s="217" t="s">
        <v>132</v>
      </c>
      <c r="AU167" s="217" t="s">
        <v>86</v>
      </c>
      <c r="AY167" s="17" t="s">
        <v>130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7" t="s">
        <v>84</v>
      </c>
      <c r="BK167" s="218">
        <f>ROUND(I167*H167,2)</f>
        <v>0</v>
      </c>
      <c r="BL167" s="17" t="s">
        <v>136</v>
      </c>
      <c r="BM167" s="217" t="s">
        <v>302</v>
      </c>
    </row>
    <row r="168" spans="1:51" s="14" customFormat="1" ht="12">
      <c r="A168" s="14"/>
      <c r="B168" s="230"/>
      <c r="C168" s="231"/>
      <c r="D168" s="221" t="s">
        <v>138</v>
      </c>
      <c r="E168" s="232" t="s">
        <v>19</v>
      </c>
      <c r="F168" s="233" t="s">
        <v>270</v>
      </c>
      <c r="G168" s="231"/>
      <c r="H168" s="234">
        <v>9.324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0" t="s">
        <v>138</v>
      </c>
      <c r="AU168" s="240" t="s">
        <v>86</v>
      </c>
      <c r="AV168" s="14" t="s">
        <v>86</v>
      </c>
      <c r="AW168" s="14" t="s">
        <v>37</v>
      </c>
      <c r="AX168" s="14" t="s">
        <v>76</v>
      </c>
      <c r="AY168" s="240" t="s">
        <v>130</v>
      </c>
    </row>
    <row r="169" spans="1:51" s="14" customFormat="1" ht="12">
      <c r="A169" s="14"/>
      <c r="B169" s="230"/>
      <c r="C169" s="231"/>
      <c r="D169" s="221" t="s">
        <v>138</v>
      </c>
      <c r="E169" s="232" t="s">
        <v>19</v>
      </c>
      <c r="F169" s="233" t="s">
        <v>303</v>
      </c>
      <c r="G169" s="231"/>
      <c r="H169" s="234">
        <v>14</v>
      </c>
      <c r="I169" s="235"/>
      <c r="J169" s="231"/>
      <c r="K169" s="231"/>
      <c r="L169" s="236"/>
      <c r="M169" s="237"/>
      <c r="N169" s="238"/>
      <c r="O169" s="238"/>
      <c r="P169" s="238"/>
      <c r="Q169" s="238"/>
      <c r="R169" s="238"/>
      <c r="S169" s="238"/>
      <c r="T169" s="23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0" t="s">
        <v>138</v>
      </c>
      <c r="AU169" s="240" t="s">
        <v>86</v>
      </c>
      <c r="AV169" s="14" t="s">
        <v>86</v>
      </c>
      <c r="AW169" s="14" t="s">
        <v>37</v>
      </c>
      <c r="AX169" s="14" t="s">
        <v>76</v>
      </c>
      <c r="AY169" s="240" t="s">
        <v>130</v>
      </c>
    </row>
    <row r="170" spans="1:51" s="14" customFormat="1" ht="12">
      <c r="A170" s="14"/>
      <c r="B170" s="230"/>
      <c r="C170" s="231"/>
      <c r="D170" s="221" t="s">
        <v>138</v>
      </c>
      <c r="E170" s="232" t="s">
        <v>19</v>
      </c>
      <c r="F170" s="233" t="s">
        <v>272</v>
      </c>
      <c r="G170" s="231"/>
      <c r="H170" s="234">
        <v>29.123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0" t="s">
        <v>138</v>
      </c>
      <c r="AU170" s="240" t="s">
        <v>86</v>
      </c>
      <c r="AV170" s="14" t="s">
        <v>86</v>
      </c>
      <c r="AW170" s="14" t="s">
        <v>37</v>
      </c>
      <c r="AX170" s="14" t="s">
        <v>76</v>
      </c>
      <c r="AY170" s="240" t="s">
        <v>130</v>
      </c>
    </row>
    <row r="171" spans="1:51" s="14" customFormat="1" ht="12">
      <c r="A171" s="14"/>
      <c r="B171" s="230"/>
      <c r="C171" s="231"/>
      <c r="D171" s="221" t="s">
        <v>138</v>
      </c>
      <c r="E171" s="232" t="s">
        <v>19</v>
      </c>
      <c r="F171" s="233" t="s">
        <v>304</v>
      </c>
      <c r="G171" s="231"/>
      <c r="H171" s="234">
        <v>-5.94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0" t="s">
        <v>138</v>
      </c>
      <c r="AU171" s="240" t="s">
        <v>86</v>
      </c>
      <c r="AV171" s="14" t="s">
        <v>86</v>
      </c>
      <c r="AW171" s="14" t="s">
        <v>37</v>
      </c>
      <c r="AX171" s="14" t="s">
        <v>76</v>
      </c>
      <c r="AY171" s="240" t="s">
        <v>130</v>
      </c>
    </row>
    <row r="172" spans="1:51" s="14" customFormat="1" ht="12">
      <c r="A172" s="14"/>
      <c r="B172" s="230"/>
      <c r="C172" s="231"/>
      <c r="D172" s="221" t="s">
        <v>138</v>
      </c>
      <c r="E172" s="232" t="s">
        <v>19</v>
      </c>
      <c r="F172" s="233" t="s">
        <v>305</v>
      </c>
      <c r="G172" s="231"/>
      <c r="H172" s="234">
        <v>-13.922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0" t="s">
        <v>138</v>
      </c>
      <c r="AU172" s="240" t="s">
        <v>86</v>
      </c>
      <c r="AV172" s="14" t="s">
        <v>86</v>
      </c>
      <c r="AW172" s="14" t="s">
        <v>37</v>
      </c>
      <c r="AX172" s="14" t="s">
        <v>76</v>
      </c>
      <c r="AY172" s="240" t="s">
        <v>130</v>
      </c>
    </row>
    <row r="173" spans="1:51" s="14" customFormat="1" ht="12">
      <c r="A173" s="14"/>
      <c r="B173" s="230"/>
      <c r="C173" s="231"/>
      <c r="D173" s="221" t="s">
        <v>138</v>
      </c>
      <c r="E173" s="232" t="s">
        <v>19</v>
      </c>
      <c r="F173" s="233" t="s">
        <v>306</v>
      </c>
      <c r="G173" s="231"/>
      <c r="H173" s="234">
        <v>-2.8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0" t="s">
        <v>138</v>
      </c>
      <c r="AU173" s="240" t="s">
        <v>86</v>
      </c>
      <c r="AV173" s="14" t="s">
        <v>86</v>
      </c>
      <c r="AW173" s="14" t="s">
        <v>37</v>
      </c>
      <c r="AX173" s="14" t="s">
        <v>76</v>
      </c>
      <c r="AY173" s="240" t="s">
        <v>130</v>
      </c>
    </row>
    <row r="174" spans="1:51" s="15" customFormat="1" ht="12">
      <c r="A174" s="15"/>
      <c r="B174" s="241"/>
      <c r="C174" s="242"/>
      <c r="D174" s="221" t="s">
        <v>138</v>
      </c>
      <c r="E174" s="243" t="s">
        <v>19</v>
      </c>
      <c r="F174" s="244" t="s">
        <v>175</v>
      </c>
      <c r="G174" s="242"/>
      <c r="H174" s="245">
        <v>29.785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1" t="s">
        <v>138</v>
      </c>
      <c r="AU174" s="251" t="s">
        <v>86</v>
      </c>
      <c r="AV174" s="15" t="s">
        <v>136</v>
      </c>
      <c r="AW174" s="15" t="s">
        <v>37</v>
      </c>
      <c r="AX174" s="15" t="s">
        <v>84</v>
      </c>
      <c r="AY174" s="251" t="s">
        <v>130</v>
      </c>
    </row>
    <row r="175" spans="1:65" s="2" customFormat="1" ht="14.4" customHeight="1">
      <c r="A175" s="38"/>
      <c r="B175" s="39"/>
      <c r="C175" s="205" t="s">
        <v>307</v>
      </c>
      <c r="D175" s="205" t="s">
        <v>132</v>
      </c>
      <c r="E175" s="206" t="s">
        <v>308</v>
      </c>
      <c r="F175" s="207" t="s">
        <v>309</v>
      </c>
      <c r="G175" s="208" t="s">
        <v>290</v>
      </c>
      <c r="H175" s="209">
        <v>18.005</v>
      </c>
      <c r="I175" s="210"/>
      <c r="J175" s="211">
        <f>ROUND(I175*H175,2)</f>
        <v>0</v>
      </c>
      <c r="K175" s="212"/>
      <c r="L175" s="44"/>
      <c r="M175" s="213" t="s">
        <v>19</v>
      </c>
      <c r="N175" s="214" t="s">
        <v>47</v>
      </c>
      <c r="O175" s="84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7" t="s">
        <v>136</v>
      </c>
      <c r="AT175" s="217" t="s">
        <v>132</v>
      </c>
      <c r="AU175" s="217" t="s">
        <v>86</v>
      </c>
      <c r="AY175" s="17" t="s">
        <v>130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7" t="s">
        <v>84</v>
      </c>
      <c r="BK175" s="218">
        <f>ROUND(I175*H175,2)</f>
        <v>0</v>
      </c>
      <c r="BL175" s="17" t="s">
        <v>136</v>
      </c>
      <c r="BM175" s="217" t="s">
        <v>310</v>
      </c>
    </row>
    <row r="176" spans="1:51" s="13" customFormat="1" ht="12">
      <c r="A176" s="13"/>
      <c r="B176" s="219"/>
      <c r="C176" s="220"/>
      <c r="D176" s="221" t="s">
        <v>138</v>
      </c>
      <c r="E176" s="222" t="s">
        <v>19</v>
      </c>
      <c r="F176" s="223" t="s">
        <v>237</v>
      </c>
      <c r="G176" s="220"/>
      <c r="H176" s="222" t="s">
        <v>19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9" t="s">
        <v>138</v>
      </c>
      <c r="AU176" s="229" t="s">
        <v>86</v>
      </c>
      <c r="AV176" s="13" t="s">
        <v>84</v>
      </c>
      <c r="AW176" s="13" t="s">
        <v>37</v>
      </c>
      <c r="AX176" s="13" t="s">
        <v>76</v>
      </c>
      <c r="AY176" s="229" t="s">
        <v>130</v>
      </c>
    </row>
    <row r="177" spans="1:51" s="13" customFormat="1" ht="12">
      <c r="A177" s="13"/>
      <c r="B177" s="219"/>
      <c r="C177" s="220"/>
      <c r="D177" s="221" t="s">
        <v>138</v>
      </c>
      <c r="E177" s="222" t="s">
        <v>19</v>
      </c>
      <c r="F177" s="223" t="s">
        <v>140</v>
      </c>
      <c r="G177" s="220"/>
      <c r="H177" s="222" t="s">
        <v>19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9" t="s">
        <v>138</v>
      </c>
      <c r="AU177" s="229" t="s">
        <v>86</v>
      </c>
      <c r="AV177" s="13" t="s">
        <v>84</v>
      </c>
      <c r="AW177" s="13" t="s">
        <v>37</v>
      </c>
      <c r="AX177" s="13" t="s">
        <v>76</v>
      </c>
      <c r="AY177" s="229" t="s">
        <v>130</v>
      </c>
    </row>
    <row r="178" spans="1:51" s="13" customFormat="1" ht="12">
      <c r="A178" s="13"/>
      <c r="B178" s="219"/>
      <c r="C178" s="220"/>
      <c r="D178" s="221" t="s">
        <v>138</v>
      </c>
      <c r="E178" s="222" t="s">
        <v>19</v>
      </c>
      <c r="F178" s="223" t="s">
        <v>298</v>
      </c>
      <c r="G178" s="220"/>
      <c r="H178" s="222" t="s">
        <v>19</v>
      </c>
      <c r="I178" s="224"/>
      <c r="J178" s="220"/>
      <c r="K178" s="220"/>
      <c r="L178" s="225"/>
      <c r="M178" s="226"/>
      <c r="N178" s="227"/>
      <c r="O178" s="227"/>
      <c r="P178" s="227"/>
      <c r="Q178" s="227"/>
      <c r="R178" s="227"/>
      <c r="S178" s="227"/>
      <c r="T178" s="22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9" t="s">
        <v>138</v>
      </c>
      <c r="AU178" s="229" t="s">
        <v>86</v>
      </c>
      <c r="AV178" s="13" t="s">
        <v>84</v>
      </c>
      <c r="AW178" s="13" t="s">
        <v>37</v>
      </c>
      <c r="AX178" s="13" t="s">
        <v>76</v>
      </c>
      <c r="AY178" s="229" t="s">
        <v>130</v>
      </c>
    </row>
    <row r="179" spans="1:51" s="14" customFormat="1" ht="12">
      <c r="A179" s="14"/>
      <c r="B179" s="230"/>
      <c r="C179" s="231"/>
      <c r="D179" s="221" t="s">
        <v>138</v>
      </c>
      <c r="E179" s="232" t="s">
        <v>19</v>
      </c>
      <c r="F179" s="233" t="s">
        <v>299</v>
      </c>
      <c r="G179" s="231"/>
      <c r="H179" s="234">
        <v>20.205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0" t="s">
        <v>138</v>
      </c>
      <c r="AU179" s="240" t="s">
        <v>86</v>
      </c>
      <c r="AV179" s="14" t="s">
        <v>86</v>
      </c>
      <c r="AW179" s="14" t="s">
        <v>37</v>
      </c>
      <c r="AX179" s="14" t="s">
        <v>76</v>
      </c>
      <c r="AY179" s="240" t="s">
        <v>130</v>
      </c>
    </row>
    <row r="180" spans="1:51" s="14" customFormat="1" ht="12">
      <c r="A180" s="14"/>
      <c r="B180" s="230"/>
      <c r="C180" s="231"/>
      <c r="D180" s="221" t="s">
        <v>138</v>
      </c>
      <c r="E180" s="232" t="s">
        <v>19</v>
      </c>
      <c r="F180" s="233" t="s">
        <v>300</v>
      </c>
      <c r="G180" s="231"/>
      <c r="H180" s="234">
        <v>-2.2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0" t="s">
        <v>138</v>
      </c>
      <c r="AU180" s="240" t="s">
        <v>86</v>
      </c>
      <c r="AV180" s="14" t="s">
        <v>86</v>
      </c>
      <c r="AW180" s="14" t="s">
        <v>37</v>
      </c>
      <c r="AX180" s="14" t="s">
        <v>76</v>
      </c>
      <c r="AY180" s="240" t="s">
        <v>130</v>
      </c>
    </row>
    <row r="181" spans="1:51" s="15" customFormat="1" ht="12">
      <c r="A181" s="15"/>
      <c r="B181" s="241"/>
      <c r="C181" s="242"/>
      <c r="D181" s="221" t="s">
        <v>138</v>
      </c>
      <c r="E181" s="243" t="s">
        <v>19</v>
      </c>
      <c r="F181" s="244" t="s">
        <v>175</v>
      </c>
      <c r="G181" s="242"/>
      <c r="H181" s="245">
        <v>18.005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1" t="s">
        <v>138</v>
      </c>
      <c r="AU181" s="251" t="s">
        <v>86</v>
      </c>
      <c r="AV181" s="15" t="s">
        <v>136</v>
      </c>
      <c r="AW181" s="15" t="s">
        <v>37</v>
      </c>
      <c r="AX181" s="15" t="s">
        <v>84</v>
      </c>
      <c r="AY181" s="251" t="s">
        <v>130</v>
      </c>
    </row>
    <row r="182" spans="1:65" s="2" customFormat="1" ht="14.4" customHeight="1">
      <c r="A182" s="38"/>
      <c r="B182" s="39"/>
      <c r="C182" s="205" t="s">
        <v>311</v>
      </c>
      <c r="D182" s="205" t="s">
        <v>132</v>
      </c>
      <c r="E182" s="206" t="s">
        <v>312</v>
      </c>
      <c r="F182" s="207" t="s">
        <v>313</v>
      </c>
      <c r="G182" s="208" t="s">
        <v>290</v>
      </c>
      <c r="H182" s="209">
        <v>18.005</v>
      </c>
      <c r="I182" s="210"/>
      <c r="J182" s="211">
        <f>ROUND(I182*H182,2)</f>
        <v>0</v>
      </c>
      <c r="K182" s="212"/>
      <c r="L182" s="44"/>
      <c r="M182" s="213" t="s">
        <v>19</v>
      </c>
      <c r="N182" s="214" t="s">
        <v>47</v>
      </c>
      <c r="O182" s="84"/>
      <c r="P182" s="215">
        <f>O182*H182</f>
        <v>0</v>
      </c>
      <c r="Q182" s="215">
        <v>0</v>
      </c>
      <c r="R182" s="215">
        <f>Q182*H182</f>
        <v>0</v>
      </c>
      <c r="S182" s="215">
        <v>0</v>
      </c>
      <c r="T182" s="21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7" t="s">
        <v>136</v>
      </c>
      <c r="AT182" s="217" t="s">
        <v>132</v>
      </c>
      <c r="AU182" s="217" t="s">
        <v>86</v>
      </c>
      <c r="AY182" s="17" t="s">
        <v>130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7" t="s">
        <v>84</v>
      </c>
      <c r="BK182" s="218">
        <f>ROUND(I182*H182,2)</f>
        <v>0</v>
      </c>
      <c r="BL182" s="17" t="s">
        <v>136</v>
      </c>
      <c r="BM182" s="217" t="s">
        <v>314</v>
      </c>
    </row>
    <row r="183" spans="1:51" s="14" customFormat="1" ht="12">
      <c r="A183" s="14"/>
      <c r="B183" s="230"/>
      <c r="C183" s="231"/>
      <c r="D183" s="221" t="s">
        <v>138</v>
      </c>
      <c r="E183" s="232" t="s">
        <v>19</v>
      </c>
      <c r="F183" s="233" t="s">
        <v>315</v>
      </c>
      <c r="G183" s="231"/>
      <c r="H183" s="234">
        <v>18.005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0" t="s">
        <v>138</v>
      </c>
      <c r="AU183" s="240" t="s">
        <v>86</v>
      </c>
      <c r="AV183" s="14" t="s">
        <v>86</v>
      </c>
      <c r="AW183" s="14" t="s">
        <v>37</v>
      </c>
      <c r="AX183" s="14" t="s">
        <v>84</v>
      </c>
      <c r="AY183" s="240" t="s">
        <v>130</v>
      </c>
    </row>
    <row r="184" spans="1:65" s="2" customFormat="1" ht="14.4" customHeight="1">
      <c r="A184" s="38"/>
      <c r="B184" s="39"/>
      <c r="C184" s="205" t="s">
        <v>8</v>
      </c>
      <c r="D184" s="205" t="s">
        <v>132</v>
      </c>
      <c r="E184" s="206" t="s">
        <v>316</v>
      </c>
      <c r="F184" s="207" t="s">
        <v>317</v>
      </c>
      <c r="G184" s="208" t="s">
        <v>318</v>
      </c>
      <c r="H184" s="209">
        <v>1</v>
      </c>
      <c r="I184" s="210"/>
      <c r="J184" s="211">
        <f>ROUND(I184*H184,2)</f>
        <v>0</v>
      </c>
      <c r="K184" s="212"/>
      <c r="L184" s="44"/>
      <c r="M184" s="213" t="s">
        <v>19</v>
      </c>
      <c r="N184" s="214" t="s">
        <v>47</v>
      </c>
      <c r="O184" s="84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7" t="s">
        <v>319</v>
      </c>
      <c r="AT184" s="217" t="s">
        <v>132</v>
      </c>
      <c r="AU184" s="217" t="s">
        <v>86</v>
      </c>
      <c r="AY184" s="17" t="s">
        <v>130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7" t="s">
        <v>84</v>
      </c>
      <c r="BK184" s="218">
        <f>ROUND(I184*H184,2)</f>
        <v>0</v>
      </c>
      <c r="BL184" s="17" t="s">
        <v>319</v>
      </c>
      <c r="BM184" s="217" t="s">
        <v>320</v>
      </c>
    </row>
    <row r="185" spans="1:51" s="13" customFormat="1" ht="12">
      <c r="A185" s="13"/>
      <c r="B185" s="219"/>
      <c r="C185" s="220"/>
      <c r="D185" s="221" t="s">
        <v>138</v>
      </c>
      <c r="E185" s="222" t="s">
        <v>19</v>
      </c>
      <c r="F185" s="223" t="s">
        <v>236</v>
      </c>
      <c r="G185" s="220"/>
      <c r="H185" s="222" t="s">
        <v>19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9" t="s">
        <v>138</v>
      </c>
      <c r="AU185" s="229" t="s">
        <v>86</v>
      </c>
      <c r="AV185" s="13" t="s">
        <v>84</v>
      </c>
      <c r="AW185" s="13" t="s">
        <v>37</v>
      </c>
      <c r="AX185" s="13" t="s">
        <v>76</v>
      </c>
      <c r="AY185" s="229" t="s">
        <v>130</v>
      </c>
    </row>
    <row r="186" spans="1:51" s="13" customFormat="1" ht="12">
      <c r="A186" s="13"/>
      <c r="B186" s="219"/>
      <c r="C186" s="220"/>
      <c r="D186" s="221" t="s">
        <v>138</v>
      </c>
      <c r="E186" s="222" t="s">
        <v>19</v>
      </c>
      <c r="F186" s="223" t="s">
        <v>237</v>
      </c>
      <c r="G186" s="220"/>
      <c r="H186" s="222" t="s">
        <v>19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138</v>
      </c>
      <c r="AU186" s="229" t="s">
        <v>86</v>
      </c>
      <c r="AV186" s="13" t="s">
        <v>84</v>
      </c>
      <c r="AW186" s="13" t="s">
        <v>37</v>
      </c>
      <c r="AX186" s="13" t="s">
        <v>76</v>
      </c>
      <c r="AY186" s="229" t="s">
        <v>130</v>
      </c>
    </row>
    <row r="187" spans="1:51" s="14" customFormat="1" ht="12">
      <c r="A187" s="14"/>
      <c r="B187" s="230"/>
      <c r="C187" s="231"/>
      <c r="D187" s="221" t="s">
        <v>138</v>
      </c>
      <c r="E187" s="232" t="s">
        <v>19</v>
      </c>
      <c r="F187" s="233" t="s">
        <v>321</v>
      </c>
      <c r="G187" s="231"/>
      <c r="H187" s="234">
        <v>1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0" t="s">
        <v>138</v>
      </c>
      <c r="AU187" s="240" t="s">
        <v>86</v>
      </c>
      <c r="AV187" s="14" t="s">
        <v>86</v>
      </c>
      <c r="AW187" s="14" t="s">
        <v>37</v>
      </c>
      <c r="AX187" s="14" t="s">
        <v>76</v>
      </c>
      <c r="AY187" s="240" t="s">
        <v>130</v>
      </c>
    </row>
    <row r="188" spans="1:51" s="15" customFormat="1" ht="12">
      <c r="A188" s="15"/>
      <c r="B188" s="241"/>
      <c r="C188" s="242"/>
      <c r="D188" s="221" t="s">
        <v>138</v>
      </c>
      <c r="E188" s="243" t="s">
        <v>19</v>
      </c>
      <c r="F188" s="244" t="s">
        <v>175</v>
      </c>
      <c r="G188" s="242"/>
      <c r="H188" s="245">
        <v>1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1" t="s">
        <v>138</v>
      </c>
      <c r="AU188" s="251" t="s">
        <v>86</v>
      </c>
      <c r="AV188" s="15" t="s">
        <v>136</v>
      </c>
      <c r="AW188" s="15" t="s">
        <v>37</v>
      </c>
      <c r="AX188" s="15" t="s">
        <v>84</v>
      </c>
      <c r="AY188" s="251" t="s">
        <v>130</v>
      </c>
    </row>
    <row r="189" spans="1:63" s="12" customFormat="1" ht="22.8" customHeight="1">
      <c r="A189" s="12"/>
      <c r="B189" s="189"/>
      <c r="C189" s="190"/>
      <c r="D189" s="191" t="s">
        <v>75</v>
      </c>
      <c r="E189" s="203" t="s">
        <v>86</v>
      </c>
      <c r="F189" s="203" t="s">
        <v>322</v>
      </c>
      <c r="G189" s="190"/>
      <c r="H189" s="190"/>
      <c r="I189" s="193"/>
      <c r="J189" s="204">
        <f>BK189</f>
        <v>0</v>
      </c>
      <c r="K189" s="190"/>
      <c r="L189" s="195"/>
      <c r="M189" s="196"/>
      <c r="N189" s="197"/>
      <c r="O189" s="197"/>
      <c r="P189" s="198">
        <f>SUM(P190:P248)</f>
        <v>0</v>
      </c>
      <c r="Q189" s="197"/>
      <c r="R189" s="198">
        <f>SUM(R190:R248)</f>
        <v>10.724899520000008</v>
      </c>
      <c r="S189" s="197"/>
      <c r="T189" s="199">
        <f>SUM(T190:T248)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0" t="s">
        <v>84</v>
      </c>
      <c r="AT189" s="201" t="s">
        <v>75</v>
      </c>
      <c r="AU189" s="201" t="s">
        <v>84</v>
      </c>
      <c r="AY189" s="200" t="s">
        <v>130</v>
      </c>
      <c r="BK189" s="202">
        <f>SUM(BK190:BK248)</f>
        <v>0</v>
      </c>
    </row>
    <row r="190" spans="1:65" s="2" customFormat="1" ht="14.4" customHeight="1">
      <c r="A190" s="38"/>
      <c r="B190" s="39"/>
      <c r="C190" s="205" t="s">
        <v>323</v>
      </c>
      <c r="D190" s="205" t="s">
        <v>132</v>
      </c>
      <c r="E190" s="206" t="s">
        <v>324</v>
      </c>
      <c r="F190" s="207" t="s">
        <v>325</v>
      </c>
      <c r="G190" s="208" t="s">
        <v>149</v>
      </c>
      <c r="H190" s="209">
        <v>16.837</v>
      </c>
      <c r="I190" s="210"/>
      <c r="J190" s="211">
        <f>ROUND(I190*H190,2)</f>
        <v>0</v>
      </c>
      <c r="K190" s="212"/>
      <c r="L190" s="44"/>
      <c r="M190" s="213" t="s">
        <v>19</v>
      </c>
      <c r="N190" s="214" t="s">
        <v>47</v>
      </c>
      <c r="O190" s="84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7" t="s">
        <v>136</v>
      </c>
      <c r="AT190" s="217" t="s">
        <v>132</v>
      </c>
      <c r="AU190" s="217" t="s">
        <v>86</v>
      </c>
      <c r="AY190" s="17" t="s">
        <v>130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7" t="s">
        <v>84</v>
      </c>
      <c r="BK190" s="218">
        <f>ROUND(I190*H190,2)</f>
        <v>0</v>
      </c>
      <c r="BL190" s="17" t="s">
        <v>136</v>
      </c>
      <c r="BM190" s="217" t="s">
        <v>326</v>
      </c>
    </row>
    <row r="191" spans="1:51" s="13" customFormat="1" ht="12">
      <c r="A191" s="13"/>
      <c r="B191" s="219"/>
      <c r="C191" s="220"/>
      <c r="D191" s="221" t="s">
        <v>138</v>
      </c>
      <c r="E191" s="222" t="s">
        <v>19</v>
      </c>
      <c r="F191" s="223" t="s">
        <v>237</v>
      </c>
      <c r="G191" s="220"/>
      <c r="H191" s="222" t="s">
        <v>19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138</v>
      </c>
      <c r="AU191" s="229" t="s">
        <v>86</v>
      </c>
      <c r="AV191" s="13" t="s">
        <v>84</v>
      </c>
      <c r="AW191" s="13" t="s">
        <v>37</v>
      </c>
      <c r="AX191" s="13" t="s">
        <v>76</v>
      </c>
      <c r="AY191" s="229" t="s">
        <v>130</v>
      </c>
    </row>
    <row r="192" spans="1:51" s="13" customFormat="1" ht="12">
      <c r="A192" s="13"/>
      <c r="B192" s="219"/>
      <c r="C192" s="220"/>
      <c r="D192" s="221" t="s">
        <v>138</v>
      </c>
      <c r="E192" s="222" t="s">
        <v>19</v>
      </c>
      <c r="F192" s="223" t="s">
        <v>261</v>
      </c>
      <c r="G192" s="220"/>
      <c r="H192" s="222" t="s">
        <v>19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138</v>
      </c>
      <c r="AU192" s="229" t="s">
        <v>86</v>
      </c>
      <c r="AV192" s="13" t="s">
        <v>84</v>
      </c>
      <c r="AW192" s="13" t="s">
        <v>37</v>
      </c>
      <c r="AX192" s="13" t="s">
        <v>76</v>
      </c>
      <c r="AY192" s="229" t="s">
        <v>130</v>
      </c>
    </row>
    <row r="193" spans="1:51" s="14" customFormat="1" ht="12">
      <c r="A193" s="14"/>
      <c r="B193" s="230"/>
      <c r="C193" s="231"/>
      <c r="D193" s="221" t="s">
        <v>138</v>
      </c>
      <c r="E193" s="232" t="s">
        <v>19</v>
      </c>
      <c r="F193" s="233" t="s">
        <v>327</v>
      </c>
      <c r="G193" s="231"/>
      <c r="H193" s="234">
        <v>16.837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0" t="s">
        <v>138</v>
      </c>
      <c r="AU193" s="240" t="s">
        <v>86</v>
      </c>
      <c r="AV193" s="14" t="s">
        <v>86</v>
      </c>
      <c r="AW193" s="14" t="s">
        <v>37</v>
      </c>
      <c r="AX193" s="14" t="s">
        <v>76</v>
      </c>
      <c r="AY193" s="240" t="s">
        <v>130</v>
      </c>
    </row>
    <row r="194" spans="1:51" s="15" customFormat="1" ht="12">
      <c r="A194" s="15"/>
      <c r="B194" s="241"/>
      <c r="C194" s="242"/>
      <c r="D194" s="221" t="s">
        <v>138</v>
      </c>
      <c r="E194" s="243" t="s">
        <v>19</v>
      </c>
      <c r="F194" s="244" t="s">
        <v>175</v>
      </c>
      <c r="G194" s="242"/>
      <c r="H194" s="245">
        <v>16.837</v>
      </c>
      <c r="I194" s="246"/>
      <c r="J194" s="242"/>
      <c r="K194" s="242"/>
      <c r="L194" s="247"/>
      <c r="M194" s="248"/>
      <c r="N194" s="249"/>
      <c r="O194" s="249"/>
      <c r="P194" s="249"/>
      <c r="Q194" s="249"/>
      <c r="R194" s="249"/>
      <c r="S194" s="249"/>
      <c r="T194" s="25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1" t="s">
        <v>138</v>
      </c>
      <c r="AU194" s="251" t="s">
        <v>86</v>
      </c>
      <c r="AV194" s="15" t="s">
        <v>136</v>
      </c>
      <c r="AW194" s="15" t="s">
        <v>37</v>
      </c>
      <c r="AX194" s="15" t="s">
        <v>84</v>
      </c>
      <c r="AY194" s="251" t="s">
        <v>130</v>
      </c>
    </row>
    <row r="195" spans="1:65" s="2" customFormat="1" ht="14.4" customHeight="1">
      <c r="A195" s="38"/>
      <c r="B195" s="39"/>
      <c r="C195" s="205" t="s">
        <v>328</v>
      </c>
      <c r="D195" s="205" t="s">
        <v>132</v>
      </c>
      <c r="E195" s="206" t="s">
        <v>329</v>
      </c>
      <c r="F195" s="207" t="s">
        <v>330</v>
      </c>
      <c r="G195" s="208" t="s">
        <v>135</v>
      </c>
      <c r="H195" s="209">
        <v>0.071</v>
      </c>
      <c r="I195" s="210"/>
      <c r="J195" s="211">
        <f>ROUND(I195*H195,2)</f>
        <v>0</v>
      </c>
      <c r="K195" s="212"/>
      <c r="L195" s="44"/>
      <c r="M195" s="213" t="s">
        <v>19</v>
      </c>
      <c r="N195" s="214" t="s">
        <v>47</v>
      </c>
      <c r="O195" s="84"/>
      <c r="P195" s="215">
        <f>O195*H195</f>
        <v>0</v>
      </c>
      <c r="Q195" s="215">
        <v>0</v>
      </c>
      <c r="R195" s="215">
        <f>Q195*H195</f>
        <v>0</v>
      </c>
      <c r="S195" s="215">
        <v>0</v>
      </c>
      <c r="T195" s="21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7" t="s">
        <v>136</v>
      </c>
      <c r="AT195" s="217" t="s">
        <v>132</v>
      </c>
      <c r="AU195" s="217" t="s">
        <v>86</v>
      </c>
      <c r="AY195" s="17" t="s">
        <v>130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7" t="s">
        <v>84</v>
      </c>
      <c r="BK195" s="218">
        <f>ROUND(I195*H195,2)</f>
        <v>0</v>
      </c>
      <c r="BL195" s="17" t="s">
        <v>136</v>
      </c>
      <c r="BM195" s="217" t="s">
        <v>331</v>
      </c>
    </row>
    <row r="196" spans="1:51" s="13" customFormat="1" ht="12">
      <c r="A196" s="13"/>
      <c r="B196" s="219"/>
      <c r="C196" s="220"/>
      <c r="D196" s="221" t="s">
        <v>138</v>
      </c>
      <c r="E196" s="222" t="s">
        <v>19</v>
      </c>
      <c r="F196" s="223" t="s">
        <v>237</v>
      </c>
      <c r="G196" s="220"/>
      <c r="H196" s="222" t="s">
        <v>19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29" t="s">
        <v>138</v>
      </c>
      <c r="AU196" s="229" t="s">
        <v>86</v>
      </c>
      <c r="AV196" s="13" t="s">
        <v>84</v>
      </c>
      <c r="AW196" s="13" t="s">
        <v>37</v>
      </c>
      <c r="AX196" s="13" t="s">
        <v>76</v>
      </c>
      <c r="AY196" s="229" t="s">
        <v>130</v>
      </c>
    </row>
    <row r="197" spans="1:51" s="13" customFormat="1" ht="12">
      <c r="A197" s="13"/>
      <c r="B197" s="219"/>
      <c r="C197" s="220"/>
      <c r="D197" s="221" t="s">
        <v>138</v>
      </c>
      <c r="E197" s="222" t="s">
        <v>19</v>
      </c>
      <c r="F197" s="223" t="s">
        <v>140</v>
      </c>
      <c r="G197" s="220"/>
      <c r="H197" s="222" t="s">
        <v>19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9" t="s">
        <v>138</v>
      </c>
      <c r="AU197" s="229" t="s">
        <v>86</v>
      </c>
      <c r="AV197" s="13" t="s">
        <v>84</v>
      </c>
      <c r="AW197" s="13" t="s">
        <v>37</v>
      </c>
      <c r="AX197" s="13" t="s">
        <v>76</v>
      </c>
      <c r="AY197" s="229" t="s">
        <v>130</v>
      </c>
    </row>
    <row r="198" spans="1:51" s="13" customFormat="1" ht="12">
      <c r="A198" s="13"/>
      <c r="B198" s="219"/>
      <c r="C198" s="220"/>
      <c r="D198" s="221" t="s">
        <v>138</v>
      </c>
      <c r="E198" s="222" t="s">
        <v>19</v>
      </c>
      <c r="F198" s="223" t="s">
        <v>332</v>
      </c>
      <c r="G198" s="220"/>
      <c r="H198" s="222" t="s">
        <v>19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9" t="s">
        <v>138</v>
      </c>
      <c r="AU198" s="229" t="s">
        <v>86</v>
      </c>
      <c r="AV198" s="13" t="s">
        <v>84</v>
      </c>
      <c r="AW198" s="13" t="s">
        <v>37</v>
      </c>
      <c r="AX198" s="13" t="s">
        <v>76</v>
      </c>
      <c r="AY198" s="229" t="s">
        <v>130</v>
      </c>
    </row>
    <row r="199" spans="1:51" s="14" customFormat="1" ht="12">
      <c r="A199" s="14"/>
      <c r="B199" s="230"/>
      <c r="C199" s="231"/>
      <c r="D199" s="221" t="s">
        <v>138</v>
      </c>
      <c r="E199" s="232" t="s">
        <v>19</v>
      </c>
      <c r="F199" s="233" t="s">
        <v>333</v>
      </c>
      <c r="G199" s="231"/>
      <c r="H199" s="234">
        <v>0.071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0" t="s">
        <v>138</v>
      </c>
      <c r="AU199" s="240" t="s">
        <v>86</v>
      </c>
      <c r="AV199" s="14" t="s">
        <v>86</v>
      </c>
      <c r="AW199" s="14" t="s">
        <v>37</v>
      </c>
      <c r="AX199" s="14" t="s">
        <v>76</v>
      </c>
      <c r="AY199" s="240" t="s">
        <v>130</v>
      </c>
    </row>
    <row r="200" spans="1:51" s="15" customFormat="1" ht="12">
      <c r="A200" s="15"/>
      <c r="B200" s="241"/>
      <c r="C200" s="242"/>
      <c r="D200" s="221" t="s">
        <v>138</v>
      </c>
      <c r="E200" s="243" t="s">
        <v>19</v>
      </c>
      <c r="F200" s="244" t="s">
        <v>175</v>
      </c>
      <c r="G200" s="242"/>
      <c r="H200" s="245">
        <v>0.071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1" t="s">
        <v>138</v>
      </c>
      <c r="AU200" s="251" t="s">
        <v>86</v>
      </c>
      <c r="AV200" s="15" t="s">
        <v>136</v>
      </c>
      <c r="AW200" s="15" t="s">
        <v>37</v>
      </c>
      <c r="AX200" s="15" t="s">
        <v>84</v>
      </c>
      <c r="AY200" s="251" t="s">
        <v>130</v>
      </c>
    </row>
    <row r="201" spans="1:65" s="2" customFormat="1" ht="14.4" customHeight="1">
      <c r="A201" s="38"/>
      <c r="B201" s="39"/>
      <c r="C201" s="205" t="s">
        <v>334</v>
      </c>
      <c r="D201" s="205" t="s">
        <v>132</v>
      </c>
      <c r="E201" s="206" t="s">
        <v>335</v>
      </c>
      <c r="F201" s="207" t="s">
        <v>336</v>
      </c>
      <c r="G201" s="208" t="s">
        <v>290</v>
      </c>
      <c r="H201" s="209">
        <v>22.225</v>
      </c>
      <c r="I201" s="210"/>
      <c r="J201" s="211">
        <f>ROUND(I201*H201,2)</f>
        <v>0</v>
      </c>
      <c r="K201" s="212"/>
      <c r="L201" s="44"/>
      <c r="M201" s="213" t="s">
        <v>19</v>
      </c>
      <c r="N201" s="214" t="s">
        <v>47</v>
      </c>
      <c r="O201" s="84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7" t="s">
        <v>136</v>
      </c>
      <c r="AT201" s="217" t="s">
        <v>132</v>
      </c>
      <c r="AU201" s="217" t="s">
        <v>86</v>
      </c>
      <c r="AY201" s="17" t="s">
        <v>130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7" t="s">
        <v>84</v>
      </c>
      <c r="BK201" s="218">
        <f>ROUND(I201*H201,2)</f>
        <v>0</v>
      </c>
      <c r="BL201" s="17" t="s">
        <v>136</v>
      </c>
      <c r="BM201" s="217" t="s">
        <v>337</v>
      </c>
    </row>
    <row r="202" spans="1:51" s="13" customFormat="1" ht="12">
      <c r="A202" s="13"/>
      <c r="B202" s="219"/>
      <c r="C202" s="220"/>
      <c r="D202" s="221" t="s">
        <v>138</v>
      </c>
      <c r="E202" s="222" t="s">
        <v>19</v>
      </c>
      <c r="F202" s="223" t="s">
        <v>237</v>
      </c>
      <c r="G202" s="220"/>
      <c r="H202" s="222" t="s">
        <v>19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9" t="s">
        <v>138</v>
      </c>
      <c r="AU202" s="229" t="s">
        <v>86</v>
      </c>
      <c r="AV202" s="13" t="s">
        <v>84</v>
      </c>
      <c r="AW202" s="13" t="s">
        <v>37</v>
      </c>
      <c r="AX202" s="13" t="s">
        <v>76</v>
      </c>
      <c r="AY202" s="229" t="s">
        <v>130</v>
      </c>
    </row>
    <row r="203" spans="1:51" s="13" customFormat="1" ht="12">
      <c r="A203" s="13"/>
      <c r="B203" s="219"/>
      <c r="C203" s="220"/>
      <c r="D203" s="221" t="s">
        <v>138</v>
      </c>
      <c r="E203" s="222" t="s">
        <v>19</v>
      </c>
      <c r="F203" s="223" t="s">
        <v>261</v>
      </c>
      <c r="G203" s="220"/>
      <c r="H203" s="222" t="s">
        <v>19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9" t="s">
        <v>138</v>
      </c>
      <c r="AU203" s="229" t="s">
        <v>86</v>
      </c>
      <c r="AV203" s="13" t="s">
        <v>84</v>
      </c>
      <c r="AW203" s="13" t="s">
        <v>37</v>
      </c>
      <c r="AX203" s="13" t="s">
        <v>76</v>
      </c>
      <c r="AY203" s="229" t="s">
        <v>130</v>
      </c>
    </row>
    <row r="204" spans="1:51" s="14" customFormat="1" ht="12">
      <c r="A204" s="14"/>
      <c r="B204" s="230"/>
      <c r="C204" s="231"/>
      <c r="D204" s="221" t="s">
        <v>138</v>
      </c>
      <c r="E204" s="232" t="s">
        <v>19</v>
      </c>
      <c r="F204" s="233" t="s">
        <v>338</v>
      </c>
      <c r="G204" s="231"/>
      <c r="H204" s="234">
        <v>22.225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0" t="s">
        <v>138</v>
      </c>
      <c r="AU204" s="240" t="s">
        <v>86</v>
      </c>
      <c r="AV204" s="14" t="s">
        <v>86</v>
      </c>
      <c r="AW204" s="14" t="s">
        <v>37</v>
      </c>
      <c r="AX204" s="14" t="s">
        <v>76</v>
      </c>
      <c r="AY204" s="240" t="s">
        <v>130</v>
      </c>
    </row>
    <row r="205" spans="1:51" s="15" customFormat="1" ht="12">
      <c r="A205" s="15"/>
      <c r="B205" s="241"/>
      <c r="C205" s="242"/>
      <c r="D205" s="221" t="s">
        <v>138</v>
      </c>
      <c r="E205" s="243" t="s">
        <v>19</v>
      </c>
      <c r="F205" s="244" t="s">
        <v>175</v>
      </c>
      <c r="G205" s="242"/>
      <c r="H205" s="245">
        <v>22.225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1" t="s">
        <v>138</v>
      </c>
      <c r="AU205" s="251" t="s">
        <v>86</v>
      </c>
      <c r="AV205" s="15" t="s">
        <v>136</v>
      </c>
      <c r="AW205" s="15" t="s">
        <v>37</v>
      </c>
      <c r="AX205" s="15" t="s">
        <v>84</v>
      </c>
      <c r="AY205" s="251" t="s">
        <v>130</v>
      </c>
    </row>
    <row r="206" spans="1:65" s="2" customFormat="1" ht="14.4" customHeight="1">
      <c r="A206" s="38"/>
      <c r="B206" s="39"/>
      <c r="C206" s="205" t="s">
        <v>339</v>
      </c>
      <c r="D206" s="205" t="s">
        <v>132</v>
      </c>
      <c r="E206" s="206" t="s">
        <v>340</v>
      </c>
      <c r="F206" s="207" t="s">
        <v>341</v>
      </c>
      <c r="G206" s="208" t="s">
        <v>135</v>
      </c>
      <c r="H206" s="209">
        <v>1.515</v>
      </c>
      <c r="I206" s="210"/>
      <c r="J206" s="211">
        <f>ROUND(I206*H206,2)</f>
        <v>0</v>
      </c>
      <c r="K206" s="212"/>
      <c r="L206" s="44"/>
      <c r="M206" s="213" t="s">
        <v>19</v>
      </c>
      <c r="N206" s="214" t="s">
        <v>47</v>
      </c>
      <c r="O206" s="8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17" t="s">
        <v>136</v>
      </c>
      <c r="AT206" s="217" t="s">
        <v>132</v>
      </c>
      <c r="AU206" s="217" t="s">
        <v>86</v>
      </c>
      <c r="AY206" s="17" t="s">
        <v>130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7" t="s">
        <v>84</v>
      </c>
      <c r="BK206" s="218">
        <f>ROUND(I206*H206,2)</f>
        <v>0</v>
      </c>
      <c r="BL206" s="17" t="s">
        <v>136</v>
      </c>
      <c r="BM206" s="217" t="s">
        <v>342</v>
      </c>
    </row>
    <row r="207" spans="1:51" s="13" customFormat="1" ht="12">
      <c r="A207" s="13"/>
      <c r="B207" s="219"/>
      <c r="C207" s="220"/>
      <c r="D207" s="221" t="s">
        <v>138</v>
      </c>
      <c r="E207" s="222" t="s">
        <v>19</v>
      </c>
      <c r="F207" s="223" t="s">
        <v>237</v>
      </c>
      <c r="G207" s="220"/>
      <c r="H207" s="222" t="s">
        <v>19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29" t="s">
        <v>138</v>
      </c>
      <c r="AU207" s="229" t="s">
        <v>86</v>
      </c>
      <c r="AV207" s="13" t="s">
        <v>84</v>
      </c>
      <c r="AW207" s="13" t="s">
        <v>37</v>
      </c>
      <c r="AX207" s="13" t="s">
        <v>76</v>
      </c>
      <c r="AY207" s="229" t="s">
        <v>130</v>
      </c>
    </row>
    <row r="208" spans="1:51" s="13" customFormat="1" ht="12">
      <c r="A208" s="13"/>
      <c r="B208" s="219"/>
      <c r="C208" s="220"/>
      <c r="D208" s="221" t="s">
        <v>138</v>
      </c>
      <c r="E208" s="222" t="s">
        <v>19</v>
      </c>
      <c r="F208" s="223" t="s">
        <v>261</v>
      </c>
      <c r="G208" s="220"/>
      <c r="H208" s="222" t="s">
        <v>19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9" t="s">
        <v>138</v>
      </c>
      <c r="AU208" s="229" t="s">
        <v>86</v>
      </c>
      <c r="AV208" s="13" t="s">
        <v>84</v>
      </c>
      <c r="AW208" s="13" t="s">
        <v>37</v>
      </c>
      <c r="AX208" s="13" t="s">
        <v>76</v>
      </c>
      <c r="AY208" s="229" t="s">
        <v>130</v>
      </c>
    </row>
    <row r="209" spans="1:51" s="14" customFormat="1" ht="12">
      <c r="A209" s="14"/>
      <c r="B209" s="230"/>
      <c r="C209" s="231"/>
      <c r="D209" s="221" t="s">
        <v>138</v>
      </c>
      <c r="E209" s="232" t="s">
        <v>19</v>
      </c>
      <c r="F209" s="233" t="s">
        <v>343</v>
      </c>
      <c r="G209" s="231"/>
      <c r="H209" s="234">
        <v>1.515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0" t="s">
        <v>138</v>
      </c>
      <c r="AU209" s="240" t="s">
        <v>86</v>
      </c>
      <c r="AV209" s="14" t="s">
        <v>86</v>
      </c>
      <c r="AW209" s="14" t="s">
        <v>37</v>
      </c>
      <c r="AX209" s="14" t="s">
        <v>76</v>
      </c>
      <c r="AY209" s="240" t="s">
        <v>130</v>
      </c>
    </row>
    <row r="210" spans="1:51" s="15" customFormat="1" ht="12">
      <c r="A210" s="15"/>
      <c r="B210" s="241"/>
      <c r="C210" s="242"/>
      <c r="D210" s="221" t="s">
        <v>138</v>
      </c>
      <c r="E210" s="243" t="s">
        <v>19</v>
      </c>
      <c r="F210" s="244" t="s">
        <v>175</v>
      </c>
      <c r="G210" s="242"/>
      <c r="H210" s="245">
        <v>1.515</v>
      </c>
      <c r="I210" s="246"/>
      <c r="J210" s="242"/>
      <c r="K210" s="242"/>
      <c r="L210" s="247"/>
      <c r="M210" s="248"/>
      <c r="N210" s="249"/>
      <c r="O210" s="249"/>
      <c r="P210" s="249"/>
      <c r="Q210" s="249"/>
      <c r="R210" s="249"/>
      <c r="S210" s="249"/>
      <c r="T210" s="250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1" t="s">
        <v>138</v>
      </c>
      <c r="AU210" s="251" t="s">
        <v>86</v>
      </c>
      <c r="AV210" s="15" t="s">
        <v>136</v>
      </c>
      <c r="AW210" s="15" t="s">
        <v>37</v>
      </c>
      <c r="AX210" s="15" t="s">
        <v>84</v>
      </c>
      <c r="AY210" s="251" t="s">
        <v>130</v>
      </c>
    </row>
    <row r="211" spans="1:65" s="2" customFormat="1" ht="14.4" customHeight="1">
      <c r="A211" s="38"/>
      <c r="B211" s="39"/>
      <c r="C211" s="205" t="s">
        <v>344</v>
      </c>
      <c r="D211" s="205" t="s">
        <v>132</v>
      </c>
      <c r="E211" s="206" t="s">
        <v>345</v>
      </c>
      <c r="F211" s="207" t="s">
        <v>346</v>
      </c>
      <c r="G211" s="208" t="s">
        <v>347</v>
      </c>
      <c r="H211" s="209">
        <v>1.818</v>
      </c>
      <c r="I211" s="210"/>
      <c r="J211" s="211">
        <f>ROUND(I211*H211,2)</f>
        <v>0</v>
      </c>
      <c r="K211" s="212"/>
      <c r="L211" s="44"/>
      <c r="M211" s="213" t="s">
        <v>19</v>
      </c>
      <c r="N211" s="214" t="s">
        <v>47</v>
      </c>
      <c r="O211" s="84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7" t="s">
        <v>136</v>
      </c>
      <c r="AT211" s="217" t="s">
        <v>132</v>
      </c>
      <c r="AU211" s="217" t="s">
        <v>86</v>
      </c>
      <c r="AY211" s="17" t="s">
        <v>130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7" t="s">
        <v>84</v>
      </c>
      <c r="BK211" s="218">
        <f>ROUND(I211*H211,2)</f>
        <v>0</v>
      </c>
      <c r="BL211" s="17" t="s">
        <v>136</v>
      </c>
      <c r="BM211" s="217" t="s">
        <v>348</v>
      </c>
    </row>
    <row r="212" spans="1:51" s="13" customFormat="1" ht="12">
      <c r="A212" s="13"/>
      <c r="B212" s="219"/>
      <c r="C212" s="220"/>
      <c r="D212" s="221" t="s">
        <v>138</v>
      </c>
      <c r="E212" s="222" t="s">
        <v>19</v>
      </c>
      <c r="F212" s="223" t="s">
        <v>237</v>
      </c>
      <c r="G212" s="220"/>
      <c r="H212" s="222" t="s">
        <v>19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9" t="s">
        <v>138</v>
      </c>
      <c r="AU212" s="229" t="s">
        <v>86</v>
      </c>
      <c r="AV212" s="13" t="s">
        <v>84</v>
      </c>
      <c r="AW212" s="13" t="s">
        <v>37</v>
      </c>
      <c r="AX212" s="13" t="s">
        <v>76</v>
      </c>
      <c r="AY212" s="229" t="s">
        <v>130</v>
      </c>
    </row>
    <row r="213" spans="1:51" s="13" customFormat="1" ht="12">
      <c r="A213" s="13"/>
      <c r="B213" s="219"/>
      <c r="C213" s="220"/>
      <c r="D213" s="221" t="s">
        <v>138</v>
      </c>
      <c r="E213" s="222" t="s">
        <v>19</v>
      </c>
      <c r="F213" s="223" t="s">
        <v>261</v>
      </c>
      <c r="G213" s="220"/>
      <c r="H213" s="222" t="s">
        <v>19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138</v>
      </c>
      <c r="AU213" s="229" t="s">
        <v>86</v>
      </c>
      <c r="AV213" s="13" t="s">
        <v>84</v>
      </c>
      <c r="AW213" s="13" t="s">
        <v>37</v>
      </c>
      <c r="AX213" s="13" t="s">
        <v>76</v>
      </c>
      <c r="AY213" s="229" t="s">
        <v>130</v>
      </c>
    </row>
    <row r="214" spans="1:51" s="14" customFormat="1" ht="12">
      <c r="A214" s="14"/>
      <c r="B214" s="230"/>
      <c r="C214" s="231"/>
      <c r="D214" s="221" t="s">
        <v>138</v>
      </c>
      <c r="E214" s="232" t="s">
        <v>19</v>
      </c>
      <c r="F214" s="233" t="s">
        <v>349</v>
      </c>
      <c r="G214" s="231"/>
      <c r="H214" s="234">
        <v>1.483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0" t="s">
        <v>138</v>
      </c>
      <c r="AU214" s="240" t="s">
        <v>86</v>
      </c>
      <c r="AV214" s="14" t="s">
        <v>86</v>
      </c>
      <c r="AW214" s="14" t="s">
        <v>37</v>
      </c>
      <c r="AX214" s="14" t="s">
        <v>76</v>
      </c>
      <c r="AY214" s="240" t="s">
        <v>130</v>
      </c>
    </row>
    <row r="215" spans="1:51" s="14" customFormat="1" ht="12">
      <c r="A215" s="14"/>
      <c r="B215" s="230"/>
      <c r="C215" s="231"/>
      <c r="D215" s="221" t="s">
        <v>138</v>
      </c>
      <c r="E215" s="232" t="s">
        <v>19</v>
      </c>
      <c r="F215" s="233" t="s">
        <v>350</v>
      </c>
      <c r="G215" s="231"/>
      <c r="H215" s="234">
        <v>0.288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0" t="s">
        <v>138</v>
      </c>
      <c r="AU215" s="240" t="s">
        <v>86</v>
      </c>
      <c r="AV215" s="14" t="s">
        <v>86</v>
      </c>
      <c r="AW215" s="14" t="s">
        <v>37</v>
      </c>
      <c r="AX215" s="14" t="s">
        <v>76</v>
      </c>
      <c r="AY215" s="240" t="s">
        <v>130</v>
      </c>
    </row>
    <row r="216" spans="1:51" s="14" customFormat="1" ht="12">
      <c r="A216" s="14"/>
      <c r="B216" s="230"/>
      <c r="C216" s="231"/>
      <c r="D216" s="221" t="s">
        <v>138</v>
      </c>
      <c r="E216" s="232" t="s">
        <v>19</v>
      </c>
      <c r="F216" s="233" t="s">
        <v>351</v>
      </c>
      <c r="G216" s="231"/>
      <c r="H216" s="234">
        <v>0.047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0" t="s">
        <v>138</v>
      </c>
      <c r="AU216" s="240" t="s">
        <v>86</v>
      </c>
      <c r="AV216" s="14" t="s">
        <v>86</v>
      </c>
      <c r="AW216" s="14" t="s">
        <v>37</v>
      </c>
      <c r="AX216" s="14" t="s">
        <v>76</v>
      </c>
      <c r="AY216" s="240" t="s">
        <v>130</v>
      </c>
    </row>
    <row r="217" spans="1:51" s="15" customFormat="1" ht="12">
      <c r="A217" s="15"/>
      <c r="B217" s="241"/>
      <c r="C217" s="242"/>
      <c r="D217" s="221" t="s">
        <v>138</v>
      </c>
      <c r="E217" s="243" t="s">
        <v>19</v>
      </c>
      <c r="F217" s="244" t="s">
        <v>175</v>
      </c>
      <c r="G217" s="242"/>
      <c r="H217" s="245">
        <v>1.818</v>
      </c>
      <c r="I217" s="246"/>
      <c r="J217" s="242"/>
      <c r="K217" s="242"/>
      <c r="L217" s="247"/>
      <c r="M217" s="248"/>
      <c r="N217" s="249"/>
      <c r="O217" s="249"/>
      <c r="P217" s="249"/>
      <c r="Q217" s="249"/>
      <c r="R217" s="249"/>
      <c r="S217" s="249"/>
      <c r="T217" s="250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1" t="s">
        <v>138</v>
      </c>
      <c r="AU217" s="251" t="s">
        <v>86</v>
      </c>
      <c r="AV217" s="15" t="s">
        <v>136</v>
      </c>
      <c r="AW217" s="15" t="s">
        <v>37</v>
      </c>
      <c r="AX217" s="15" t="s">
        <v>84</v>
      </c>
      <c r="AY217" s="251" t="s">
        <v>130</v>
      </c>
    </row>
    <row r="218" spans="1:65" s="2" customFormat="1" ht="14.4" customHeight="1">
      <c r="A218" s="38"/>
      <c r="B218" s="39"/>
      <c r="C218" s="205" t="s">
        <v>7</v>
      </c>
      <c r="D218" s="205" t="s">
        <v>132</v>
      </c>
      <c r="E218" s="206" t="s">
        <v>352</v>
      </c>
      <c r="F218" s="207" t="s">
        <v>353</v>
      </c>
      <c r="G218" s="208" t="s">
        <v>318</v>
      </c>
      <c r="H218" s="209">
        <v>1</v>
      </c>
      <c r="I218" s="210"/>
      <c r="J218" s="211">
        <f>ROUND(I218*H218,2)</f>
        <v>0</v>
      </c>
      <c r="K218" s="212"/>
      <c r="L218" s="44"/>
      <c r="M218" s="213" t="s">
        <v>19</v>
      </c>
      <c r="N218" s="214" t="s">
        <v>47</v>
      </c>
      <c r="O218" s="84"/>
      <c r="P218" s="215">
        <f>O218*H218</f>
        <v>0</v>
      </c>
      <c r="Q218" s="215">
        <v>0</v>
      </c>
      <c r="R218" s="215">
        <f>Q218*H218</f>
        <v>0</v>
      </c>
      <c r="S218" s="215">
        <v>0</v>
      </c>
      <c r="T218" s="21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7" t="s">
        <v>136</v>
      </c>
      <c r="AT218" s="217" t="s">
        <v>132</v>
      </c>
      <c r="AU218" s="217" t="s">
        <v>86</v>
      </c>
      <c r="AY218" s="17" t="s">
        <v>130</v>
      </c>
      <c r="BE218" s="218">
        <f>IF(N218="základní",J218,0)</f>
        <v>0</v>
      </c>
      <c r="BF218" s="218">
        <f>IF(N218="snížená",J218,0)</f>
        <v>0</v>
      </c>
      <c r="BG218" s="218">
        <f>IF(N218="zákl. přenesená",J218,0)</f>
        <v>0</v>
      </c>
      <c r="BH218" s="218">
        <f>IF(N218="sníž. přenesená",J218,0)</f>
        <v>0</v>
      </c>
      <c r="BI218" s="218">
        <f>IF(N218="nulová",J218,0)</f>
        <v>0</v>
      </c>
      <c r="BJ218" s="17" t="s">
        <v>84</v>
      </c>
      <c r="BK218" s="218">
        <f>ROUND(I218*H218,2)</f>
        <v>0</v>
      </c>
      <c r="BL218" s="17" t="s">
        <v>136</v>
      </c>
      <c r="BM218" s="217" t="s">
        <v>354</v>
      </c>
    </row>
    <row r="219" spans="1:51" s="13" customFormat="1" ht="12">
      <c r="A219" s="13"/>
      <c r="B219" s="219"/>
      <c r="C219" s="220"/>
      <c r="D219" s="221" t="s">
        <v>138</v>
      </c>
      <c r="E219" s="222" t="s">
        <v>19</v>
      </c>
      <c r="F219" s="223" t="s">
        <v>236</v>
      </c>
      <c r="G219" s="220"/>
      <c r="H219" s="222" t="s">
        <v>19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9" t="s">
        <v>138</v>
      </c>
      <c r="AU219" s="229" t="s">
        <v>86</v>
      </c>
      <c r="AV219" s="13" t="s">
        <v>84</v>
      </c>
      <c r="AW219" s="13" t="s">
        <v>37</v>
      </c>
      <c r="AX219" s="13" t="s">
        <v>76</v>
      </c>
      <c r="AY219" s="229" t="s">
        <v>130</v>
      </c>
    </row>
    <row r="220" spans="1:51" s="13" customFormat="1" ht="12">
      <c r="A220" s="13"/>
      <c r="B220" s="219"/>
      <c r="C220" s="220"/>
      <c r="D220" s="221" t="s">
        <v>138</v>
      </c>
      <c r="E220" s="222" t="s">
        <v>19</v>
      </c>
      <c r="F220" s="223" t="s">
        <v>237</v>
      </c>
      <c r="G220" s="220"/>
      <c r="H220" s="222" t="s">
        <v>19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9" t="s">
        <v>138</v>
      </c>
      <c r="AU220" s="229" t="s">
        <v>86</v>
      </c>
      <c r="AV220" s="13" t="s">
        <v>84</v>
      </c>
      <c r="AW220" s="13" t="s">
        <v>37</v>
      </c>
      <c r="AX220" s="13" t="s">
        <v>76</v>
      </c>
      <c r="AY220" s="229" t="s">
        <v>130</v>
      </c>
    </row>
    <row r="221" spans="1:51" s="14" customFormat="1" ht="12">
      <c r="A221" s="14"/>
      <c r="B221" s="230"/>
      <c r="C221" s="231"/>
      <c r="D221" s="221" t="s">
        <v>138</v>
      </c>
      <c r="E221" s="232" t="s">
        <v>19</v>
      </c>
      <c r="F221" s="233" t="s">
        <v>355</v>
      </c>
      <c r="G221" s="231"/>
      <c r="H221" s="234">
        <v>1</v>
      </c>
      <c r="I221" s="235"/>
      <c r="J221" s="231"/>
      <c r="K221" s="231"/>
      <c r="L221" s="236"/>
      <c r="M221" s="237"/>
      <c r="N221" s="238"/>
      <c r="O221" s="238"/>
      <c r="P221" s="238"/>
      <c r="Q221" s="238"/>
      <c r="R221" s="238"/>
      <c r="S221" s="238"/>
      <c r="T221" s="239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0" t="s">
        <v>138</v>
      </c>
      <c r="AU221" s="240" t="s">
        <v>86</v>
      </c>
      <c r="AV221" s="14" t="s">
        <v>86</v>
      </c>
      <c r="AW221" s="14" t="s">
        <v>37</v>
      </c>
      <c r="AX221" s="14" t="s">
        <v>76</v>
      </c>
      <c r="AY221" s="240" t="s">
        <v>130</v>
      </c>
    </row>
    <row r="222" spans="1:51" s="15" customFormat="1" ht="12">
      <c r="A222" s="15"/>
      <c r="B222" s="241"/>
      <c r="C222" s="242"/>
      <c r="D222" s="221" t="s">
        <v>138</v>
      </c>
      <c r="E222" s="243" t="s">
        <v>19</v>
      </c>
      <c r="F222" s="244" t="s">
        <v>175</v>
      </c>
      <c r="G222" s="242"/>
      <c r="H222" s="245">
        <v>1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1" t="s">
        <v>138</v>
      </c>
      <c r="AU222" s="251" t="s">
        <v>86</v>
      </c>
      <c r="AV222" s="15" t="s">
        <v>136</v>
      </c>
      <c r="AW222" s="15" t="s">
        <v>37</v>
      </c>
      <c r="AX222" s="15" t="s">
        <v>84</v>
      </c>
      <c r="AY222" s="251" t="s">
        <v>130</v>
      </c>
    </row>
    <row r="223" spans="1:65" s="2" customFormat="1" ht="14.4" customHeight="1">
      <c r="A223" s="38"/>
      <c r="B223" s="39"/>
      <c r="C223" s="205" t="s">
        <v>356</v>
      </c>
      <c r="D223" s="205" t="s">
        <v>132</v>
      </c>
      <c r="E223" s="206" t="s">
        <v>357</v>
      </c>
      <c r="F223" s="207" t="s">
        <v>358</v>
      </c>
      <c r="G223" s="208" t="s">
        <v>290</v>
      </c>
      <c r="H223" s="209">
        <v>27</v>
      </c>
      <c r="I223" s="210"/>
      <c r="J223" s="211">
        <f>ROUND(I223*H223,2)</f>
        <v>0</v>
      </c>
      <c r="K223" s="212"/>
      <c r="L223" s="44"/>
      <c r="M223" s="213" t="s">
        <v>19</v>
      </c>
      <c r="N223" s="214" t="s">
        <v>47</v>
      </c>
      <c r="O223" s="84"/>
      <c r="P223" s="215">
        <f>O223*H223</f>
        <v>0</v>
      </c>
      <c r="Q223" s="215">
        <v>0</v>
      </c>
      <c r="R223" s="215">
        <f>Q223*H223</f>
        <v>0</v>
      </c>
      <c r="S223" s="215">
        <v>0</v>
      </c>
      <c r="T223" s="21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7" t="s">
        <v>136</v>
      </c>
      <c r="AT223" s="217" t="s">
        <v>132</v>
      </c>
      <c r="AU223" s="217" t="s">
        <v>86</v>
      </c>
      <c r="AY223" s="17" t="s">
        <v>130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7" t="s">
        <v>84</v>
      </c>
      <c r="BK223" s="218">
        <f>ROUND(I223*H223,2)</f>
        <v>0</v>
      </c>
      <c r="BL223" s="17" t="s">
        <v>136</v>
      </c>
      <c r="BM223" s="217" t="s">
        <v>359</v>
      </c>
    </row>
    <row r="224" spans="1:51" s="13" customFormat="1" ht="12">
      <c r="A224" s="13"/>
      <c r="B224" s="219"/>
      <c r="C224" s="220"/>
      <c r="D224" s="221" t="s">
        <v>138</v>
      </c>
      <c r="E224" s="222" t="s">
        <v>19</v>
      </c>
      <c r="F224" s="223" t="s">
        <v>237</v>
      </c>
      <c r="G224" s="220"/>
      <c r="H224" s="222" t="s">
        <v>19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9" t="s">
        <v>138</v>
      </c>
      <c r="AU224" s="229" t="s">
        <v>86</v>
      </c>
      <c r="AV224" s="13" t="s">
        <v>84</v>
      </c>
      <c r="AW224" s="13" t="s">
        <v>37</v>
      </c>
      <c r="AX224" s="13" t="s">
        <v>76</v>
      </c>
      <c r="AY224" s="229" t="s">
        <v>130</v>
      </c>
    </row>
    <row r="225" spans="1:51" s="13" customFormat="1" ht="12">
      <c r="A225" s="13"/>
      <c r="B225" s="219"/>
      <c r="C225" s="220"/>
      <c r="D225" s="221" t="s">
        <v>138</v>
      </c>
      <c r="E225" s="222" t="s">
        <v>19</v>
      </c>
      <c r="F225" s="223" t="s">
        <v>140</v>
      </c>
      <c r="G225" s="220"/>
      <c r="H225" s="222" t="s">
        <v>19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29" t="s">
        <v>138</v>
      </c>
      <c r="AU225" s="229" t="s">
        <v>86</v>
      </c>
      <c r="AV225" s="13" t="s">
        <v>84</v>
      </c>
      <c r="AW225" s="13" t="s">
        <v>37</v>
      </c>
      <c r="AX225" s="13" t="s">
        <v>76</v>
      </c>
      <c r="AY225" s="229" t="s">
        <v>130</v>
      </c>
    </row>
    <row r="226" spans="1:51" s="14" customFormat="1" ht="12">
      <c r="A226" s="14"/>
      <c r="B226" s="230"/>
      <c r="C226" s="231"/>
      <c r="D226" s="221" t="s">
        <v>138</v>
      </c>
      <c r="E226" s="232" t="s">
        <v>19</v>
      </c>
      <c r="F226" s="233" t="s">
        <v>360</v>
      </c>
      <c r="G226" s="231"/>
      <c r="H226" s="234">
        <v>27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0" t="s">
        <v>138</v>
      </c>
      <c r="AU226" s="240" t="s">
        <v>86</v>
      </c>
      <c r="AV226" s="14" t="s">
        <v>86</v>
      </c>
      <c r="AW226" s="14" t="s">
        <v>37</v>
      </c>
      <c r="AX226" s="14" t="s">
        <v>84</v>
      </c>
      <c r="AY226" s="240" t="s">
        <v>130</v>
      </c>
    </row>
    <row r="227" spans="1:65" s="2" customFormat="1" ht="14.4" customHeight="1">
      <c r="A227" s="38"/>
      <c r="B227" s="39"/>
      <c r="C227" s="205" t="s">
        <v>361</v>
      </c>
      <c r="D227" s="205" t="s">
        <v>132</v>
      </c>
      <c r="E227" s="206" t="s">
        <v>362</v>
      </c>
      <c r="F227" s="207" t="s">
        <v>363</v>
      </c>
      <c r="G227" s="208" t="s">
        <v>149</v>
      </c>
      <c r="H227" s="209">
        <v>44</v>
      </c>
      <c r="I227" s="210"/>
      <c r="J227" s="211">
        <f>ROUND(I227*H227,2)</f>
        <v>0</v>
      </c>
      <c r="K227" s="212"/>
      <c r="L227" s="44"/>
      <c r="M227" s="213" t="s">
        <v>19</v>
      </c>
      <c r="N227" s="214" t="s">
        <v>47</v>
      </c>
      <c r="O227" s="84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7" t="s">
        <v>136</v>
      </c>
      <c r="AT227" s="217" t="s">
        <v>132</v>
      </c>
      <c r="AU227" s="217" t="s">
        <v>86</v>
      </c>
      <c r="AY227" s="17" t="s">
        <v>130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7" t="s">
        <v>84</v>
      </c>
      <c r="BK227" s="218">
        <f>ROUND(I227*H227,2)</f>
        <v>0</v>
      </c>
      <c r="BL227" s="17" t="s">
        <v>136</v>
      </c>
      <c r="BM227" s="217" t="s">
        <v>364</v>
      </c>
    </row>
    <row r="228" spans="1:51" s="13" customFormat="1" ht="12">
      <c r="A228" s="13"/>
      <c r="B228" s="219"/>
      <c r="C228" s="220"/>
      <c r="D228" s="221" t="s">
        <v>138</v>
      </c>
      <c r="E228" s="222" t="s">
        <v>19</v>
      </c>
      <c r="F228" s="223" t="s">
        <v>237</v>
      </c>
      <c r="G228" s="220"/>
      <c r="H228" s="222" t="s">
        <v>19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9" t="s">
        <v>138</v>
      </c>
      <c r="AU228" s="229" t="s">
        <v>86</v>
      </c>
      <c r="AV228" s="13" t="s">
        <v>84</v>
      </c>
      <c r="AW228" s="13" t="s">
        <v>37</v>
      </c>
      <c r="AX228" s="13" t="s">
        <v>76</v>
      </c>
      <c r="AY228" s="229" t="s">
        <v>130</v>
      </c>
    </row>
    <row r="229" spans="1:51" s="13" customFormat="1" ht="12">
      <c r="A229" s="13"/>
      <c r="B229" s="219"/>
      <c r="C229" s="220"/>
      <c r="D229" s="221" t="s">
        <v>138</v>
      </c>
      <c r="E229" s="222" t="s">
        <v>19</v>
      </c>
      <c r="F229" s="223" t="s">
        <v>140</v>
      </c>
      <c r="G229" s="220"/>
      <c r="H229" s="222" t="s">
        <v>19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9" t="s">
        <v>138</v>
      </c>
      <c r="AU229" s="229" t="s">
        <v>86</v>
      </c>
      <c r="AV229" s="13" t="s">
        <v>84</v>
      </c>
      <c r="AW229" s="13" t="s">
        <v>37</v>
      </c>
      <c r="AX229" s="13" t="s">
        <v>76</v>
      </c>
      <c r="AY229" s="229" t="s">
        <v>130</v>
      </c>
    </row>
    <row r="230" spans="1:51" s="14" customFormat="1" ht="12">
      <c r="A230" s="14"/>
      <c r="B230" s="230"/>
      <c r="C230" s="231"/>
      <c r="D230" s="221" t="s">
        <v>138</v>
      </c>
      <c r="E230" s="232" t="s">
        <v>19</v>
      </c>
      <c r="F230" s="233" t="s">
        <v>365</v>
      </c>
      <c r="G230" s="231"/>
      <c r="H230" s="234">
        <v>44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0" t="s">
        <v>138</v>
      </c>
      <c r="AU230" s="240" t="s">
        <v>86</v>
      </c>
      <c r="AV230" s="14" t="s">
        <v>86</v>
      </c>
      <c r="AW230" s="14" t="s">
        <v>37</v>
      </c>
      <c r="AX230" s="14" t="s">
        <v>84</v>
      </c>
      <c r="AY230" s="240" t="s">
        <v>130</v>
      </c>
    </row>
    <row r="231" spans="1:65" s="2" customFormat="1" ht="14.4" customHeight="1">
      <c r="A231" s="38"/>
      <c r="B231" s="39"/>
      <c r="C231" s="205" t="s">
        <v>366</v>
      </c>
      <c r="D231" s="205" t="s">
        <v>132</v>
      </c>
      <c r="E231" s="206" t="s">
        <v>367</v>
      </c>
      <c r="F231" s="207" t="s">
        <v>368</v>
      </c>
      <c r="G231" s="208" t="s">
        <v>135</v>
      </c>
      <c r="H231" s="209">
        <v>0.832</v>
      </c>
      <c r="I231" s="210"/>
      <c r="J231" s="211">
        <f>ROUND(I231*H231,2)</f>
        <v>0</v>
      </c>
      <c r="K231" s="212"/>
      <c r="L231" s="44"/>
      <c r="M231" s="213" t="s">
        <v>19</v>
      </c>
      <c r="N231" s="214" t="s">
        <v>47</v>
      </c>
      <c r="O231" s="84"/>
      <c r="P231" s="215">
        <f>O231*H231</f>
        <v>0</v>
      </c>
      <c r="Q231" s="215">
        <v>2.33593769230769</v>
      </c>
      <c r="R231" s="215">
        <f>Q231*H231</f>
        <v>1.9435001599999981</v>
      </c>
      <c r="S231" s="215">
        <v>0</v>
      </c>
      <c r="T231" s="21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7" t="s">
        <v>136</v>
      </c>
      <c r="AT231" s="217" t="s">
        <v>132</v>
      </c>
      <c r="AU231" s="217" t="s">
        <v>86</v>
      </c>
      <c r="AY231" s="17" t="s">
        <v>130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7" t="s">
        <v>84</v>
      </c>
      <c r="BK231" s="218">
        <f>ROUND(I231*H231,2)</f>
        <v>0</v>
      </c>
      <c r="BL231" s="17" t="s">
        <v>136</v>
      </c>
      <c r="BM231" s="217" t="s">
        <v>369</v>
      </c>
    </row>
    <row r="232" spans="1:51" s="13" customFormat="1" ht="12">
      <c r="A232" s="13"/>
      <c r="B232" s="219"/>
      <c r="C232" s="220"/>
      <c r="D232" s="221" t="s">
        <v>138</v>
      </c>
      <c r="E232" s="222" t="s">
        <v>19</v>
      </c>
      <c r="F232" s="223" t="s">
        <v>237</v>
      </c>
      <c r="G232" s="220"/>
      <c r="H232" s="222" t="s">
        <v>19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9" t="s">
        <v>138</v>
      </c>
      <c r="AU232" s="229" t="s">
        <v>86</v>
      </c>
      <c r="AV232" s="13" t="s">
        <v>84</v>
      </c>
      <c r="AW232" s="13" t="s">
        <v>37</v>
      </c>
      <c r="AX232" s="13" t="s">
        <v>76</v>
      </c>
      <c r="AY232" s="229" t="s">
        <v>130</v>
      </c>
    </row>
    <row r="233" spans="1:51" s="13" customFormat="1" ht="12">
      <c r="A233" s="13"/>
      <c r="B233" s="219"/>
      <c r="C233" s="220"/>
      <c r="D233" s="221" t="s">
        <v>138</v>
      </c>
      <c r="E233" s="222" t="s">
        <v>19</v>
      </c>
      <c r="F233" s="223" t="s">
        <v>261</v>
      </c>
      <c r="G233" s="220"/>
      <c r="H233" s="222" t="s">
        <v>19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9" t="s">
        <v>138</v>
      </c>
      <c r="AU233" s="229" t="s">
        <v>86</v>
      </c>
      <c r="AV233" s="13" t="s">
        <v>84</v>
      </c>
      <c r="AW233" s="13" t="s">
        <v>37</v>
      </c>
      <c r="AX233" s="13" t="s">
        <v>76</v>
      </c>
      <c r="AY233" s="229" t="s">
        <v>130</v>
      </c>
    </row>
    <row r="234" spans="1:51" s="14" customFormat="1" ht="12">
      <c r="A234" s="14"/>
      <c r="B234" s="230"/>
      <c r="C234" s="231"/>
      <c r="D234" s="221" t="s">
        <v>138</v>
      </c>
      <c r="E234" s="232" t="s">
        <v>19</v>
      </c>
      <c r="F234" s="233" t="s">
        <v>370</v>
      </c>
      <c r="G234" s="231"/>
      <c r="H234" s="234">
        <v>0.832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0" t="s">
        <v>138</v>
      </c>
      <c r="AU234" s="240" t="s">
        <v>86</v>
      </c>
      <c r="AV234" s="14" t="s">
        <v>86</v>
      </c>
      <c r="AW234" s="14" t="s">
        <v>37</v>
      </c>
      <c r="AX234" s="14" t="s">
        <v>76</v>
      </c>
      <c r="AY234" s="240" t="s">
        <v>130</v>
      </c>
    </row>
    <row r="235" spans="1:51" s="15" customFormat="1" ht="12">
      <c r="A235" s="15"/>
      <c r="B235" s="241"/>
      <c r="C235" s="242"/>
      <c r="D235" s="221" t="s">
        <v>138</v>
      </c>
      <c r="E235" s="243" t="s">
        <v>19</v>
      </c>
      <c r="F235" s="244" t="s">
        <v>175</v>
      </c>
      <c r="G235" s="242"/>
      <c r="H235" s="245">
        <v>0.832</v>
      </c>
      <c r="I235" s="246"/>
      <c r="J235" s="242"/>
      <c r="K235" s="242"/>
      <c r="L235" s="247"/>
      <c r="M235" s="248"/>
      <c r="N235" s="249"/>
      <c r="O235" s="249"/>
      <c r="P235" s="249"/>
      <c r="Q235" s="249"/>
      <c r="R235" s="249"/>
      <c r="S235" s="249"/>
      <c r="T235" s="250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1" t="s">
        <v>138</v>
      </c>
      <c r="AU235" s="251" t="s">
        <v>86</v>
      </c>
      <c r="AV235" s="15" t="s">
        <v>136</v>
      </c>
      <c r="AW235" s="15" t="s">
        <v>37</v>
      </c>
      <c r="AX235" s="15" t="s">
        <v>84</v>
      </c>
      <c r="AY235" s="251" t="s">
        <v>130</v>
      </c>
    </row>
    <row r="236" spans="1:65" s="2" customFormat="1" ht="14.4" customHeight="1">
      <c r="A236" s="38"/>
      <c r="B236" s="39"/>
      <c r="C236" s="205" t="s">
        <v>371</v>
      </c>
      <c r="D236" s="205" t="s">
        <v>132</v>
      </c>
      <c r="E236" s="206" t="s">
        <v>372</v>
      </c>
      <c r="F236" s="207" t="s">
        <v>373</v>
      </c>
      <c r="G236" s="208" t="s">
        <v>135</v>
      </c>
      <c r="H236" s="209">
        <v>3.472</v>
      </c>
      <c r="I236" s="210"/>
      <c r="J236" s="211">
        <f>ROUND(I236*H236,2)</f>
        <v>0</v>
      </c>
      <c r="K236" s="212"/>
      <c r="L236" s="44"/>
      <c r="M236" s="213" t="s">
        <v>19</v>
      </c>
      <c r="N236" s="214" t="s">
        <v>47</v>
      </c>
      <c r="O236" s="84"/>
      <c r="P236" s="215">
        <f>O236*H236</f>
        <v>0</v>
      </c>
      <c r="Q236" s="215">
        <v>2.52920488479263</v>
      </c>
      <c r="R236" s="215">
        <f>Q236*H236</f>
        <v>8.78139936000001</v>
      </c>
      <c r="S236" s="215">
        <v>0</v>
      </c>
      <c r="T236" s="21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17" t="s">
        <v>136</v>
      </c>
      <c r="AT236" s="217" t="s">
        <v>132</v>
      </c>
      <c r="AU236" s="217" t="s">
        <v>86</v>
      </c>
      <c r="AY236" s="17" t="s">
        <v>130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7" t="s">
        <v>84</v>
      </c>
      <c r="BK236" s="218">
        <f>ROUND(I236*H236,2)</f>
        <v>0</v>
      </c>
      <c r="BL236" s="17" t="s">
        <v>136</v>
      </c>
      <c r="BM236" s="217" t="s">
        <v>374</v>
      </c>
    </row>
    <row r="237" spans="1:51" s="13" customFormat="1" ht="12">
      <c r="A237" s="13"/>
      <c r="B237" s="219"/>
      <c r="C237" s="220"/>
      <c r="D237" s="221" t="s">
        <v>138</v>
      </c>
      <c r="E237" s="222" t="s">
        <v>19</v>
      </c>
      <c r="F237" s="223" t="s">
        <v>237</v>
      </c>
      <c r="G237" s="220"/>
      <c r="H237" s="222" t="s">
        <v>19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29" t="s">
        <v>138</v>
      </c>
      <c r="AU237" s="229" t="s">
        <v>86</v>
      </c>
      <c r="AV237" s="13" t="s">
        <v>84</v>
      </c>
      <c r="AW237" s="13" t="s">
        <v>37</v>
      </c>
      <c r="AX237" s="13" t="s">
        <v>76</v>
      </c>
      <c r="AY237" s="229" t="s">
        <v>130</v>
      </c>
    </row>
    <row r="238" spans="1:51" s="13" customFormat="1" ht="12">
      <c r="A238" s="13"/>
      <c r="B238" s="219"/>
      <c r="C238" s="220"/>
      <c r="D238" s="221" t="s">
        <v>138</v>
      </c>
      <c r="E238" s="222" t="s">
        <v>19</v>
      </c>
      <c r="F238" s="223" t="s">
        <v>261</v>
      </c>
      <c r="G238" s="220"/>
      <c r="H238" s="222" t="s">
        <v>19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9" t="s">
        <v>138</v>
      </c>
      <c r="AU238" s="229" t="s">
        <v>86</v>
      </c>
      <c r="AV238" s="13" t="s">
        <v>84</v>
      </c>
      <c r="AW238" s="13" t="s">
        <v>37</v>
      </c>
      <c r="AX238" s="13" t="s">
        <v>76</v>
      </c>
      <c r="AY238" s="229" t="s">
        <v>130</v>
      </c>
    </row>
    <row r="239" spans="1:51" s="13" customFormat="1" ht="12">
      <c r="A239" s="13"/>
      <c r="B239" s="219"/>
      <c r="C239" s="220"/>
      <c r="D239" s="221" t="s">
        <v>138</v>
      </c>
      <c r="E239" s="222" t="s">
        <v>19</v>
      </c>
      <c r="F239" s="223" t="s">
        <v>262</v>
      </c>
      <c r="G239" s="220"/>
      <c r="H239" s="222" t="s">
        <v>19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9" t="s">
        <v>138</v>
      </c>
      <c r="AU239" s="229" t="s">
        <v>86</v>
      </c>
      <c r="AV239" s="13" t="s">
        <v>84</v>
      </c>
      <c r="AW239" s="13" t="s">
        <v>37</v>
      </c>
      <c r="AX239" s="13" t="s">
        <v>76</v>
      </c>
      <c r="AY239" s="229" t="s">
        <v>130</v>
      </c>
    </row>
    <row r="240" spans="1:51" s="14" customFormat="1" ht="12">
      <c r="A240" s="14"/>
      <c r="B240" s="230"/>
      <c r="C240" s="231"/>
      <c r="D240" s="221" t="s">
        <v>138</v>
      </c>
      <c r="E240" s="232" t="s">
        <v>19</v>
      </c>
      <c r="F240" s="233" t="s">
        <v>375</v>
      </c>
      <c r="G240" s="231"/>
      <c r="H240" s="234">
        <v>3.472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0" t="s">
        <v>138</v>
      </c>
      <c r="AU240" s="240" t="s">
        <v>86</v>
      </c>
      <c r="AV240" s="14" t="s">
        <v>86</v>
      </c>
      <c r="AW240" s="14" t="s">
        <v>37</v>
      </c>
      <c r="AX240" s="14" t="s">
        <v>76</v>
      </c>
      <c r="AY240" s="240" t="s">
        <v>130</v>
      </c>
    </row>
    <row r="241" spans="1:51" s="15" customFormat="1" ht="12">
      <c r="A241" s="15"/>
      <c r="B241" s="241"/>
      <c r="C241" s="242"/>
      <c r="D241" s="221" t="s">
        <v>138</v>
      </c>
      <c r="E241" s="243" t="s">
        <v>19</v>
      </c>
      <c r="F241" s="244" t="s">
        <v>175</v>
      </c>
      <c r="G241" s="242"/>
      <c r="H241" s="245">
        <v>3.472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1" t="s">
        <v>138</v>
      </c>
      <c r="AU241" s="251" t="s">
        <v>86</v>
      </c>
      <c r="AV241" s="15" t="s">
        <v>136</v>
      </c>
      <c r="AW241" s="15" t="s">
        <v>37</v>
      </c>
      <c r="AX241" s="15" t="s">
        <v>84</v>
      </c>
      <c r="AY241" s="251" t="s">
        <v>130</v>
      </c>
    </row>
    <row r="242" spans="1:65" s="2" customFormat="1" ht="14.4" customHeight="1">
      <c r="A242" s="38"/>
      <c r="B242" s="39"/>
      <c r="C242" s="205" t="s">
        <v>376</v>
      </c>
      <c r="D242" s="205" t="s">
        <v>132</v>
      </c>
      <c r="E242" s="206" t="s">
        <v>377</v>
      </c>
      <c r="F242" s="207" t="s">
        <v>378</v>
      </c>
      <c r="G242" s="208" t="s">
        <v>347</v>
      </c>
      <c r="H242" s="209">
        <v>0.451</v>
      </c>
      <c r="I242" s="210"/>
      <c r="J242" s="211">
        <f>ROUND(I242*H242,2)</f>
        <v>0</v>
      </c>
      <c r="K242" s="212"/>
      <c r="L242" s="44"/>
      <c r="M242" s="213" t="s">
        <v>19</v>
      </c>
      <c r="N242" s="214" t="s">
        <v>47</v>
      </c>
      <c r="O242" s="84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7" t="s">
        <v>136</v>
      </c>
      <c r="AT242" s="217" t="s">
        <v>132</v>
      </c>
      <c r="AU242" s="217" t="s">
        <v>86</v>
      </c>
      <c r="AY242" s="17" t="s">
        <v>130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7" t="s">
        <v>84</v>
      </c>
      <c r="BK242" s="218">
        <f>ROUND(I242*H242,2)</f>
        <v>0</v>
      </c>
      <c r="BL242" s="17" t="s">
        <v>136</v>
      </c>
      <c r="BM242" s="217" t="s">
        <v>379</v>
      </c>
    </row>
    <row r="243" spans="1:51" s="13" customFormat="1" ht="12">
      <c r="A243" s="13"/>
      <c r="B243" s="219"/>
      <c r="C243" s="220"/>
      <c r="D243" s="221" t="s">
        <v>138</v>
      </c>
      <c r="E243" s="222" t="s">
        <v>19</v>
      </c>
      <c r="F243" s="223" t="s">
        <v>380</v>
      </c>
      <c r="G243" s="220"/>
      <c r="H243" s="222" t="s">
        <v>19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9" t="s">
        <v>138</v>
      </c>
      <c r="AU243" s="229" t="s">
        <v>86</v>
      </c>
      <c r="AV243" s="13" t="s">
        <v>84</v>
      </c>
      <c r="AW243" s="13" t="s">
        <v>37</v>
      </c>
      <c r="AX243" s="13" t="s">
        <v>76</v>
      </c>
      <c r="AY243" s="229" t="s">
        <v>130</v>
      </c>
    </row>
    <row r="244" spans="1:51" s="14" customFormat="1" ht="12">
      <c r="A244" s="14"/>
      <c r="B244" s="230"/>
      <c r="C244" s="231"/>
      <c r="D244" s="221" t="s">
        <v>138</v>
      </c>
      <c r="E244" s="232" t="s">
        <v>19</v>
      </c>
      <c r="F244" s="233" t="s">
        <v>381</v>
      </c>
      <c r="G244" s="231"/>
      <c r="H244" s="234">
        <v>0.451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0" t="s">
        <v>138</v>
      </c>
      <c r="AU244" s="240" t="s">
        <v>86</v>
      </c>
      <c r="AV244" s="14" t="s">
        <v>86</v>
      </c>
      <c r="AW244" s="14" t="s">
        <v>37</v>
      </c>
      <c r="AX244" s="14" t="s">
        <v>84</v>
      </c>
      <c r="AY244" s="240" t="s">
        <v>130</v>
      </c>
    </row>
    <row r="245" spans="1:65" s="2" customFormat="1" ht="14.4" customHeight="1">
      <c r="A245" s="38"/>
      <c r="B245" s="39"/>
      <c r="C245" s="205" t="s">
        <v>382</v>
      </c>
      <c r="D245" s="205" t="s">
        <v>132</v>
      </c>
      <c r="E245" s="206" t="s">
        <v>383</v>
      </c>
      <c r="F245" s="207" t="s">
        <v>384</v>
      </c>
      <c r="G245" s="208" t="s">
        <v>135</v>
      </c>
      <c r="H245" s="209">
        <v>0.503</v>
      </c>
      <c r="I245" s="210"/>
      <c r="J245" s="211">
        <f>ROUND(I245*H245,2)</f>
        <v>0</v>
      </c>
      <c r="K245" s="212"/>
      <c r="L245" s="44"/>
      <c r="M245" s="213" t="s">
        <v>19</v>
      </c>
      <c r="N245" s="214" t="s">
        <v>47</v>
      </c>
      <c r="O245" s="84"/>
      <c r="P245" s="215">
        <f>O245*H245</f>
        <v>0</v>
      </c>
      <c r="Q245" s="215">
        <v>0</v>
      </c>
      <c r="R245" s="215">
        <f>Q245*H245</f>
        <v>0</v>
      </c>
      <c r="S245" s="215">
        <v>0</v>
      </c>
      <c r="T245" s="21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7" t="s">
        <v>136</v>
      </c>
      <c r="AT245" s="217" t="s">
        <v>132</v>
      </c>
      <c r="AU245" s="217" t="s">
        <v>86</v>
      </c>
      <c r="AY245" s="17" t="s">
        <v>130</v>
      </c>
      <c r="BE245" s="218">
        <f>IF(N245="základní",J245,0)</f>
        <v>0</v>
      </c>
      <c r="BF245" s="218">
        <f>IF(N245="snížená",J245,0)</f>
        <v>0</v>
      </c>
      <c r="BG245" s="218">
        <f>IF(N245="zákl. přenesená",J245,0)</f>
        <v>0</v>
      </c>
      <c r="BH245" s="218">
        <f>IF(N245="sníž. přenesená",J245,0)</f>
        <v>0</v>
      </c>
      <c r="BI245" s="218">
        <f>IF(N245="nulová",J245,0)</f>
        <v>0</v>
      </c>
      <c r="BJ245" s="17" t="s">
        <v>84</v>
      </c>
      <c r="BK245" s="218">
        <f>ROUND(I245*H245,2)</f>
        <v>0</v>
      </c>
      <c r="BL245" s="17" t="s">
        <v>136</v>
      </c>
      <c r="BM245" s="217" t="s">
        <v>385</v>
      </c>
    </row>
    <row r="246" spans="1:51" s="13" customFormat="1" ht="12">
      <c r="A246" s="13"/>
      <c r="B246" s="219"/>
      <c r="C246" s="220"/>
      <c r="D246" s="221" t="s">
        <v>138</v>
      </c>
      <c r="E246" s="222" t="s">
        <v>19</v>
      </c>
      <c r="F246" s="223" t="s">
        <v>237</v>
      </c>
      <c r="G246" s="220"/>
      <c r="H246" s="222" t="s">
        <v>19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9" t="s">
        <v>138</v>
      </c>
      <c r="AU246" s="229" t="s">
        <v>86</v>
      </c>
      <c r="AV246" s="13" t="s">
        <v>84</v>
      </c>
      <c r="AW246" s="13" t="s">
        <v>37</v>
      </c>
      <c r="AX246" s="13" t="s">
        <v>76</v>
      </c>
      <c r="AY246" s="229" t="s">
        <v>130</v>
      </c>
    </row>
    <row r="247" spans="1:51" s="13" customFormat="1" ht="12">
      <c r="A247" s="13"/>
      <c r="B247" s="219"/>
      <c r="C247" s="220"/>
      <c r="D247" s="221" t="s">
        <v>138</v>
      </c>
      <c r="E247" s="222" t="s">
        <v>19</v>
      </c>
      <c r="F247" s="223" t="s">
        <v>140</v>
      </c>
      <c r="G247" s="220"/>
      <c r="H247" s="222" t="s">
        <v>19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9" t="s">
        <v>138</v>
      </c>
      <c r="AU247" s="229" t="s">
        <v>86</v>
      </c>
      <c r="AV247" s="13" t="s">
        <v>84</v>
      </c>
      <c r="AW247" s="13" t="s">
        <v>37</v>
      </c>
      <c r="AX247" s="13" t="s">
        <v>76</v>
      </c>
      <c r="AY247" s="229" t="s">
        <v>130</v>
      </c>
    </row>
    <row r="248" spans="1:51" s="14" customFormat="1" ht="12">
      <c r="A248" s="14"/>
      <c r="B248" s="230"/>
      <c r="C248" s="231"/>
      <c r="D248" s="221" t="s">
        <v>138</v>
      </c>
      <c r="E248" s="232" t="s">
        <v>19</v>
      </c>
      <c r="F248" s="233" t="s">
        <v>386</v>
      </c>
      <c r="G248" s="231"/>
      <c r="H248" s="234">
        <v>0.503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0" t="s">
        <v>138</v>
      </c>
      <c r="AU248" s="240" t="s">
        <v>86</v>
      </c>
      <c r="AV248" s="14" t="s">
        <v>86</v>
      </c>
      <c r="AW248" s="14" t="s">
        <v>37</v>
      </c>
      <c r="AX248" s="14" t="s">
        <v>84</v>
      </c>
      <c r="AY248" s="240" t="s">
        <v>130</v>
      </c>
    </row>
    <row r="249" spans="1:63" s="12" customFormat="1" ht="22.8" customHeight="1">
      <c r="A249" s="12"/>
      <c r="B249" s="189"/>
      <c r="C249" s="190"/>
      <c r="D249" s="191" t="s">
        <v>75</v>
      </c>
      <c r="E249" s="203" t="s">
        <v>146</v>
      </c>
      <c r="F249" s="203" t="s">
        <v>387</v>
      </c>
      <c r="G249" s="190"/>
      <c r="H249" s="190"/>
      <c r="I249" s="193"/>
      <c r="J249" s="204">
        <f>BK249</f>
        <v>0</v>
      </c>
      <c r="K249" s="190"/>
      <c r="L249" s="195"/>
      <c r="M249" s="196"/>
      <c r="N249" s="197"/>
      <c r="O249" s="197"/>
      <c r="P249" s="198">
        <f>SUM(P250:P287)</f>
        <v>0</v>
      </c>
      <c r="Q249" s="197"/>
      <c r="R249" s="198">
        <f>SUM(R250:R287)</f>
        <v>22.665406399999984</v>
      </c>
      <c r="S249" s="197"/>
      <c r="T249" s="199">
        <f>SUM(T250:T287)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0" t="s">
        <v>84</v>
      </c>
      <c r="AT249" s="201" t="s">
        <v>75</v>
      </c>
      <c r="AU249" s="201" t="s">
        <v>84</v>
      </c>
      <c r="AY249" s="200" t="s">
        <v>130</v>
      </c>
      <c r="BK249" s="202">
        <f>SUM(BK250:BK287)</f>
        <v>0</v>
      </c>
    </row>
    <row r="250" spans="1:65" s="2" customFormat="1" ht="14.4" customHeight="1">
      <c r="A250" s="38"/>
      <c r="B250" s="39"/>
      <c r="C250" s="205" t="s">
        <v>388</v>
      </c>
      <c r="D250" s="205" t="s">
        <v>132</v>
      </c>
      <c r="E250" s="206" t="s">
        <v>389</v>
      </c>
      <c r="F250" s="207" t="s">
        <v>390</v>
      </c>
      <c r="G250" s="208" t="s">
        <v>391</v>
      </c>
      <c r="H250" s="209">
        <v>36</v>
      </c>
      <c r="I250" s="210"/>
      <c r="J250" s="211">
        <f>ROUND(I250*H250,2)</f>
        <v>0</v>
      </c>
      <c r="K250" s="212"/>
      <c r="L250" s="44"/>
      <c r="M250" s="213" t="s">
        <v>19</v>
      </c>
      <c r="N250" s="214" t="s">
        <v>47</v>
      </c>
      <c r="O250" s="84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7" t="s">
        <v>136</v>
      </c>
      <c r="AT250" s="217" t="s">
        <v>132</v>
      </c>
      <c r="AU250" s="217" t="s">
        <v>86</v>
      </c>
      <c r="AY250" s="17" t="s">
        <v>130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7" t="s">
        <v>84</v>
      </c>
      <c r="BK250" s="218">
        <f>ROUND(I250*H250,2)</f>
        <v>0</v>
      </c>
      <c r="BL250" s="17" t="s">
        <v>136</v>
      </c>
      <c r="BM250" s="217" t="s">
        <v>392</v>
      </c>
    </row>
    <row r="251" spans="1:51" s="13" customFormat="1" ht="12">
      <c r="A251" s="13"/>
      <c r="B251" s="219"/>
      <c r="C251" s="220"/>
      <c r="D251" s="221" t="s">
        <v>138</v>
      </c>
      <c r="E251" s="222" t="s">
        <v>19</v>
      </c>
      <c r="F251" s="223" t="s">
        <v>237</v>
      </c>
      <c r="G251" s="220"/>
      <c r="H251" s="222" t="s">
        <v>19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29" t="s">
        <v>138</v>
      </c>
      <c r="AU251" s="229" t="s">
        <v>86</v>
      </c>
      <c r="AV251" s="13" t="s">
        <v>84</v>
      </c>
      <c r="AW251" s="13" t="s">
        <v>37</v>
      </c>
      <c r="AX251" s="13" t="s">
        <v>76</v>
      </c>
      <c r="AY251" s="229" t="s">
        <v>130</v>
      </c>
    </row>
    <row r="252" spans="1:51" s="13" customFormat="1" ht="12">
      <c r="A252" s="13"/>
      <c r="B252" s="219"/>
      <c r="C252" s="220"/>
      <c r="D252" s="221" t="s">
        <v>138</v>
      </c>
      <c r="E252" s="222" t="s">
        <v>19</v>
      </c>
      <c r="F252" s="223" t="s">
        <v>140</v>
      </c>
      <c r="G252" s="220"/>
      <c r="H252" s="222" t="s">
        <v>19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29" t="s">
        <v>138</v>
      </c>
      <c r="AU252" s="229" t="s">
        <v>86</v>
      </c>
      <c r="AV252" s="13" t="s">
        <v>84</v>
      </c>
      <c r="AW252" s="13" t="s">
        <v>37</v>
      </c>
      <c r="AX252" s="13" t="s">
        <v>76</v>
      </c>
      <c r="AY252" s="229" t="s">
        <v>130</v>
      </c>
    </row>
    <row r="253" spans="1:51" s="13" customFormat="1" ht="12">
      <c r="A253" s="13"/>
      <c r="B253" s="219"/>
      <c r="C253" s="220"/>
      <c r="D253" s="221" t="s">
        <v>138</v>
      </c>
      <c r="E253" s="222" t="s">
        <v>19</v>
      </c>
      <c r="F253" s="223" t="s">
        <v>393</v>
      </c>
      <c r="G253" s="220"/>
      <c r="H253" s="222" t="s">
        <v>19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9" t="s">
        <v>138</v>
      </c>
      <c r="AU253" s="229" t="s">
        <v>86</v>
      </c>
      <c r="AV253" s="13" t="s">
        <v>84</v>
      </c>
      <c r="AW253" s="13" t="s">
        <v>37</v>
      </c>
      <c r="AX253" s="13" t="s">
        <v>76</v>
      </c>
      <c r="AY253" s="229" t="s">
        <v>130</v>
      </c>
    </row>
    <row r="254" spans="1:51" s="13" customFormat="1" ht="12">
      <c r="A254" s="13"/>
      <c r="B254" s="219"/>
      <c r="C254" s="220"/>
      <c r="D254" s="221" t="s">
        <v>138</v>
      </c>
      <c r="E254" s="222" t="s">
        <v>19</v>
      </c>
      <c r="F254" s="223" t="s">
        <v>394</v>
      </c>
      <c r="G254" s="220"/>
      <c r="H254" s="222" t="s">
        <v>19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9" t="s">
        <v>138</v>
      </c>
      <c r="AU254" s="229" t="s">
        <v>86</v>
      </c>
      <c r="AV254" s="13" t="s">
        <v>84</v>
      </c>
      <c r="AW254" s="13" t="s">
        <v>37</v>
      </c>
      <c r="AX254" s="13" t="s">
        <v>76</v>
      </c>
      <c r="AY254" s="229" t="s">
        <v>130</v>
      </c>
    </row>
    <row r="255" spans="1:51" s="14" customFormat="1" ht="12">
      <c r="A255" s="14"/>
      <c r="B255" s="230"/>
      <c r="C255" s="231"/>
      <c r="D255" s="221" t="s">
        <v>138</v>
      </c>
      <c r="E255" s="232" t="s">
        <v>19</v>
      </c>
      <c r="F255" s="233" t="s">
        <v>395</v>
      </c>
      <c r="G255" s="231"/>
      <c r="H255" s="234">
        <v>36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0" t="s">
        <v>138</v>
      </c>
      <c r="AU255" s="240" t="s">
        <v>86</v>
      </c>
      <c r="AV255" s="14" t="s">
        <v>86</v>
      </c>
      <c r="AW255" s="14" t="s">
        <v>37</v>
      </c>
      <c r="AX255" s="14" t="s">
        <v>76</v>
      </c>
      <c r="AY255" s="240" t="s">
        <v>130</v>
      </c>
    </row>
    <row r="256" spans="1:51" s="15" customFormat="1" ht="12">
      <c r="A256" s="15"/>
      <c r="B256" s="241"/>
      <c r="C256" s="242"/>
      <c r="D256" s="221" t="s">
        <v>138</v>
      </c>
      <c r="E256" s="243" t="s">
        <v>19</v>
      </c>
      <c r="F256" s="244" t="s">
        <v>175</v>
      </c>
      <c r="G256" s="242"/>
      <c r="H256" s="245">
        <v>36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51" t="s">
        <v>138</v>
      </c>
      <c r="AU256" s="251" t="s">
        <v>86</v>
      </c>
      <c r="AV256" s="15" t="s">
        <v>136</v>
      </c>
      <c r="AW256" s="15" t="s">
        <v>37</v>
      </c>
      <c r="AX256" s="15" t="s">
        <v>84</v>
      </c>
      <c r="AY256" s="251" t="s">
        <v>130</v>
      </c>
    </row>
    <row r="257" spans="1:65" s="2" customFormat="1" ht="14.4" customHeight="1">
      <c r="A257" s="38"/>
      <c r="B257" s="39"/>
      <c r="C257" s="205" t="s">
        <v>396</v>
      </c>
      <c r="D257" s="205" t="s">
        <v>132</v>
      </c>
      <c r="E257" s="206" t="s">
        <v>397</v>
      </c>
      <c r="F257" s="207" t="s">
        <v>398</v>
      </c>
      <c r="G257" s="208" t="s">
        <v>135</v>
      </c>
      <c r="H257" s="209">
        <v>0.204</v>
      </c>
      <c r="I257" s="210"/>
      <c r="J257" s="211">
        <f>ROUND(I257*H257,2)</f>
        <v>0</v>
      </c>
      <c r="K257" s="212"/>
      <c r="L257" s="44"/>
      <c r="M257" s="213" t="s">
        <v>19</v>
      </c>
      <c r="N257" s="214" t="s">
        <v>47</v>
      </c>
      <c r="O257" s="84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7" t="s">
        <v>136</v>
      </c>
      <c r="AT257" s="217" t="s">
        <v>132</v>
      </c>
      <c r="AU257" s="217" t="s">
        <v>86</v>
      </c>
      <c r="AY257" s="17" t="s">
        <v>130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7" t="s">
        <v>84</v>
      </c>
      <c r="BK257" s="218">
        <f>ROUND(I257*H257,2)</f>
        <v>0</v>
      </c>
      <c r="BL257" s="17" t="s">
        <v>136</v>
      </c>
      <c r="BM257" s="217" t="s">
        <v>399</v>
      </c>
    </row>
    <row r="258" spans="1:51" s="13" customFormat="1" ht="12">
      <c r="A258" s="13"/>
      <c r="B258" s="219"/>
      <c r="C258" s="220"/>
      <c r="D258" s="221" t="s">
        <v>138</v>
      </c>
      <c r="E258" s="222" t="s">
        <v>19</v>
      </c>
      <c r="F258" s="223" t="s">
        <v>237</v>
      </c>
      <c r="G258" s="220"/>
      <c r="H258" s="222" t="s">
        <v>19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9" t="s">
        <v>138</v>
      </c>
      <c r="AU258" s="229" t="s">
        <v>86</v>
      </c>
      <c r="AV258" s="13" t="s">
        <v>84</v>
      </c>
      <c r="AW258" s="13" t="s">
        <v>37</v>
      </c>
      <c r="AX258" s="13" t="s">
        <v>76</v>
      </c>
      <c r="AY258" s="229" t="s">
        <v>130</v>
      </c>
    </row>
    <row r="259" spans="1:51" s="13" customFormat="1" ht="12">
      <c r="A259" s="13"/>
      <c r="B259" s="219"/>
      <c r="C259" s="220"/>
      <c r="D259" s="221" t="s">
        <v>138</v>
      </c>
      <c r="E259" s="222" t="s">
        <v>19</v>
      </c>
      <c r="F259" s="223" t="s">
        <v>140</v>
      </c>
      <c r="G259" s="220"/>
      <c r="H259" s="222" t="s">
        <v>19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9" t="s">
        <v>138</v>
      </c>
      <c r="AU259" s="229" t="s">
        <v>86</v>
      </c>
      <c r="AV259" s="13" t="s">
        <v>84</v>
      </c>
      <c r="AW259" s="13" t="s">
        <v>37</v>
      </c>
      <c r="AX259" s="13" t="s">
        <v>76</v>
      </c>
      <c r="AY259" s="229" t="s">
        <v>130</v>
      </c>
    </row>
    <row r="260" spans="1:51" s="13" customFormat="1" ht="12">
      <c r="A260" s="13"/>
      <c r="B260" s="219"/>
      <c r="C260" s="220"/>
      <c r="D260" s="221" t="s">
        <v>138</v>
      </c>
      <c r="E260" s="222" t="s">
        <v>19</v>
      </c>
      <c r="F260" s="223" t="s">
        <v>332</v>
      </c>
      <c r="G260" s="220"/>
      <c r="H260" s="222" t="s">
        <v>19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29" t="s">
        <v>138</v>
      </c>
      <c r="AU260" s="229" t="s">
        <v>86</v>
      </c>
      <c r="AV260" s="13" t="s">
        <v>84</v>
      </c>
      <c r="AW260" s="13" t="s">
        <v>37</v>
      </c>
      <c r="AX260" s="13" t="s">
        <v>76</v>
      </c>
      <c r="AY260" s="229" t="s">
        <v>130</v>
      </c>
    </row>
    <row r="261" spans="1:51" s="13" customFormat="1" ht="12">
      <c r="A261" s="13"/>
      <c r="B261" s="219"/>
      <c r="C261" s="220"/>
      <c r="D261" s="221" t="s">
        <v>138</v>
      </c>
      <c r="E261" s="222" t="s">
        <v>19</v>
      </c>
      <c r="F261" s="223" t="s">
        <v>400</v>
      </c>
      <c r="G261" s="220"/>
      <c r="H261" s="222" t="s">
        <v>19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29" t="s">
        <v>138</v>
      </c>
      <c r="AU261" s="229" t="s">
        <v>86</v>
      </c>
      <c r="AV261" s="13" t="s">
        <v>84</v>
      </c>
      <c r="AW261" s="13" t="s">
        <v>37</v>
      </c>
      <c r="AX261" s="13" t="s">
        <v>76</v>
      </c>
      <c r="AY261" s="229" t="s">
        <v>130</v>
      </c>
    </row>
    <row r="262" spans="1:51" s="14" customFormat="1" ht="12">
      <c r="A262" s="14"/>
      <c r="B262" s="230"/>
      <c r="C262" s="231"/>
      <c r="D262" s="221" t="s">
        <v>138</v>
      </c>
      <c r="E262" s="232" t="s">
        <v>19</v>
      </c>
      <c r="F262" s="233" t="s">
        <v>401</v>
      </c>
      <c r="G262" s="231"/>
      <c r="H262" s="234">
        <v>0.098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0" t="s">
        <v>138</v>
      </c>
      <c r="AU262" s="240" t="s">
        <v>86</v>
      </c>
      <c r="AV262" s="14" t="s">
        <v>86</v>
      </c>
      <c r="AW262" s="14" t="s">
        <v>37</v>
      </c>
      <c r="AX262" s="14" t="s">
        <v>76</v>
      </c>
      <c r="AY262" s="240" t="s">
        <v>130</v>
      </c>
    </row>
    <row r="263" spans="1:51" s="14" customFormat="1" ht="12">
      <c r="A263" s="14"/>
      <c r="B263" s="230"/>
      <c r="C263" s="231"/>
      <c r="D263" s="221" t="s">
        <v>138</v>
      </c>
      <c r="E263" s="232" t="s">
        <v>19</v>
      </c>
      <c r="F263" s="233" t="s">
        <v>402</v>
      </c>
      <c r="G263" s="231"/>
      <c r="H263" s="234">
        <v>0.106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0" t="s">
        <v>138</v>
      </c>
      <c r="AU263" s="240" t="s">
        <v>86</v>
      </c>
      <c r="AV263" s="14" t="s">
        <v>86</v>
      </c>
      <c r="AW263" s="14" t="s">
        <v>37</v>
      </c>
      <c r="AX263" s="14" t="s">
        <v>76</v>
      </c>
      <c r="AY263" s="240" t="s">
        <v>130</v>
      </c>
    </row>
    <row r="264" spans="1:51" s="15" customFormat="1" ht="12">
      <c r="A264" s="15"/>
      <c r="B264" s="241"/>
      <c r="C264" s="242"/>
      <c r="D264" s="221" t="s">
        <v>138</v>
      </c>
      <c r="E264" s="243" t="s">
        <v>19</v>
      </c>
      <c r="F264" s="244" t="s">
        <v>175</v>
      </c>
      <c r="G264" s="242"/>
      <c r="H264" s="245">
        <v>0.204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1" t="s">
        <v>138</v>
      </c>
      <c r="AU264" s="251" t="s">
        <v>86</v>
      </c>
      <c r="AV264" s="15" t="s">
        <v>136</v>
      </c>
      <c r="AW264" s="15" t="s">
        <v>37</v>
      </c>
      <c r="AX264" s="15" t="s">
        <v>84</v>
      </c>
      <c r="AY264" s="251" t="s">
        <v>130</v>
      </c>
    </row>
    <row r="265" spans="1:65" s="2" customFormat="1" ht="14.4" customHeight="1">
      <c r="A265" s="38"/>
      <c r="B265" s="39"/>
      <c r="C265" s="205" t="s">
        <v>403</v>
      </c>
      <c r="D265" s="205" t="s">
        <v>132</v>
      </c>
      <c r="E265" s="206" t="s">
        <v>404</v>
      </c>
      <c r="F265" s="207" t="s">
        <v>405</v>
      </c>
      <c r="G265" s="208" t="s">
        <v>347</v>
      </c>
      <c r="H265" s="209">
        <v>0.685</v>
      </c>
      <c r="I265" s="210"/>
      <c r="J265" s="211">
        <f>ROUND(I265*H265,2)</f>
        <v>0</v>
      </c>
      <c r="K265" s="212"/>
      <c r="L265" s="44"/>
      <c r="M265" s="213" t="s">
        <v>19</v>
      </c>
      <c r="N265" s="214" t="s">
        <v>47</v>
      </c>
      <c r="O265" s="84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7" t="s">
        <v>136</v>
      </c>
      <c r="AT265" s="217" t="s">
        <v>132</v>
      </c>
      <c r="AU265" s="217" t="s">
        <v>86</v>
      </c>
      <c r="AY265" s="17" t="s">
        <v>130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7" t="s">
        <v>84</v>
      </c>
      <c r="BK265" s="218">
        <f>ROUND(I265*H265,2)</f>
        <v>0</v>
      </c>
      <c r="BL265" s="17" t="s">
        <v>136</v>
      </c>
      <c r="BM265" s="217" t="s">
        <v>406</v>
      </c>
    </row>
    <row r="266" spans="1:51" s="13" customFormat="1" ht="12">
      <c r="A266" s="13"/>
      <c r="B266" s="219"/>
      <c r="C266" s="220"/>
      <c r="D266" s="221" t="s">
        <v>138</v>
      </c>
      <c r="E266" s="222" t="s">
        <v>19</v>
      </c>
      <c r="F266" s="223" t="s">
        <v>237</v>
      </c>
      <c r="G266" s="220"/>
      <c r="H266" s="222" t="s">
        <v>19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9" t="s">
        <v>138</v>
      </c>
      <c r="AU266" s="229" t="s">
        <v>86</v>
      </c>
      <c r="AV266" s="13" t="s">
        <v>84</v>
      </c>
      <c r="AW266" s="13" t="s">
        <v>37</v>
      </c>
      <c r="AX266" s="13" t="s">
        <v>76</v>
      </c>
      <c r="AY266" s="229" t="s">
        <v>130</v>
      </c>
    </row>
    <row r="267" spans="1:51" s="13" customFormat="1" ht="12">
      <c r="A267" s="13"/>
      <c r="B267" s="219"/>
      <c r="C267" s="220"/>
      <c r="D267" s="221" t="s">
        <v>138</v>
      </c>
      <c r="E267" s="222" t="s">
        <v>19</v>
      </c>
      <c r="F267" s="223" t="s">
        <v>140</v>
      </c>
      <c r="G267" s="220"/>
      <c r="H267" s="222" t="s">
        <v>19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29" t="s">
        <v>138</v>
      </c>
      <c r="AU267" s="229" t="s">
        <v>86</v>
      </c>
      <c r="AV267" s="13" t="s">
        <v>84</v>
      </c>
      <c r="AW267" s="13" t="s">
        <v>37</v>
      </c>
      <c r="AX267" s="13" t="s">
        <v>76</v>
      </c>
      <c r="AY267" s="229" t="s">
        <v>130</v>
      </c>
    </row>
    <row r="268" spans="1:51" s="13" customFormat="1" ht="12">
      <c r="A268" s="13"/>
      <c r="B268" s="219"/>
      <c r="C268" s="220"/>
      <c r="D268" s="221" t="s">
        <v>138</v>
      </c>
      <c r="E268" s="222" t="s">
        <v>19</v>
      </c>
      <c r="F268" s="223" t="s">
        <v>332</v>
      </c>
      <c r="G268" s="220"/>
      <c r="H268" s="222" t="s">
        <v>19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29" t="s">
        <v>138</v>
      </c>
      <c r="AU268" s="229" t="s">
        <v>86</v>
      </c>
      <c r="AV268" s="13" t="s">
        <v>84</v>
      </c>
      <c r="AW268" s="13" t="s">
        <v>37</v>
      </c>
      <c r="AX268" s="13" t="s">
        <v>76</v>
      </c>
      <c r="AY268" s="229" t="s">
        <v>130</v>
      </c>
    </row>
    <row r="269" spans="1:51" s="13" customFormat="1" ht="12">
      <c r="A269" s="13"/>
      <c r="B269" s="219"/>
      <c r="C269" s="220"/>
      <c r="D269" s="221" t="s">
        <v>138</v>
      </c>
      <c r="E269" s="222" t="s">
        <v>19</v>
      </c>
      <c r="F269" s="223" t="s">
        <v>407</v>
      </c>
      <c r="G269" s="220"/>
      <c r="H269" s="222" t="s">
        <v>19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9" t="s">
        <v>138</v>
      </c>
      <c r="AU269" s="229" t="s">
        <v>86</v>
      </c>
      <c r="AV269" s="13" t="s">
        <v>84</v>
      </c>
      <c r="AW269" s="13" t="s">
        <v>37</v>
      </c>
      <c r="AX269" s="13" t="s">
        <v>76</v>
      </c>
      <c r="AY269" s="229" t="s">
        <v>130</v>
      </c>
    </row>
    <row r="270" spans="1:51" s="13" customFormat="1" ht="12">
      <c r="A270" s="13"/>
      <c r="B270" s="219"/>
      <c r="C270" s="220"/>
      <c r="D270" s="221" t="s">
        <v>138</v>
      </c>
      <c r="E270" s="222" t="s">
        <v>19</v>
      </c>
      <c r="F270" s="223" t="s">
        <v>408</v>
      </c>
      <c r="G270" s="220"/>
      <c r="H270" s="222" t="s">
        <v>19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9" t="s">
        <v>138</v>
      </c>
      <c r="AU270" s="229" t="s">
        <v>86</v>
      </c>
      <c r="AV270" s="13" t="s">
        <v>84</v>
      </c>
      <c r="AW270" s="13" t="s">
        <v>37</v>
      </c>
      <c r="AX270" s="13" t="s">
        <v>76</v>
      </c>
      <c r="AY270" s="229" t="s">
        <v>130</v>
      </c>
    </row>
    <row r="271" spans="1:51" s="14" customFormat="1" ht="12">
      <c r="A271" s="14"/>
      <c r="B271" s="230"/>
      <c r="C271" s="231"/>
      <c r="D271" s="221" t="s">
        <v>138</v>
      </c>
      <c r="E271" s="232" t="s">
        <v>19</v>
      </c>
      <c r="F271" s="233" t="s">
        <v>409</v>
      </c>
      <c r="G271" s="231"/>
      <c r="H271" s="234">
        <v>0.685</v>
      </c>
      <c r="I271" s="235"/>
      <c r="J271" s="231"/>
      <c r="K271" s="231"/>
      <c r="L271" s="236"/>
      <c r="M271" s="237"/>
      <c r="N271" s="238"/>
      <c r="O271" s="238"/>
      <c r="P271" s="238"/>
      <c r="Q271" s="238"/>
      <c r="R271" s="238"/>
      <c r="S271" s="238"/>
      <c r="T271" s="239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0" t="s">
        <v>138</v>
      </c>
      <c r="AU271" s="240" t="s">
        <v>86</v>
      </c>
      <c r="AV271" s="14" t="s">
        <v>86</v>
      </c>
      <c r="AW271" s="14" t="s">
        <v>37</v>
      </c>
      <c r="AX271" s="14" t="s">
        <v>84</v>
      </c>
      <c r="AY271" s="240" t="s">
        <v>130</v>
      </c>
    </row>
    <row r="272" spans="1:65" s="2" customFormat="1" ht="14.4" customHeight="1">
      <c r="A272" s="38"/>
      <c r="B272" s="39"/>
      <c r="C272" s="205" t="s">
        <v>410</v>
      </c>
      <c r="D272" s="205" t="s">
        <v>132</v>
      </c>
      <c r="E272" s="206" t="s">
        <v>411</v>
      </c>
      <c r="F272" s="207" t="s">
        <v>412</v>
      </c>
      <c r="G272" s="208" t="s">
        <v>135</v>
      </c>
      <c r="H272" s="209">
        <v>9.128</v>
      </c>
      <c r="I272" s="210"/>
      <c r="J272" s="211">
        <f>ROUND(I272*H272,2)</f>
        <v>0</v>
      </c>
      <c r="K272" s="212"/>
      <c r="L272" s="44"/>
      <c r="M272" s="213" t="s">
        <v>19</v>
      </c>
      <c r="N272" s="214" t="s">
        <v>47</v>
      </c>
      <c r="O272" s="84"/>
      <c r="P272" s="215">
        <f>O272*H272</f>
        <v>0</v>
      </c>
      <c r="Q272" s="215">
        <v>2.48306380368098</v>
      </c>
      <c r="R272" s="215">
        <f>Q272*H272</f>
        <v>22.665406399999984</v>
      </c>
      <c r="S272" s="215">
        <v>0</v>
      </c>
      <c r="T272" s="21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17" t="s">
        <v>136</v>
      </c>
      <c r="AT272" s="217" t="s">
        <v>132</v>
      </c>
      <c r="AU272" s="217" t="s">
        <v>86</v>
      </c>
      <c r="AY272" s="17" t="s">
        <v>130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7" t="s">
        <v>84</v>
      </c>
      <c r="BK272" s="218">
        <f>ROUND(I272*H272,2)</f>
        <v>0</v>
      </c>
      <c r="BL272" s="17" t="s">
        <v>136</v>
      </c>
      <c r="BM272" s="217" t="s">
        <v>413</v>
      </c>
    </row>
    <row r="273" spans="1:51" s="13" customFormat="1" ht="12">
      <c r="A273" s="13"/>
      <c r="B273" s="219"/>
      <c r="C273" s="220"/>
      <c r="D273" s="221" t="s">
        <v>138</v>
      </c>
      <c r="E273" s="222" t="s">
        <v>19</v>
      </c>
      <c r="F273" s="223" t="s">
        <v>237</v>
      </c>
      <c r="G273" s="220"/>
      <c r="H273" s="222" t="s">
        <v>19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9" t="s">
        <v>138</v>
      </c>
      <c r="AU273" s="229" t="s">
        <v>86</v>
      </c>
      <c r="AV273" s="13" t="s">
        <v>84</v>
      </c>
      <c r="AW273" s="13" t="s">
        <v>37</v>
      </c>
      <c r="AX273" s="13" t="s">
        <v>76</v>
      </c>
      <c r="AY273" s="229" t="s">
        <v>130</v>
      </c>
    </row>
    <row r="274" spans="1:51" s="13" customFormat="1" ht="12">
      <c r="A274" s="13"/>
      <c r="B274" s="219"/>
      <c r="C274" s="220"/>
      <c r="D274" s="221" t="s">
        <v>138</v>
      </c>
      <c r="E274" s="222" t="s">
        <v>19</v>
      </c>
      <c r="F274" s="223" t="s">
        <v>254</v>
      </c>
      <c r="G274" s="220"/>
      <c r="H274" s="222" t="s">
        <v>19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9" t="s">
        <v>138</v>
      </c>
      <c r="AU274" s="229" t="s">
        <v>86</v>
      </c>
      <c r="AV274" s="13" t="s">
        <v>84</v>
      </c>
      <c r="AW274" s="13" t="s">
        <v>37</v>
      </c>
      <c r="AX274" s="13" t="s">
        <v>76</v>
      </c>
      <c r="AY274" s="229" t="s">
        <v>130</v>
      </c>
    </row>
    <row r="275" spans="1:51" s="13" customFormat="1" ht="12">
      <c r="A275" s="13"/>
      <c r="B275" s="219"/>
      <c r="C275" s="220"/>
      <c r="D275" s="221" t="s">
        <v>138</v>
      </c>
      <c r="E275" s="222" t="s">
        <v>19</v>
      </c>
      <c r="F275" s="223" t="s">
        <v>255</v>
      </c>
      <c r="G275" s="220"/>
      <c r="H275" s="222" t="s">
        <v>19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9" t="s">
        <v>138</v>
      </c>
      <c r="AU275" s="229" t="s">
        <v>86</v>
      </c>
      <c r="AV275" s="13" t="s">
        <v>84</v>
      </c>
      <c r="AW275" s="13" t="s">
        <v>37</v>
      </c>
      <c r="AX275" s="13" t="s">
        <v>76</v>
      </c>
      <c r="AY275" s="229" t="s">
        <v>130</v>
      </c>
    </row>
    <row r="276" spans="1:51" s="13" customFormat="1" ht="12">
      <c r="A276" s="13"/>
      <c r="B276" s="219"/>
      <c r="C276" s="220"/>
      <c r="D276" s="221" t="s">
        <v>138</v>
      </c>
      <c r="E276" s="222" t="s">
        <v>19</v>
      </c>
      <c r="F276" s="223" t="s">
        <v>414</v>
      </c>
      <c r="G276" s="220"/>
      <c r="H276" s="222" t="s">
        <v>19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9" t="s">
        <v>138</v>
      </c>
      <c r="AU276" s="229" t="s">
        <v>86</v>
      </c>
      <c r="AV276" s="13" t="s">
        <v>84</v>
      </c>
      <c r="AW276" s="13" t="s">
        <v>37</v>
      </c>
      <c r="AX276" s="13" t="s">
        <v>76</v>
      </c>
      <c r="AY276" s="229" t="s">
        <v>130</v>
      </c>
    </row>
    <row r="277" spans="1:51" s="13" customFormat="1" ht="12">
      <c r="A277" s="13"/>
      <c r="B277" s="219"/>
      <c r="C277" s="220"/>
      <c r="D277" s="221" t="s">
        <v>138</v>
      </c>
      <c r="E277" s="222" t="s">
        <v>19</v>
      </c>
      <c r="F277" s="223" t="s">
        <v>415</v>
      </c>
      <c r="G277" s="220"/>
      <c r="H277" s="222" t="s">
        <v>19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9" t="s">
        <v>138</v>
      </c>
      <c r="AU277" s="229" t="s">
        <v>86</v>
      </c>
      <c r="AV277" s="13" t="s">
        <v>84</v>
      </c>
      <c r="AW277" s="13" t="s">
        <v>37</v>
      </c>
      <c r="AX277" s="13" t="s">
        <v>76</v>
      </c>
      <c r="AY277" s="229" t="s">
        <v>130</v>
      </c>
    </row>
    <row r="278" spans="1:51" s="14" customFormat="1" ht="12">
      <c r="A278" s="14"/>
      <c r="B278" s="230"/>
      <c r="C278" s="231"/>
      <c r="D278" s="221" t="s">
        <v>138</v>
      </c>
      <c r="E278" s="232" t="s">
        <v>19</v>
      </c>
      <c r="F278" s="233" t="s">
        <v>416</v>
      </c>
      <c r="G278" s="231"/>
      <c r="H278" s="234">
        <v>2.688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0" t="s">
        <v>138</v>
      </c>
      <c r="AU278" s="240" t="s">
        <v>86</v>
      </c>
      <c r="AV278" s="14" t="s">
        <v>86</v>
      </c>
      <c r="AW278" s="14" t="s">
        <v>37</v>
      </c>
      <c r="AX278" s="14" t="s">
        <v>76</v>
      </c>
      <c r="AY278" s="240" t="s">
        <v>130</v>
      </c>
    </row>
    <row r="279" spans="1:51" s="14" customFormat="1" ht="12">
      <c r="A279" s="14"/>
      <c r="B279" s="230"/>
      <c r="C279" s="231"/>
      <c r="D279" s="221" t="s">
        <v>138</v>
      </c>
      <c r="E279" s="232" t="s">
        <v>19</v>
      </c>
      <c r="F279" s="233" t="s">
        <v>417</v>
      </c>
      <c r="G279" s="231"/>
      <c r="H279" s="234">
        <v>2.277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0" t="s">
        <v>138</v>
      </c>
      <c r="AU279" s="240" t="s">
        <v>86</v>
      </c>
      <c r="AV279" s="14" t="s">
        <v>86</v>
      </c>
      <c r="AW279" s="14" t="s">
        <v>37</v>
      </c>
      <c r="AX279" s="14" t="s">
        <v>76</v>
      </c>
      <c r="AY279" s="240" t="s">
        <v>130</v>
      </c>
    </row>
    <row r="280" spans="1:51" s="13" customFormat="1" ht="12">
      <c r="A280" s="13"/>
      <c r="B280" s="219"/>
      <c r="C280" s="220"/>
      <c r="D280" s="221" t="s">
        <v>138</v>
      </c>
      <c r="E280" s="222" t="s">
        <v>19</v>
      </c>
      <c r="F280" s="223" t="s">
        <v>418</v>
      </c>
      <c r="G280" s="220"/>
      <c r="H280" s="222" t="s">
        <v>19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9" t="s">
        <v>138</v>
      </c>
      <c r="AU280" s="229" t="s">
        <v>86</v>
      </c>
      <c r="AV280" s="13" t="s">
        <v>84</v>
      </c>
      <c r="AW280" s="13" t="s">
        <v>37</v>
      </c>
      <c r="AX280" s="13" t="s">
        <v>76</v>
      </c>
      <c r="AY280" s="229" t="s">
        <v>130</v>
      </c>
    </row>
    <row r="281" spans="1:51" s="14" customFormat="1" ht="12">
      <c r="A281" s="14"/>
      <c r="B281" s="230"/>
      <c r="C281" s="231"/>
      <c r="D281" s="221" t="s">
        <v>138</v>
      </c>
      <c r="E281" s="232" t="s">
        <v>19</v>
      </c>
      <c r="F281" s="233" t="s">
        <v>419</v>
      </c>
      <c r="G281" s="231"/>
      <c r="H281" s="234">
        <v>1.121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0" t="s">
        <v>138</v>
      </c>
      <c r="AU281" s="240" t="s">
        <v>86</v>
      </c>
      <c r="AV281" s="14" t="s">
        <v>86</v>
      </c>
      <c r="AW281" s="14" t="s">
        <v>37</v>
      </c>
      <c r="AX281" s="14" t="s">
        <v>76</v>
      </c>
      <c r="AY281" s="240" t="s">
        <v>130</v>
      </c>
    </row>
    <row r="282" spans="1:51" s="14" customFormat="1" ht="12">
      <c r="A282" s="14"/>
      <c r="B282" s="230"/>
      <c r="C282" s="231"/>
      <c r="D282" s="221" t="s">
        <v>138</v>
      </c>
      <c r="E282" s="232" t="s">
        <v>19</v>
      </c>
      <c r="F282" s="233" t="s">
        <v>420</v>
      </c>
      <c r="G282" s="231"/>
      <c r="H282" s="234">
        <v>1.352</v>
      </c>
      <c r="I282" s="235"/>
      <c r="J282" s="231"/>
      <c r="K282" s="231"/>
      <c r="L282" s="236"/>
      <c r="M282" s="237"/>
      <c r="N282" s="238"/>
      <c r="O282" s="238"/>
      <c r="P282" s="238"/>
      <c r="Q282" s="238"/>
      <c r="R282" s="238"/>
      <c r="S282" s="238"/>
      <c r="T282" s="23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0" t="s">
        <v>138</v>
      </c>
      <c r="AU282" s="240" t="s">
        <v>86</v>
      </c>
      <c r="AV282" s="14" t="s">
        <v>86</v>
      </c>
      <c r="AW282" s="14" t="s">
        <v>37</v>
      </c>
      <c r="AX282" s="14" t="s">
        <v>76</v>
      </c>
      <c r="AY282" s="240" t="s">
        <v>130</v>
      </c>
    </row>
    <row r="283" spans="1:51" s="14" customFormat="1" ht="12">
      <c r="A283" s="14"/>
      <c r="B283" s="230"/>
      <c r="C283" s="231"/>
      <c r="D283" s="221" t="s">
        <v>138</v>
      </c>
      <c r="E283" s="232" t="s">
        <v>19</v>
      </c>
      <c r="F283" s="233" t="s">
        <v>421</v>
      </c>
      <c r="G283" s="231"/>
      <c r="H283" s="234">
        <v>0.804</v>
      </c>
      <c r="I283" s="235"/>
      <c r="J283" s="231"/>
      <c r="K283" s="231"/>
      <c r="L283" s="236"/>
      <c r="M283" s="237"/>
      <c r="N283" s="238"/>
      <c r="O283" s="238"/>
      <c r="P283" s="238"/>
      <c r="Q283" s="238"/>
      <c r="R283" s="238"/>
      <c r="S283" s="238"/>
      <c r="T283" s="23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0" t="s">
        <v>138</v>
      </c>
      <c r="AU283" s="240" t="s">
        <v>86</v>
      </c>
      <c r="AV283" s="14" t="s">
        <v>86</v>
      </c>
      <c r="AW283" s="14" t="s">
        <v>37</v>
      </c>
      <c r="AX283" s="14" t="s">
        <v>76</v>
      </c>
      <c r="AY283" s="240" t="s">
        <v>130</v>
      </c>
    </row>
    <row r="284" spans="1:51" s="14" customFormat="1" ht="12">
      <c r="A284" s="14"/>
      <c r="B284" s="230"/>
      <c r="C284" s="231"/>
      <c r="D284" s="221" t="s">
        <v>138</v>
      </c>
      <c r="E284" s="232" t="s">
        <v>19</v>
      </c>
      <c r="F284" s="233" t="s">
        <v>422</v>
      </c>
      <c r="G284" s="231"/>
      <c r="H284" s="234">
        <v>0.886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0" t="s">
        <v>138</v>
      </c>
      <c r="AU284" s="240" t="s">
        <v>86</v>
      </c>
      <c r="AV284" s="14" t="s">
        <v>86</v>
      </c>
      <c r="AW284" s="14" t="s">
        <v>37</v>
      </c>
      <c r="AX284" s="14" t="s">
        <v>76</v>
      </c>
      <c r="AY284" s="240" t="s">
        <v>130</v>
      </c>
    </row>
    <row r="285" spans="1:51" s="15" customFormat="1" ht="12">
      <c r="A285" s="15"/>
      <c r="B285" s="241"/>
      <c r="C285" s="242"/>
      <c r="D285" s="221" t="s">
        <v>138</v>
      </c>
      <c r="E285" s="243" t="s">
        <v>19</v>
      </c>
      <c r="F285" s="244" t="s">
        <v>175</v>
      </c>
      <c r="G285" s="242"/>
      <c r="H285" s="245">
        <v>9.128</v>
      </c>
      <c r="I285" s="246"/>
      <c r="J285" s="242"/>
      <c r="K285" s="242"/>
      <c r="L285" s="247"/>
      <c r="M285" s="248"/>
      <c r="N285" s="249"/>
      <c r="O285" s="249"/>
      <c r="P285" s="249"/>
      <c r="Q285" s="249"/>
      <c r="R285" s="249"/>
      <c r="S285" s="249"/>
      <c r="T285" s="250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1" t="s">
        <v>138</v>
      </c>
      <c r="AU285" s="251" t="s">
        <v>86</v>
      </c>
      <c r="AV285" s="15" t="s">
        <v>136</v>
      </c>
      <c r="AW285" s="15" t="s">
        <v>37</v>
      </c>
      <c r="AX285" s="15" t="s">
        <v>84</v>
      </c>
      <c r="AY285" s="251" t="s">
        <v>130</v>
      </c>
    </row>
    <row r="286" spans="1:65" s="2" customFormat="1" ht="14.4" customHeight="1">
      <c r="A286" s="38"/>
      <c r="B286" s="39"/>
      <c r="C286" s="205" t="s">
        <v>423</v>
      </c>
      <c r="D286" s="205" t="s">
        <v>132</v>
      </c>
      <c r="E286" s="206" t="s">
        <v>424</v>
      </c>
      <c r="F286" s="207" t="s">
        <v>425</v>
      </c>
      <c r="G286" s="208" t="s">
        <v>347</v>
      </c>
      <c r="H286" s="209">
        <v>1.187</v>
      </c>
      <c r="I286" s="210"/>
      <c r="J286" s="211">
        <f>ROUND(I286*H286,2)</f>
        <v>0</v>
      </c>
      <c r="K286" s="212"/>
      <c r="L286" s="44"/>
      <c r="M286" s="213" t="s">
        <v>19</v>
      </c>
      <c r="N286" s="214" t="s">
        <v>47</v>
      </c>
      <c r="O286" s="84"/>
      <c r="P286" s="215">
        <f>O286*H286</f>
        <v>0</v>
      </c>
      <c r="Q286" s="215">
        <v>0</v>
      </c>
      <c r="R286" s="215">
        <f>Q286*H286</f>
        <v>0</v>
      </c>
      <c r="S286" s="215">
        <v>0</v>
      </c>
      <c r="T286" s="21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7" t="s">
        <v>136</v>
      </c>
      <c r="AT286" s="217" t="s">
        <v>132</v>
      </c>
      <c r="AU286" s="217" t="s">
        <v>86</v>
      </c>
      <c r="AY286" s="17" t="s">
        <v>130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7" t="s">
        <v>84</v>
      </c>
      <c r="BK286" s="218">
        <f>ROUND(I286*H286,2)</f>
        <v>0</v>
      </c>
      <c r="BL286" s="17" t="s">
        <v>136</v>
      </c>
      <c r="BM286" s="217" t="s">
        <v>426</v>
      </c>
    </row>
    <row r="287" spans="1:51" s="14" customFormat="1" ht="12">
      <c r="A287" s="14"/>
      <c r="B287" s="230"/>
      <c r="C287" s="231"/>
      <c r="D287" s="221" t="s">
        <v>138</v>
      </c>
      <c r="E287" s="232" t="s">
        <v>19</v>
      </c>
      <c r="F287" s="233" t="s">
        <v>427</v>
      </c>
      <c r="G287" s="231"/>
      <c r="H287" s="234">
        <v>1.187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0" t="s">
        <v>138</v>
      </c>
      <c r="AU287" s="240" t="s">
        <v>86</v>
      </c>
      <c r="AV287" s="14" t="s">
        <v>86</v>
      </c>
      <c r="AW287" s="14" t="s">
        <v>37</v>
      </c>
      <c r="AX287" s="14" t="s">
        <v>84</v>
      </c>
      <c r="AY287" s="240" t="s">
        <v>130</v>
      </c>
    </row>
    <row r="288" spans="1:63" s="12" customFormat="1" ht="22.8" customHeight="1">
      <c r="A288" s="12"/>
      <c r="B288" s="189"/>
      <c r="C288" s="190"/>
      <c r="D288" s="191" t="s">
        <v>75</v>
      </c>
      <c r="E288" s="203" t="s">
        <v>136</v>
      </c>
      <c r="F288" s="203" t="s">
        <v>428</v>
      </c>
      <c r="G288" s="190"/>
      <c r="H288" s="190"/>
      <c r="I288" s="193"/>
      <c r="J288" s="204">
        <f>BK288</f>
        <v>0</v>
      </c>
      <c r="K288" s="190"/>
      <c r="L288" s="195"/>
      <c r="M288" s="196"/>
      <c r="N288" s="197"/>
      <c r="O288" s="197"/>
      <c r="P288" s="198">
        <f>SUM(P289:P310)</f>
        <v>0</v>
      </c>
      <c r="Q288" s="197"/>
      <c r="R288" s="198">
        <f>SUM(R289:R310)</f>
        <v>14.324564650000022</v>
      </c>
      <c r="S288" s="197"/>
      <c r="T288" s="199">
        <f>SUM(T289:T310)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0" t="s">
        <v>84</v>
      </c>
      <c r="AT288" s="201" t="s">
        <v>75</v>
      </c>
      <c r="AU288" s="201" t="s">
        <v>84</v>
      </c>
      <c r="AY288" s="200" t="s">
        <v>130</v>
      </c>
      <c r="BK288" s="202">
        <f>SUM(BK289:BK310)</f>
        <v>0</v>
      </c>
    </row>
    <row r="289" spans="1:65" s="2" customFormat="1" ht="14.4" customHeight="1">
      <c r="A289" s="38"/>
      <c r="B289" s="39"/>
      <c r="C289" s="205" t="s">
        <v>429</v>
      </c>
      <c r="D289" s="205" t="s">
        <v>132</v>
      </c>
      <c r="E289" s="206" t="s">
        <v>430</v>
      </c>
      <c r="F289" s="207" t="s">
        <v>431</v>
      </c>
      <c r="G289" s="208" t="s">
        <v>135</v>
      </c>
      <c r="H289" s="209">
        <v>1.39</v>
      </c>
      <c r="I289" s="210"/>
      <c r="J289" s="211">
        <f>ROUND(I289*H289,2)</f>
        <v>0</v>
      </c>
      <c r="K289" s="212"/>
      <c r="L289" s="44"/>
      <c r="M289" s="213" t="s">
        <v>19</v>
      </c>
      <c r="N289" s="214" t="s">
        <v>47</v>
      </c>
      <c r="O289" s="84"/>
      <c r="P289" s="215">
        <f>O289*H289</f>
        <v>0</v>
      </c>
      <c r="Q289" s="215">
        <v>2.5315764028777</v>
      </c>
      <c r="R289" s="215">
        <f>Q289*H289</f>
        <v>3.5188912000000028</v>
      </c>
      <c r="S289" s="215">
        <v>0</v>
      </c>
      <c r="T289" s="216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17" t="s">
        <v>136</v>
      </c>
      <c r="AT289" s="217" t="s">
        <v>132</v>
      </c>
      <c r="AU289" s="217" t="s">
        <v>86</v>
      </c>
      <c r="AY289" s="17" t="s">
        <v>130</v>
      </c>
      <c r="BE289" s="218">
        <f>IF(N289="základní",J289,0)</f>
        <v>0</v>
      </c>
      <c r="BF289" s="218">
        <f>IF(N289="snížená",J289,0)</f>
        <v>0</v>
      </c>
      <c r="BG289" s="218">
        <f>IF(N289="zákl. přenesená",J289,0)</f>
        <v>0</v>
      </c>
      <c r="BH289" s="218">
        <f>IF(N289="sníž. přenesená",J289,0)</f>
        <v>0</v>
      </c>
      <c r="BI289" s="218">
        <f>IF(N289="nulová",J289,0)</f>
        <v>0</v>
      </c>
      <c r="BJ289" s="17" t="s">
        <v>84</v>
      </c>
      <c r="BK289" s="218">
        <f>ROUND(I289*H289,2)</f>
        <v>0</v>
      </c>
      <c r="BL289" s="17" t="s">
        <v>136</v>
      </c>
      <c r="BM289" s="217" t="s">
        <v>432</v>
      </c>
    </row>
    <row r="290" spans="1:51" s="13" customFormat="1" ht="12">
      <c r="A290" s="13"/>
      <c r="B290" s="219"/>
      <c r="C290" s="220"/>
      <c r="D290" s="221" t="s">
        <v>138</v>
      </c>
      <c r="E290" s="222" t="s">
        <v>19</v>
      </c>
      <c r="F290" s="223" t="s">
        <v>237</v>
      </c>
      <c r="G290" s="220"/>
      <c r="H290" s="222" t="s">
        <v>19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29" t="s">
        <v>138</v>
      </c>
      <c r="AU290" s="229" t="s">
        <v>86</v>
      </c>
      <c r="AV290" s="13" t="s">
        <v>84</v>
      </c>
      <c r="AW290" s="13" t="s">
        <v>37</v>
      </c>
      <c r="AX290" s="13" t="s">
        <v>76</v>
      </c>
      <c r="AY290" s="229" t="s">
        <v>130</v>
      </c>
    </row>
    <row r="291" spans="1:51" s="13" customFormat="1" ht="12">
      <c r="A291" s="13"/>
      <c r="B291" s="219"/>
      <c r="C291" s="220"/>
      <c r="D291" s="221" t="s">
        <v>138</v>
      </c>
      <c r="E291" s="222" t="s">
        <v>19</v>
      </c>
      <c r="F291" s="223" t="s">
        <v>433</v>
      </c>
      <c r="G291" s="220"/>
      <c r="H291" s="222" t="s">
        <v>19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29" t="s">
        <v>138</v>
      </c>
      <c r="AU291" s="229" t="s">
        <v>86</v>
      </c>
      <c r="AV291" s="13" t="s">
        <v>84</v>
      </c>
      <c r="AW291" s="13" t="s">
        <v>37</v>
      </c>
      <c r="AX291" s="13" t="s">
        <v>76</v>
      </c>
      <c r="AY291" s="229" t="s">
        <v>130</v>
      </c>
    </row>
    <row r="292" spans="1:51" s="14" customFormat="1" ht="12">
      <c r="A292" s="14"/>
      <c r="B292" s="230"/>
      <c r="C292" s="231"/>
      <c r="D292" s="221" t="s">
        <v>138</v>
      </c>
      <c r="E292" s="232" t="s">
        <v>19</v>
      </c>
      <c r="F292" s="233" t="s">
        <v>434</v>
      </c>
      <c r="G292" s="231"/>
      <c r="H292" s="234">
        <v>1.39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0" t="s">
        <v>138</v>
      </c>
      <c r="AU292" s="240" t="s">
        <v>86</v>
      </c>
      <c r="AV292" s="14" t="s">
        <v>86</v>
      </c>
      <c r="AW292" s="14" t="s">
        <v>37</v>
      </c>
      <c r="AX292" s="14" t="s">
        <v>76</v>
      </c>
      <c r="AY292" s="240" t="s">
        <v>130</v>
      </c>
    </row>
    <row r="293" spans="1:51" s="15" customFormat="1" ht="12">
      <c r="A293" s="15"/>
      <c r="B293" s="241"/>
      <c r="C293" s="242"/>
      <c r="D293" s="221" t="s">
        <v>138</v>
      </c>
      <c r="E293" s="243" t="s">
        <v>19</v>
      </c>
      <c r="F293" s="244" t="s">
        <v>175</v>
      </c>
      <c r="G293" s="242"/>
      <c r="H293" s="245">
        <v>1.39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1" t="s">
        <v>138</v>
      </c>
      <c r="AU293" s="251" t="s">
        <v>86</v>
      </c>
      <c r="AV293" s="15" t="s">
        <v>136</v>
      </c>
      <c r="AW293" s="15" t="s">
        <v>37</v>
      </c>
      <c r="AX293" s="15" t="s">
        <v>84</v>
      </c>
      <c r="AY293" s="251" t="s">
        <v>130</v>
      </c>
    </row>
    <row r="294" spans="1:65" s="2" customFormat="1" ht="14.4" customHeight="1">
      <c r="A294" s="38"/>
      <c r="B294" s="39"/>
      <c r="C294" s="205" t="s">
        <v>435</v>
      </c>
      <c r="D294" s="205" t="s">
        <v>132</v>
      </c>
      <c r="E294" s="206" t="s">
        <v>436</v>
      </c>
      <c r="F294" s="207" t="s">
        <v>437</v>
      </c>
      <c r="G294" s="208" t="s">
        <v>347</v>
      </c>
      <c r="H294" s="209">
        <v>0.25</v>
      </c>
      <c r="I294" s="210"/>
      <c r="J294" s="211">
        <f>ROUND(I294*H294,2)</f>
        <v>0</v>
      </c>
      <c r="K294" s="212"/>
      <c r="L294" s="44"/>
      <c r="M294" s="213" t="s">
        <v>19</v>
      </c>
      <c r="N294" s="214" t="s">
        <v>47</v>
      </c>
      <c r="O294" s="84"/>
      <c r="P294" s="215">
        <f>O294*H294</f>
        <v>0</v>
      </c>
      <c r="Q294" s="215">
        <v>0</v>
      </c>
      <c r="R294" s="215">
        <f>Q294*H294</f>
        <v>0</v>
      </c>
      <c r="S294" s="215">
        <v>0</v>
      </c>
      <c r="T294" s="216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7" t="s">
        <v>136</v>
      </c>
      <c r="AT294" s="217" t="s">
        <v>132</v>
      </c>
      <c r="AU294" s="217" t="s">
        <v>86</v>
      </c>
      <c r="AY294" s="17" t="s">
        <v>130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7" t="s">
        <v>84</v>
      </c>
      <c r="BK294" s="218">
        <f>ROUND(I294*H294,2)</f>
        <v>0</v>
      </c>
      <c r="BL294" s="17" t="s">
        <v>136</v>
      </c>
      <c r="BM294" s="217" t="s">
        <v>438</v>
      </c>
    </row>
    <row r="295" spans="1:51" s="14" customFormat="1" ht="12">
      <c r="A295" s="14"/>
      <c r="B295" s="230"/>
      <c r="C295" s="231"/>
      <c r="D295" s="221" t="s">
        <v>138</v>
      </c>
      <c r="E295" s="232" t="s">
        <v>19</v>
      </c>
      <c r="F295" s="233" t="s">
        <v>439</v>
      </c>
      <c r="G295" s="231"/>
      <c r="H295" s="234">
        <v>0.25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0" t="s">
        <v>138</v>
      </c>
      <c r="AU295" s="240" t="s">
        <v>86</v>
      </c>
      <c r="AV295" s="14" t="s">
        <v>86</v>
      </c>
      <c r="AW295" s="14" t="s">
        <v>37</v>
      </c>
      <c r="AX295" s="14" t="s">
        <v>84</v>
      </c>
      <c r="AY295" s="240" t="s">
        <v>130</v>
      </c>
    </row>
    <row r="296" spans="1:65" s="2" customFormat="1" ht="14.4" customHeight="1">
      <c r="A296" s="38"/>
      <c r="B296" s="39"/>
      <c r="C296" s="205" t="s">
        <v>440</v>
      </c>
      <c r="D296" s="205" t="s">
        <v>132</v>
      </c>
      <c r="E296" s="206" t="s">
        <v>441</v>
      </c>
      <c r="F296" s="207" t="s">
        <v>442</v>
      </c>
      <c r="G296" s="208" t="s">
        <v>135</v>
      </c>
      <c r="H296" s="209">
        <v>4.295</v>
      </c>
      <c r="I296" s="210"/>
      <c r="J296" s="211">
        <f>ROUND(I296*H296,2)</f>
        <v>0</v>
      </c>
      <c r="K296" s="212"/>
      <c r="L296" s="44"/>
      <c r="M296" s="213" t="s">
        <v>19</v>
      </c>
      <c r="N296" s="214" t="s">
        <v>47</v>
      </c>
      <c r="O296" s="84"/>
      <c r="P296" s="215">
        <f>O296*H296</f>
        <v>0</v>
      </c>
      <c r="Q296" s="215">
        <v>2.51587274738068</v>
      </c>
      <c r="R296" s="215">
        <f>Q296*H296</f>
        <v>10.80567345000002</v>
      </c>
      <c r="S296" s="215">
        <v>0</v>
      </c>
      <c r="T296" s="216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17" t="s">
        <v>136</v>
      </c>
      <c r="AT296" s="217" t="s">
        <v>132</v>
      </c>
      <c r="AU296" s="217" t="s">
        <v>86</v>
      </c>
      <c r="AY296" s="17" t="s">
        <v>130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7" t="s">
        <v>84</v>
      </c>
      <c r="BK296" s="218">
        <f>ROUND(I296*H296,2)</f>
        <v>0</v>
      </c>
      <c r="BL296" s="17" t="s">
        <v>136</v>
      </c>
      <c r="BM296" s="217" t="s">
        <v>443</v>
      </c>
    </row>
    <row r="297" spans="1:51" s="13" customFormat="1" ht="12">
      <c r="A297" s="13"/>
      <c r="B297" s="219"/>
      <c r="C297" s="220"/>
      <c r="D297" s="221" t="s">
        <v>138</v>
      </c>
      <c r="E297" s="222" t="s">
        <v>19</v>
      </c>
      <c r="F297" s="223" t="s">
        <v>237</v>
      </c>
      <c r="G297" s="220"/>
      <c r="H297" s="222" t="s">
        <v>19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29" t="s">
        <v>138</v>
      </c>
      <c r="AU297" s="229" t="s">
        <v>86</v>
      </c>
      <c r="AV297" s="13" t="s">
        <v>84</v>
      </c>
      <c r="AW297" s="13" t="s">
        <v>37</v>
      </c>
      <c r="AX297" s="13" t="s">
        <v>76</v>
      </c>
      <c r="AY297" s="229" t="s">
        <v>130</v>
      </c>
    </row>
    <row r="298" spans="1:51" s="13" customFormat="1" ht="12">
      <c r="A298" s="13"/>
      <c r="B298" s="219"/>
      <c r="C298" s="220"/>
      <c r="D298" s="221" t="s">
        <v>138</v>
      </c>
      <c r="E298" s="222" t="s">
        <v>19</v>
      </c>
      <c r="F298" s="223" t="s">
        <v>433</v>
      </c>
      <c r="G298" s="220"/>
      <c r="H298" s="222" t="s">
        <v>19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9" t="s">
        <v>138</v>
      </c>
      <c r="AU298" s="229" t="s">
        <v>86</v>
      </c>
      <c r="AV298" s="13" t="s">
        <v>84</v>
      </c>
      <c r="AW298" s="13" t="s">
        <v>37</v>
      </c>
      <c r="AX298" s="13" t="s">
        <v>76</v>
      </c>
      <c r="AY298" s="229" t="s">
        <v>130</v>
      </c>
    </row>
    <row r="299" spans="1:51" s="14" customFormat="1" ht="12">
      <c r="A299" s="14"/>
      <c r="B299" s="230"/>
      <c r="C299" s="231"/>
      <c r="D299" s="221" t="s">
        <v>138</v>
      </c>
      <c r="E299" s="232" t="s">
        <v>19</v>
      </c>
      <c r="F299" s="233" t="s">
        <v>444</v>
      </c>
      <c r="G299" s="231"/>
      <c r="H299" s="234">
        <v>4.295</v>
      </c>
      <c r="I299" s="235"/>
      <c r="J299" s="231"/>
      <c r="K299" s="231"/>
      <c r="L299" s="236"/>
      <c r="M299" s="237"/>
      <c r="N299" s="238"/>
      <c r="O299" s="238"/>
      <c r="P299" s="238"/>
      <c r="Q299" s="238"/>
      <c r="R299" s="238"/>
      <c r="S299" s="238"/>
      <c r="T299" s="23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0" t="s">
        <v>138</v>
      </c>
      <c r="AU299" s="240" t="s">
        <v>86</v>
      </c>
      <c r="AV299" s="14" t="s">
        <v>86</v>
      </c>
      <c r="AW299" s="14" t="s">
        <v>37</v>
      </c>
      <c r="AX299" s="14" t="s">
        <v>76</v>
      </c>
      <c r="AY299" s="240" t="s">
        <v>130</v>
      </c>
    </row>
    <row r="300" spans="1:51" s="15" customFormat="1" ht="12">
      <c r="A300" s="15"/>
      <c r="B300" s="241"/>
      <c r="C300" s="242"/>
      <c r="D300" s="221" t="s">
        <v>138</v>
      </c>
      <c r="E300" s="243" t="s">
        <v>19</v>
      </c>
      <c r="F300" s="244" t="s">
        <v>175</v>
      </c>
      <c r="G300" s="242"/>
      <c r="H300" s="245">
        <v>4.295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1" t="s">
        <v>138</v>
      </c>
      <c r="AU300" s="251" t="s">
        <v>86</v>
      </c>
      <c r="AV300" s="15" t="s">
        <v>136</v>
      </c>
      <c r="AW300" s="15" t="s">
        <v>37</v>
      </c>
      <c r="AX300" s="15" t="s">
        <v>84</v>
      </c>
      <c r="AY300" s="251" t="s">
        <v>130</v>
      </c>
    </row>
    <row r="301" spans="1:65" s="2" customFormat="1" ht="14.4" customHeight="1">
      <c r="A301" s="38"/>
      <c r="B301" s="39"/>
      <c r="C301" s="205" t="s">
        <v>445</v>
      </c>
      <c r="D301" s="205" t="s">
        <v>132</v>
      </c>
      <c r="E301" s="206" t="s">
        <v>446</v>
      </c>
      <c r="F301" s="207" t="s">
        <v>447</v>
      </c>
      <c r="G301" s="208" t="s">
        <v>347</v>
      </c>
      <c r="H301" s="209">
        <v>0.773</v>
      </c>
      <c r="I301" s="210"/>
      <c r="J301" s="211">
        <f>ROUND(I301*H301,2)</f>
        <v>0</v>
      </c>
      <c r="K301" s="212"/>
      <c r="L301" s="44"/>
      <c r="M301" s="213" t="s">
        <v>19</v>
      </c>
      <c r="N301" s="214" t="s">
        <v>47</v>
      </c>
      <c r="O301" s="84"/>
      <c r="P301" s="215">
        <f>O301*H301</f>
        <v>0</v>
      </c>
      <c r="Q301" s="215">
        <v>0</v>
      </c>
      <c r="R301" s="215">
        <f>Q301*H301</f>
        <v>0</v>
      </c>
      <c r="S301" s="215">
        <v>0</v>
      </c>
      <c r="T301" s="216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17" t="s">
        <v>136</v>
      </c>
      <c r="AT301" s="217" t="s">
        <v>132</v>
      </c>
      <c r="AU301" s="217" t="s">
        <v>86</v>
      </c>
      <c r="AY301" s="17" t="s">
        <v>130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7" t="s">
        <v>84</v>
      </c>
      <c r="BK301" s="218">
        <f>ROUND(I301*H301,2)</f>
        <v>0</v>
      </c>
      <c r="BL301" s="17" t="s">
        <v>136</v>
      </c>
      <c r="BM301" s="217" t="s">
        <v>448</v>
      </c>
    </row>
    <row r="302" spans="1:51" s="14" customFormat="1" ht="12">
      <c r="A302" s="14"/>
      <c r="B302" s="230"/>
      <c r="C302" s="231"/>
      <c r="D302" s="221" t="s">
        <v>138</v>
      </c>
      <c r="E302" s="232" t="s">
        <v>19</v>
      </c>
      <c r="F302" s="233" t="s">
        <v>449</v>
      </c>
      <c r="G302" s="231"/>
      <c r="H302" s="234">
        <v>0.773</v>
      </c>
      <c r="I302" s="235"/>
      <c r="J302" s="231"/>
      <c r="K302" s="231"/>
      <c r="L302" s="236"/>
      <c r="M302" s="237"/>
      <c r="N302" s="238"/>
      <c r="O302" s="238"/>
      <c r="P302" s="238"/>
      <c r="Q302" s="238"/>
      <c r="R302" s="238"/>
      <c r="S302" s="238"/>
      <c r="T302" s="23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0" t="s">
        <v>138</v>
      </c>
      <c r="AU302" s="240" t="s">
        <v>86</v>
      </c>
      <c r="AV302" s="14" t="s">
        <v>86</v>
      </c>
      <c r="AW302" s="14" t="s">
        <v>37</v>
      </c>
      <c r="AX302" s="14" t="s">
        <v>84</v>
      </c>
      <c r="AY302" s="240" t="s">
        <v>130</v>
      </c>
    </row>
    <row r="303" spans="1:65" s="2" customFormat="1" ht="14.4" customHeight="1">
      <c r="A303" s="38"/>
      <c r="B303" s="39"/>
      <c r="C303" s="205" t="s">
        <v>450</v>
      </c>
      <c r="D303" s="205" t="s">
        <v>132</v>
      </c>
      <c r="E303" s="206" t="s">
        <v>451</v>
      </c>
      <c r="F303" s="207" t="s">
        <v>452</v>
      </c>
      <c r="G303" s="208" t="s">
        <v>135</v>
      </c>
      <c r="H303" s="209">
        <v>9.309</v>
      </c>
      <c r="I303" s="210"/>
      <c r="J303" s="211">
        <f>ROUND(I303*H303,2)</f>
        <v>0</v>
      </c>
      <c r="K303" s="212"/>
      <c r="L303" s="44"/>
      <c r="M303" s="213" t="s">
        <v>19</v>
      </c>
      <c r="N303" s="214" t="s">
        <v>47</v>
      </c>
      <c r="O303" s="84"/>
      <c r="P303" s="215">
        <f>O303*H303</f>
        <v>0</v>
      </c>
      <c r="Q303" s="215">
        <v>0</v>
      </c>
      <c r="R303" s="215">
        <f>Q303*H303</f>
        <v>0</v>
      </c>
      <c r="S303" s="215">
        <v>0</v>
      </c>
      <c r="T303" s="216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7" t="s">
        <v>136</v>
      </c>
      <c r="AT303" s="217" t="s">
        <v>132</v>
      </c>
      <c r="AU303" s="217" t="s">
        <v>86</v>
      </c>
      <c r="AY303" s="17" t="s">
        <v>130</v>
      </c>
      <c r="BE303" s="218">
        <f>IF(N303="základní",J303,0)</f>
        <v>0</v>
      </c>
      <c r="BF303" s="218">
        <f>IF(N303="snížená",J303,0)</f>
        <v>0</v>
      </c>
      <c r="BG303" s="218">
        <f>IF(N303="zákl. přenesená",J303,0)</f>
        <v>0</v>
      </c>
      <c r="BH303" s="218">
        <f>IF(N303="sníž. přenesená",J303,0)</f>
        <v>0</v>
      </c>
      <c r="BI303" s="218">
        <f>IF(N303="nulová",J303,0)</f>
        <v>0</v>
      </c>
      <c r="BJ303" s="17" t="s">
        <v>84</v>
      </c>
      <c r="BK303" s="218">
        <f>ROUND(I303*H303,2)</f>
        <v>0</v>
      </c>
      <c r="BL303" s="17" t="s">
        <v>136</v>
      </c>
      <c r="BM303" s="217" t="s">
        <v>453</v>
      </c>
    </row>
    <row r="304" spans="1:51" s="13" customFormat="1" ht="12">
      <c r="A304" s="13"/>
      <c r="B304" s="219"/>
      <c r="C304" s="220"/>
      <c r="D304" s="221" t="s">
        <v>138</v>
      </c>
      <c r="E304" s="222" t="s">
        <v>19</v>
      </c>
      <c r="F304" s="223" t="s">
        <v>237</v>
      </c>
      <c r="G304" s="220"/>
      <c r="H304" s="222" t="s">
        <v>19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9" t="s">
        <v>138</v>
      </c>
      <c r="AU304" s="229" t="s">
        <v>86</v>
      </c>
      <c r="AV304" s="13" t="s">
        <v>84</v>
      </c>
      <c r="AW304" s="13" t="s">
        <v>37</v>
      </c>
      <c r="AX304" s="13" t="s">
        <v>76</v>
      </c>
      <c r="AY304" s="229" t="s">
        <v>130</v>
      </c>
    </row>
    <row r="305" spans="1:51" s="13" customFormat="1" ht="12">
      <c r="A305" s="13"/>
      <c r="B305" s="219"/>
      <c r="C305" s="220"/>
      <c r="D305" s="221" t="s">
        <v>138</v>
      </c>
      <c r="E305" s="222" t="s">
        <v>19</v>
      </c>
      <c r="F305" s="223" t="s">
        <v>254</v>
      </c>
      <c r="G305" s="220"/>
      <c r="H305" s="222" t="s">
        <v>19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29" t="s">
        <v>138</v>
      </c>
      <c r="AU305" s="229" t="s">
        <v>86</v>
      </c>
      <c r="AV305" s="13" t="s">
        <v>84</v>
      </c>
      <c r="AW305" s="13" t="s">
        <v>37</v>
      </c>
      <c r="AX305" s="13" t="s">
        <v>76</v>
      </c>
      <c r="AY305" s="229" t="s">
        <v>130</v>
      </c>
    </row>
    <row r="306" spans="1:51" s="13" customFormat="1" ht="12">
      <c r="A306" s="13"/>
      <c r="B306" s="219"/>
      <c r="C306" s="220"/>
      <c r="D306" s="221" t="s">
        <v>138</v>
      </c>
      <c r="E306" s="222" t="s">
        <v>19</v>
      </c>
      <c r="F306" s="223" t="s">
        <v>255</v>
      </c>
      <c r="G306" s="220"/>
      <c r="H306" s="222" t="s">
        <v>19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29" t="s">
        <v>138</v>
      </c>
      <c r="AU306" s="229" t="s">
        <v>86</v>
      </c>
      <c r="AV306" s="13" t="s">
        <v>84</v>
      </c>
      <c r="AW306" s="13" t="s">
        <v>37</v>
      </c>
      <c r="AX306" s="13" t="s">
        <v>76</v>
      </c>
      <c r="AY306" s="229" t="s">
        <v>130</v>
      </c>
    </row>
    <row r="307" spans="1:51" s="13" customFormat="1" ht="12">
      <c r="A307" s="13"/>
      <c r="B307" s="219"/>
      <c r="C307" s="220"/>
      <c r="D307" s="221" t="s">
        <v>138</v>
      </c>
      <c r="E307" s="222" t="s">
        <v>19</v>
      </c>
      <c r="F307" s="223" t="s">
        <v>454</v>
      </c>
      <c r="G307" s="220"/>
      <c r="H307" s="222" t="s">
        <v>19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29" t="s">
        <v>138</v>
      </c>
      <c r="AU307" s="229" t="s">
        <v>86</v>
      </c>
      <c r="AV307" s="13" t="s">
        <v>84</v>
      </c>
      <c r="AW307" s="13" t="s">
        <v>37</v>
      </c>
      <c r="AX307" s="13" t="s">
        <v>76</v>
      </c>
      <c r="AY307" s="229" t="s">
        <v>130</v>
      </c>
    </row>
    <row r="308" spans="1:51" s="14" customFormat="1" ht="12">
      <c r="A308" s="14"/>
      <c r="B308" s="230"/>
      <c r="C308" s="231"/>
      <c r="D308" s="221" t="s">
        <v>138</v>
      </c>
      <c r="E308" s="232" t="s">
        <v>19</v>
      </c>
      <c r="F308" s="233" t="s">
        <v>455</v>
      </c>
      <c r="G308" s="231"/>
      <c r="H308" s="234">
        <v>4.882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0" t="s">
        <v>138</v>
      </c>
      <c r="AU308" s="240" t="s">
        <v>86</v>
      </c>
      <c r="AV308" s="14" t="s">
        <v>86</v>
      </c>
      <c r="AW308" s="14" t="s">
        <v>37</v>
      </c>
      <c r="AX308" s="14" t="s">
        <v>76</v>
      </c>
      <c r="AY308" s="240" t="s">
        <v>130</v>
      </c>
    </row>
    <row r="309" spans="1:51" s="14" customFormat="1" ht="12">
      <c r="A309" s="14"/>
      <c r="B309" s="230"/>
      <c r="C309" s="231"/>
      <c r="D309" s="221" t="s">
        <v>138</v>
      </c>
      <c r="E309" s="232" t="s">
        <v>19</v>
      </c>
      <c r="F309" s="233" t="s">
        <v>456</v>
      </c>
      <c r="G309" s="231"/>
      <c r="H309" s="234">
        <v>4.427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0" t="s">
        <v>138</v>
      </c>
      <c r="AU309" s="240" t="s">
        <v>86</v>
      </c>
      <c r="AV309" s="14" t="s">
        <v>86</v>
      </c>
      <c r="AW309" s="14" t="s">
        <v>37</v>
      </c>
      <c r="AX309" s="14" t="s">
        <v>76</v>
      </c>
      <c r="AY309" s="240" t="s">
        <v>130</v>
      </c>
    </row>
    <row r="310" spans="1:51" s="15" customFormat="1" ht="12">
      <c r="A310" s="15"/>
      <c r="B310" s="241"/>
      <c r="C310" s="242"/>
      <c r="D310" s="221" t="s">
        <v>138</v>
      </c>
      <c r="E310" s="243" t="s">
        <v>19</v>
      </c>
      <c r="F310" s="244" t="s">
        <v>175</v>
      </c>
      <c r="G310" s="242"/>
      <c r="H310" s="245">
        <v>9.309</v>
      </c>
      <c r="I310" s="246"/>
      <c r="J310" s="242"/>
      <c r="K310" s="242"/>
      <c r="L310" s="247"/>
      <c r="M310" s="248"/>
      <c r="N310" s="249"/>
      <c r="O310" s="249"/>
      <c r="P310" s="249"/>
      <c r="Q310" s="249"/>
      <c r="R310" s="249"/>
      <c r="S310" s="249"/>
      <c r="T310" s="250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1" t="s">
        <v>138</v>
      </c>
      <c r="AU310" s="251" t="s">
        <v>86</v>
      </c>
      <c r="AV310" s="15" t="s">
        <v>136</v>
      </c>
      <c r="AW310" s="15" t="s">
        <v>37</v>
      </c>
      <c r="AX310" s="15" t="s">
        <v>84</v>
      </c>
      <c r="AY310" s="251" t="s">
        <v>130</v>
      </c>
    </row>
    <row r="311" spans="1:63" s="12" customFormat="1" ht="22.8" customHeight="1">
      <c r="A311" s="12"/>
      <c r="B311" s="189"/>
      <c r="C311" s="190"/>
      <c r="D311" s="191" t="s">
        <v>75</v>
      </c>
      <c r="E311" s="203" t="s">
        <v>158</v>
      </c>
      <c r="F311" s="203" t="s">
        <v>457</v>
      </c>
      <c r="G311" s="190"/>
      <c r="H311" s="190"/>
      <c r="I311" s="193"/>
      <c r="J311" s="204">
        <f>BK311</f>
        <v>0</v>
      </c>
      <c r="K311" s="190"/>
      <c r="L311" s="195"/>
      <c r="M311" s="196"/>
      <c r="N311" s="197"/>
      <c r="O311" s="197"/>
      <c r="P311" s="198">
        <f>SUM(P312:P334)</f>
        <v>0</v>
      </c>
      <c r="Q311" s="197"/>
      <c r="R311" s="198">
        <f>SUM(R312:R334)</f>
        <v>0</v>
      </c>
      <c r="S311" s="197"/>
      <c r="T311" s="199">
        <f>SUM(T312:T334)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0" t="s">
        <v>84</v>
      </c>
      <c r="AT311" s="201" t="s">
        <v>75</v>
      </c>
      <c r="AU311" s="201" t="s">
        <v>84</v>
      </c>
      <c r="AY311" s="200" t="s">
        <v>130</v>
      </c>
      <c r="BK311" s="202">
        <f>SUM(BK312:BK334)</f>
        <v>0</v>
      </c>
    </row>
    <row r="312" spans="1:65" s="2" customFormat="1" ht="14.4" customHeight="1">
      <c r="A312" s="38"/>
      <c r="B312" s="39"/>
      <c r="C312" s="205" t="s">
        <v>458</v>
      </c>
      <c r="D312" s="205" t="s">
        <v>132</v>
      </c>
      <c r="E312" s="206" t="s">
        <v>459</v>
      </c>
      <c r="F312" s="207" t="s">
        <v>460</v>
      </c>
      <c r="G312" s="208" t="s">
        <v>135</v>
      </c>
      <c r="H312" s="209">
        <v>1.078</v>
      </c>
      <c r="I312" s="210"/>
      <c r="J312" s="211">
        <f>ROUND(I312*H312,2)</f>
        <v>0</v>
      </c>
      <c r="K312" s="212"/>
      <c r="L312" s="44"/>
      <c r="M312" s="213" t="s">
        <v>19</v>
      </c>
      <c r="N312" s="214" t="s">
        <v>47</v>
      </c>
      <c r="O312" s="84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17" t="s">
        <v>136</v>
      </c>
      <c r="AT312" s="217" t="s">
        <v>132</v>
      </c>
      <c r="AU312" s="217" t="s">
        <v>86</v>
      </c>
      <c r="AY312" s="17" t="s">
        <v>130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7" t="s">
        <v>84</v>
      </c>
      <c r="BK312" s="218">
        <f>ROUND(I312*H312,2)</f>
        <v>0</v>
      </c>
      <c r="BL312" s="17" t="s">
        <v>136</v>
      </c>
      <c r="BM312" s="217" t="s">
        <v>461</v>
      </c>
    </row>
    <row r="313" spans="1:51" s="13" customFormat="1" ht="12">
      <c r="A313" s="13"/>
      <c r="B313" s="219"/>
      <c r="C313" s="220"/>
      <c r="D313" s="221" t="s">
        <v>138</v>
      </c>
      <c r="E313" s="222" t="s">
        <v>19</v>
      </c>
      <c r="F313" s="223" t="s">
        <v>237</v>
      </c>
      <c r="G313" s="220"/>
      <c r="H313" s="222" t="s">
        <v>19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9" t="s">
        <v>138</v>
      </c>
      <c r="AU313" s="229" t="s">
        <v>86</v>
      </c>
      <c r="AV313" s="13" t="s">
        <v>84</v>
      </c>
      <c r="AW313" s="13" t="s">
        <v>37</v>
      </c>
      <c r="AX313" s="13" t="s">
        <v>76</v>
      </c>
      <c r="AY313" s="229" t="s">
        <v>130</v>
      </c>
    </row>
    <row r="314" spans="1:51" s="13" customFormat="1" ht="12">
      <c r="A314" s="13"/>
      <c r="B314" s="219"/>
      <c r="C314" s="220"/>
      <c r="D314" s="221" t="s">
        <v>138</v>
      </c>
      <c r="E314" s="222" t="s">
        <v>19</v>
      </c>
      <c r="F314" s="223" t="s">
        <v>140</v>
      </c>
      <c r="G314" s="220"/>
      <c r="H314" s="222" t="s">
        <v>19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9" t="s">
        <v>138</v>
      </c>
      <c r="AU314" s="229" t="s">
        <v>86</v>
      </c>
      <c r="AV314" s="13" t="s">
        <v>84</v>
      </c>
      <c r="AW314" s="13" t="s">
        <v>37</v>
      </c>
      <c r="AX314" s="13" t="s">
        <v>76</v>
      </c>
      <c r="AY314" s="229" t="s">
        <v>130</v>
      </c>
    </row>
    <row r="315" spans="1:51" s="13" customFormat="1" ht="12">
      <c r="A315" s="13"/>
      <c r="B315" s="219"/>
      <c r="C315" s="220"/>
      <c r="D315" s="221" t="s">
        <v>138</v>
      </c>
      <c r="E315" s="222" t="s">
        <v>19</v>
      </c>
      <c r="F315" s="223" t="s">
        <v>462</v>
      </c>
      <c r="G315" s="220"/>
      <c r="H315" s="222" t="s">
        <v>19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29" t="s">
        <v>138</v>
      </c>
      <c r="AU315" s="229" t="s">
        <v>86</v>
      </c>
      <c r="AV315" s="13" t="s">
        <v>84</v>
      </c>
      <c r="AW315" s="13" t="s">
        <v>37</v>
      </c>
      <c r="AX315" s="13" t="s">
        <v>76</v>
      </c>
      <c r="AY315" s="229" t="s">
        <v>130</v>
      </c>
    </row>
    <row r="316" spans="1:51" s="14" customFormat="1" ht="12">
      <c r="A316" s="14"/>
      <c r="B316" s="230"/>
      <c r="C316" s="231"/>
      <c r="D316" s="221" t="s">
        <v>138</v>
      </c>
      <c r="E316" s="232" t="s">
        <v>19</v>
      </c>
      <c r="F316" s="233" t="s">
        <v>463</v>
      </c>
      <c r="G316" s="231"/>
      <c r="H316" s="234">
        <v>1.078</v>
      </c>
      <c r="I316" s="235"/>
      <c r="J316" s="231"/>
      <c r="K316" s="231"/>
      <c r="L316" s="236"/>
      <c r="M316" s="237"/>
      <c r="N316" s="238"/>
      <c r="O316" s="238"/>
      <c r="P316" s="238"/>
      <c r="Q316" s="238"/>
      <c r="R316" s="238"/>
      <c r="S316" s="238"/>
      <c r="T316" s="239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0" t="s">
        <v>138</v>
      </c>
      <c r="AU316" s="240" t="s">
        <v>86</v>
      </c>
      <c r="AV316" s="14" t="s">
        <v>86</v>
      </c>
      <c r="AW316" s="14" t="s">
        <v>37</v>
      </c>
      <c r="AX316" s="14" t="s">
        <v>76</v>
      </c>
      <c r="AY316" s="240" t="s">
        <v>130</v>
      </c>
    </row>
    <row r="317" spans="1:51" s="15" customFormat="1" ht="12">
      <c r="A317" s="15"/>
      <c r="B317" s="241"/>
      <c r="C317" s="242"/>
      <c r="D317" s="221" t="s">
        <v>138</v>
      </c>
      <c r="E317" s="243" t="s">
        <v>19</v>
      </c>
      <c r="F317" s="244" t="s">
        <v>175</v>
      </c>
      <c r="G317" s="242"/>
      <c r="H317" s="245">
        <v>1.078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1" t="s">
        <v>138</v>
      </c>
      <c r="AU317" s="251" t="s">
        <v>86</v>
      </c>
      <c r="AV317" s="15" t="s">
        <v>136</v>
      </c>
      <c r="AW317" s="15" t="s">
        <v>37</v>
      </c>
      <c r="AX317" s="15" t="s">
        <v>84</v>
      </c>
      <c r="AY317" s="251" t="s">
        <v>130</v>
      </c>
    </row>
    <row r="318" spans="1:65" s="2" customFormat="1" ht="14.4" customHeight="1">
      <c r="A318" s="38"/>
      <c r="B318" s="39"/>
      <c r="C318" s="205" t="s">
        <v>464</v>
      </c>
      <c r="D318" s="205" t="s">
        <v>132</v>
      </c>
      <c r="E318" s="206" t="s">
        <v>465</v>
      </c>
      <c r="F318" s="207" t="s">
        <v>466</v>
      </c>
      <c r="G318" s="208" t="s">
        <v>290</v>
      </c>
      <c r="H318" s="209">
        <v>17.611</v>
      </c>
      <c r="I318" s="210"/>
      <c r="J318" s="211">
        <f>ROUND(I318*H318,2)</f>
        <v>0</v>
      </c>
      <c r="K318" s="212"/>
      <c r="L318" s="44"/>
      <c r="M318" s="213" t="s">
        <v>19</v>
      </c>
      <c r="N318" s="214" t="s">
        <v>47</v>
      </c>
      <c r="O318" s="84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17" t="s">
        <v>136</v>
      </c>
      <c r="AT318" s="217" t="s">
        <v>132</v>
      </c>
      <c r="AU318" s="217" t="s">
        <v>86</v>
      </c>
      <c r="AY318" s="17" t="s">
        <v>130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7" t="s">
        <v>84</v>
      </c>
      <c r="BK318" s="218">
        <f>ROUND(I318*H318,2)</f>
        <v>0</v>
      </c>
      <c r="BL318" s="17" t="s">
        <v>136</v>
      </c>
      <c r="BM318" s="217" t="s">
        <v>467</v>
      </c>
    </row>
    <row r="319" spans="1:51" s="13" customFormat="1" ht="12">
      <c r="A319" s="13"/>
      <c r="B319" s="219"/>
      <c r="C319" s="220"/>
      <c r="D319" s="221" t="s">
        <v>138</v>
      </c>
      <c r="E319" s="222" t="s">
        <v>19</v>
      </c>
      <c r="F319" s="223" t="s">
        <v>237</v>
      </c>
      <c r="G319" s="220"/>
      <c r="H319" s="222" t="s">
        <v>19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29" t="s">
        <v>138</v>
      </c>
      <c r="AU319" s="229" t="s">
        <v>86</v>
      </c>
      <c r="AV319" s="13" t="s">
        <v>84</v>
      </c>
      <c r="AW319" s="13" t="s">
        <v>37</v>
      </c>
      <c r="AX319" s="13" t="s">
        <v>76</v>
      </c>
      <c r="AY319" s="229" t="s">
        <v>130</v>
      </c>
    </row>
    <row r="320" spans="1:51" s="13" customFormat="1" ht="12">
      <c r="A320" s="13"/>
      <c r="B320" s="219"/>
      <c r="C320" s="220"/>
      <c r="D320" s="221" t="s">
        <v>138</v>
      </c>
      <c r="E320" s="222" t="s">
        <v>19</v>
      </c>
      <c r="F320" s="223" t="s">
        <v>140</v>
      </c>
      <c r="G320" s="220"/>
      <c r="H320" s="222" t="s">
        <v>19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29" t="s">
        <v>138</v>
      </c>
      <c r="AU320" s="229" t="s">
        <v>86</v>
      </c>
      <c r="AV320" s="13" t="s">
        <v>84</v>
      </c>
      <c r="AW320" s="13" t="s">
        <v>37</v>
      </c>
      <c r="AX320" s="13" t="s">
        <v>76</v>
      </c>
      <c r="AY320" s="229" t="s">
        <v>130</v>
      </c>
    </row>
    <row r="321" spans="1:51" s="13" customFormat="1" ht="12">
      <c r="A321" s="13"/>
      <c r="B321" s="219"/>
      <c r="C321" s="220"/>
      <c r="D321" s="221" t="s">
        <v>138</v>
      </c>
      <c r="E321" s="222" t="s">
        <v>19</v>
      </c>
      <c r="F321" s="223" t="s">
        <v>332</v>
      </c>
      <c r="G321" s="220"/>
      <c r="H321" s="222" t="s">
        <v>19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29" t="s">
        <v>138</v>
      </c>
      <c r="AU321" s="229" t="s">
        <v>86</v>
      </c>
      <c r="AV321" s="13" t="s">
        <v>84</v>
      </c>
      <c r="AW321" s="13" t="s">
        <v>37</v>
      </c>
      <c r="AX321" s="13" t="s">
        <v>76</v>
      </c>
      <c r="AY321" s="229" t="s">
        <v>130</v>
      </c>
    </row>
    <row r="322" spans="1:51" s="14" customFormat="1" ht="12">
      <c r="A322" s="14"/>
      <c r="B322" s="230"/>
      <c r="C322" s="231"/>
      <c r="D322" s="221" t="s">
        <v>138</v>
      </c>
      <c r="E322" s="232" t="s">
        <v>19</v>
      </c>
      <c r="F322" s="233" t="s">
        <v>468</v>
      </c>
      <c r="G322" s="231"/>
      <c r="H322" s="234">
        <v>17.611</v>
      </c>
      <c r="I322" s="235"/>
      <c r="J322" s="231"/>
      <c r="K322" s="231"/>
      <c r="L322" s="236"/>
      <c r="M322" s="237"/>
      <c r="N322" s="238"/>
      <c r="O322" s="238"/>
      <c r="P322" s="238"/>
      <c r="Q322" s="238"/>
      <c r="R322" s="238"/>
      <c r="S322" s="238"/>
      <c r="T322" s="23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0" t="s">
        <v>138</v>
      </c>
      <c r="AU322" s="240" t="s">
        <v>86</v>
      </c>
      <c r="AV322" s="14" t="s">
        <v>86</v>
      </c>
      <c r="AW322" s="14" t="s">
        <v>37</v>
      </c>
      <c r="AX322" s="14" t="s">
        <v>76</v>
      </c>
      <c r="AY322" s="240" t="s">
        <v>130</v>
      </c>
    </row>
    <row r="323" spans="1:51" s="15" customFormat="1" ht="12">
      <c r="A323" s="15"/>
      <c r="B323" s="241"/>
      <c r="C323" s="242"/>
      <c r="D323" s="221" t="s">
        <v>138</v>
      </c>
      <c r="E323" s="243" t="s">
        <v>19</v>
      </c>
      <c r="F323" s="244" t="s">
        <v>175</v>
      </c>
      <c r="G323" s="242"/>
      <c r="H323" s="245">
        <v>17.611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51" t="s">
        <v>138</v>
      </c>
      <c r="AU323" s="251" t="s">
        <v>86</v>
      </c>
      <c r="AV323" s="15" t="s">
        <v>136</v>
      </c>
      <c r="AW323" s="15" t="s">
        <v>37</v>
      </c>
      <c r="AX323" s="15" t="s">
        <v>84</v>
      </c>
      <c r="AY323" s="251" t="s">
        <v>130</v>
      </c>
    </row>
    <row r="324" spans="1:65" s="2" customFormat="1" ht="14.4" customHeight="1">
      <c r="A324" s="38"/>
      <c r="B324" s="39"/>
      <c r="C324" s="205" t="s">
        <v>469</v>
      </c>
      <c r="D324" s="205" t="s">
        <v>132</v>
      </c>
      <c r="E324" s="206" t="s">
        <v>470</v>
      </c>
      <c r="F324" s="207" t="s">
        <v>471</v>
      </c>
      <c r="G324" s="208" t="s">
        <v>290</v>
      </c>
      <c r="H324" s="209">
        <v>1.763</v>
      </c>
      <c r="I324" s="210"/>
      <c r="J324" s="211">
        <f>ROUND(I324*H324,2)</f>
        <v>0</v>
      </c>
      <c r="K324" s="212"/>
      <c r="L324" s="44"/>
      <c r="M324" s="213" t="s">
        <v>19</v>
      </c>
      <c r="N324" s="214" t="s">
        <v>47</v>
      </c>
      <c r="O324" s="84"/>
      <c r="P324" s="215">
        <f>O324*H324</f>
        <v>0</v>
      </c>
      <c r="Q324" s="215">
        <v>0</v>
      </c>
      <c r="R324" s="215">
        <f>Q324*H324</f>
        <v>0</v>
      </c>
      <c r="S324" s="215">
        <v>0</v>
      </c>
      <c r="T324" s="216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17" t="s">
        <v>136</v>
      </c>
      <c r="AT324" s="217" t="s">
        <v>132</v>
      </c>
      <c r="AU324" s="217" t="s">
        <v>86</v>
      </c>
      <c r="AY324" s="17" t="s">
        <v>130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7" t="s">
        <v>84</v>
      </c>
      <c r="BK324" s="218">
        <f>ROUND(I324*H324,2)</f>
        <v>0</v>
      </c>
      <c r="BL324" s="17" t="s">
        <v>136</v>
      </c>
      <c r="BM324" s="217" t="s">
        <v>472</v>
      </c>
    </row>
    <row r="325" spans="1:51" s="13" customFormat="1" ht="12">
      <c r="A325" s="13"/>
      <c r="B325" s="219"/>
      <c r="C325" s="220"/>
      <c r="D325" s="221" t="s">
        <v>138</v>
      </c>
      <c r="E325" s="222" t="s">
        <v>19</v>
      </c>
      <c r="F325" s="223" t="s">
        <v>237</v>
      </c>
      <c r="G325" s="220"/>
      <c r="H325" s="222" t="s">
        <v>19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29" t="s">
        <v>138</v>
      </c>
      <c r="AU325" s="229" t="s">
        <v>86</v>
      </c>
      <c r="AV325" s="13" t="s">
        <v>84</v>
      </c>
      <c r="AW325" s="13" t="s">
        <v>37</v>
      </c>
      <c r="AX325" s="13" t="s">
        <v>76</v>
      </c>
      <c r="AY325" s="229" t="s">
        <v>130</v>
      </c>
    </row>
    <row r="326" spans="1:51" s="13" customFormat="1" ht="12">
      <c r="A326" s="13"/>
      <c r="B326" s="219"/>
      <c r="C326" s="220"/>
      <c r="D326" s="221" t="s">
        <v>138</v>
      </c>
      <c r="E326" s="222" t="s">
        <v>19</v>
      </c>
      <c r="F326" s="223" t="s">
        <v>140</v>
      </c>
      <c r="G326" s="220"/>
      <c r="H326" s="222" t="s">
        <v>19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29" t="s">
        <v>138</v>
      </c>
      <c r="AU326" s="229" t="s">
        <v>86</v>
      </c>
      <c r="AV326" s="13" t="s">
        <v>84</v>
      </c>
      <c r="AW326" s="13" t="s">
        <v>37</v>
      </c>
      <c r="AX326" s="13" t="s">
        <v>76</v>
      </c>
      <c r="AY326" s="229" t="s">
        <v>130</v>
      </c>
    </row>
    <row r="327" spans="1:51" s="13" customFormat="1" ht="12">
      <c r="A327" s="13"/>
      <c r="B327" s="219"/>
      <c r="C327" s="220"/>
      <c r="D327" s="221" t="s">
        <v>138</v>
      </c>
      <c r="E327" s="222" t="s">
        <v>19</v>
      </c>
      <c r="F327" s="223" t="s">
        <v>332</v>
      </c>
      <c r="G327" s="220"/>
      <c r="H327" s="222" t="s">
        <v>19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29" t="s">
        <v>138</v>
      </c>
      <c r="AU327" s="229" t="s">
        <v>86</v>
      </c>
      <c r="AV327" s="13" t="s">
        <v>84</v>
      </c>
      <c r="AW327" s="13" t="s">
        <v>37</v>
      </c>
      <c r="AX327" s="13" t="s">
        <v>76</v>
      </c>
      <c r="AY327" s="229" t="s">
        <v>130</v>
      </c>
    </row>
    <row r="328" spans="1:51" s="13" customFormat="1" ht="12">
      <c r="A328" s="13"/>
      <c r="B328" s="219"/>
      <c r="C328" s="220"/>
      <c r="D328" s="221" t="s">
        <v>138</v>
      </c>
      <c r="E328" s="222" t="s">
        <v>19</v>
      </c>
      <c r="F328" s="223" t="s">
        <v>473</v>
      </c>
      <c r="G328" s="220"/>
      <c r="H328" s="222" t="s">
        <v>19</v>
      </c>
      <c r="I328" s="224"/>
      <c r="J328" s="220"/>
      <c r="K328" s="220"/>
      <c r="L328" s="225"/>
      <c r="M328" s="226"/>
      <c r="N328" s="227"/>
      <c r="O328" s="227"/>
      <c r="P328" s="227"/>
      <c r="Q328" s="227"/>
      <c r="R328" s="227"/>
      <c r="S328" s="227"/>
      <c r="T328" s="22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29" t="s">
        <v>138</v>
      </c>
      <c r="AU328" s="229" t="s">
        <v>86</v>
      </c>
      <c r="AV328" s="13" t="s">
        <v>84</v>
      </c>
      <c r="AW328" s="13" t="s">
        <v>37</v>
      </c>
      <c r="AX328" s="13" t="s">
        <v>76</v>
      </c>
      <c r="AY328" s="229" t="s">
        <v>130</v>
      </c>
    </row>
    <row r="329" spans="1:51" s="14" customFormat="1" ht="12">
      <c r="A329" s="14"/>
      <c r="B329" s="230"/>
      <c r="C329" s="231"/>
      <c r="D329" s="221" t="s">
        <v>138</v>
      </c>
      <c r="E329" s="232" t="s">
        <v>19</v>
      </c>
      <c r="F329" s="233" t="s">
        <v>474</v>
      </c>
      <c r="G329" s="231"/>
      <c r="H329" s="234">
        <v>1.763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0" t="s">
        <v>138</v>
      </c>
      <c r="AU329" s="240" t="s">
        <v>86</v>
      </c>
      <c r="AV329" s="14" t="s">
        <v>86</v>
      </c>
      <c r="AW329" s="14" t="s">
        <v>37</v>
      </c>
      <c r="AX329" s="14" t="s">
        <v>84</v>
      </c>
      <c r="AY329" s="240" t="s">
        <v>130</v>
      </c>
    </row>
    <row r="330" spans="1:65" s="2" customFormat="1" ht="14.4" customHeight="1">
      <c r="A330" s="38"/>
      <c r="B330" s="39"/>
      <c r="C330" s="205" t="s">
        <v>475</v>
      </c>
      <c r="D330" s="205" t="s">
        <v>132</v>
      </c>
      <c r="E330" s="206" t="s">
        <v>476</v>
      </c>
      <c r="F330" s="207" t="s">
        <v>477</v>
      </c>
      <c r="G330" s="208" t="s">
        <v>290</v>
      </c>
      <c r="H330" s="209">
        <v>2.941</v>
      </c>
      <c r="I330" s="210"/>
      <c r="J330" s="211">
        <f>ROUND(I330*H330,2)</f>
        <v>0</v>
      </c>
      <c r="K330" s="212"/>
      <c r="L330" s="44"/>
      <c r="M330" s="213" t="s">
        <v>19</v>
      </c>
      <c r="N330" s="214" t="s">
        <v>47</v>
      </c>
      <c r="O330" s="84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17" t="s">
        <v>136</v>
      </c>
      <c r="AT330" s="217" t="s">
        <v>132</v>
      </c>
      <c r="AU330" s="217" t="s">
        <v>86</v>
      </c>
      <c r="AY330" s="17" t="s">
        <v>130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7" t="s">
        <v>84</v>
      </c>
      <c r="BK330" s="218">
        <f>ROUND(I330*H330,2)</f>
        <v>0</v>
      </c>
      <c r="BL330" s="17" t="s">
        <v>136</v>
      </c>
      <c r="BM330" s="217" t="s">
        <v>478</v>
      </c>
    </row>
    <row r="331" spans="1:51" s="13" customFormat="1" ht="12">
      <c r="A331" s="13"/>
      <c r="B331" s="219"/>
      <c r="C331" s="220"/>
      <c r="D331" s="221" t="s">
        <v>138</v>
      </c>
      <c r="E331" s="222" t="s">
        <v>19</v>
      </c>
      <c r="F331" s="223" t="s">
        <v>237</v>
      </c>
      <c r="G331" s="220"/>
      <c r="H331" s="222" t="s">
        <v>19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29" t="s">
        <v>138</v>
      </c>
      <c r="AU331" s="229" t="s">
        <v>86</v>
      </c>
      <c r="AV331" s="13" t="s">
        <v>84</v>
      </c>
      <c r="AW331" s="13" t="s">
        <v>37</v>
      </c>
      <c r="AX331" s="13" t="s">
        <v>76</v>
      </c>
      <c r="AY331" s="229" t="s">
        <v>130</v>
      </c>
    </row>
    <row r="332" spans="1:51" s="13" customFormat="1" ht="12">
      <c r="A332" s="13"/>
      <c r="B332" s="219"/>
      <c r="C332" s="220"/>
      <c r="D332" s="221" t="s">
        <v>138</v>
      </c>
      <c r="E332" s="222" t="s">
        <v>19</v>
      </c>
      <c r="F332" s="223" t="s">
        <v>140</v>
      </c>
      <c r="G332" s="220"/>
      <c r="H332" s="222" t="s">
        <v>19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29" t="s">
        <v>138</v>
      </c>
      <c r="AU332" s="229" t="s">
        <v>86</v>
      </c>
      <c r="AV332" s="13" t="s">
        <v>84</v>
      </c>
      <c r="AW332" s="13" t="s">
        <v>37</v>
      </c>
      <c r="AX332" s="13" t="s">
        <v>76</v>
      </c>
      <c r="AY332" s="229" t="s">
        <v>130</v>
      </c>
    </row>
    <row r="333" spans="1:51" s="14" customFormat="1" ht="12">
      <c r="A333" s="14"/>
      <c r="B333" s="230"/>
      <c r="C333" s="231"/>
      <c r="D333" s="221" t="s">
        <v>138</v>
      </c>
      <c r="E333" s="232" t="s">
        <v>19</v>
      </c>
      <c r="F333" s="233" t="s">
        <v>479</v>
      </c>
      <c r="G333" s="231"/>
      <c r="H333" s="234">
        <v>2.941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0" t="s">
        <v>138</v>
      </c>
      <c r="AU333" s="240" t="s">
        <v>86</v>
      </c>
      <c r="AV333" s="14" t="s">
        <v>86</v>
      </c>
      <c r="AW333" s="14" t="s">
        <v>37</v>
      </c>
      <c r="AX333" s="14" t="s">
        <v>76</v>
      </c>
      <c r="AY333" s="240" t="s">
        <v>130</v>
      </c>
    </row>
    <row r="334" spans="1:51" s="15" customFormat="1" ht="12">
      <c r="A334" s="15"/>
      <c r="B334" s="241"/>
      <c r="C334" s="242"/>
      <c r="D334" s="221" t="s">
        <v>138</v>
      </c>
      <c r="E334" s="243" t="s">
        <v>19</v>
      </c>
      <c r="F334" s="244" t="s">
        <v>175</v>
      </c>
      <c r="G334" s="242"/>
      <c r="H334" s="245">
        <v>2.941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1" t="s">
        <v>138</v>
      </c>
      <c r="AU334" s="251" t="s">
        <v>86</v>
      </c>
      <c r="AV334" s="15" t="s">
        <v>136</v>
      </c>
      <c r="AW334" s="15" t="s">
        <v>37</v>
      </c>
      <c r="AX334" s="15" t="s">
        <v>84</v>
      </c>
      <c r="AY334" s="251" t="s">
        <v>130</v>
      </c>
    </row>
    <row r="335" spans="1:63" s="12" customFormat="1" ht="22.8" customHeight="1">
      <c r="A335" s="12"/>
      <c r="B335" s="189"/>
      <c r="C335" s="190"/>
      <c r="D335" s="191" t="s">
        <v>75</v>
      </c>
      <c r="E335" s="203" t="s">
        <v>178</v>
      </c>
      <c r="F335" s="203" t="s">
        <v>480</v>
      </c>
      <c r="G335" s="190"/>
      <c r="H335" s="190"/>
      <c r="I335" s="193"/>
      <c r="J335" s="204">
        <f>BK335</f>
        <v>0</v>
      </c>
      <c r="K335" s="190"/>
      <c r="L335" s="195"/>
      <c r="M335" s="196"/>
      <c r="N335" s="197"/>
      <c r="O335" s="197"/>
      <c r="P335" s="198">
        <f>SUM(P336:P350)</f>
        <v>0</v>
      </c>
      <c r="Q335" s="197"/>
      <c r="R335" s="198">
        <f>SUM(R336:R350)</f>
        <v>0</v>
      </c>
      <c r="S335" s="197"/>
      <c r="T335" s="199">
        <f>SUM(T336:T350)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0" t="s">
        <v>84</v>
      </c>
      <c r="AT335" s="201" t="s">
        <v>75</v>
      </c>
      <c r="AU335" s="201" t="s">
        <v>84</v>
      </c>
      <c r="AY335" s="200" t="s">
        <v>130</v>
      </c>
      <c r="BK335" s="202">
        <f>SUM(BK336:BK350)</f>
        <v>0</v>
      </c>
    </row>
    <row r="336" spans="1:65" s="2" customFormat="1" ht="14.4" customHeight="1">
      <c r="A336" s="38"/>
      <c r="B336" s="39"/>
      <c r="C336" s="205" t="s">
        <v>481</v>
      </c>
      <c r="D336" s="205" t="s">
        <v>132</v>
      </c>
      <c r="E336" s="206" t="s">
        <v>482</v>
      </c>
      <c r="F336" s="207" t="s">
        <v>483</v>
      </c>
      <c r="G336" s="208" t="s">
        <v>290</v>
      </c>
      <c r="H336" s="209">
        <v>21.216</v>
      </c>
      <c r="I336" s="210"/>
      <c r="J336" s="211">
        <f>ROUND(I336*H336,2)</f>
        <v>0</v>
      </c>
      <c r="K336" s="212"/>
      <c r="L336" s="44"/>
      <c r="M336" s="213" t="s">
        <v>19</v>
      </c>
      <c r="N336" s="214" t="s">
        <v>47</v>
      </c>
      <c r="O336" s="84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17" t="s">
        <v>136</v>
      </c>
      <c r="AT336" s="217" t="s">
        <v>132</v>
      </c>
      <c r="AU336" s="217" t="s">
        <v>86</v>
      </c>
      <c r="AY336" s="17" t="s">
        <v>130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7" t="s">
        <v>84</v>
      </c>
      <c r="BK336" s="218">
        <f>ROUND(I336*H336,2)</f>
        <v>0</v>
      </c>
      <c r="BL336" s="17" t="s">
        <v>136</v>
      </c>
      <c r="BM336" s="217" t="s">
        <v>484</v>
      </c>
    </row>
    <row r="337" spans="1:51" s="13" customFormat="1" ht="12">
      <c r="A337" s="13"/>
      <c r="B337" s="219"/>
      <c r="C337" s="220"/>
      <c r="D337" s="221" t="s">
        <v>138</v>
      </c>
      <c r="E337" s="222" t="s">
        <v>19</v>
      </c>
      <c r="F337" s="223" t="s">
        <v>237</v>
      </c>
      <c r="G337" s="220"/>
      <c r="H337" s="222" t="s">
        <v>19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29" t="s">
        <v>138</v>
      </c>
      <c r="AU337" s="229" t="s">
        <v>86</v>
      </c>
      <c r="AV337" s="13" t="s">
        <v>84</v>
      </c>
      <c r="AW337" s="13" t="s">
        <v>37</v>
      </c>
      <c r="AX337" s="13" t="s">
        <v>76</v>
      </c>
      <c r="AY337" s="229" t="s">
        <v>130</v>
      </c>
    </row>
    <row r="338" spans="1:51" s="13" customFormat="1" ht="12">
      <c r="A338" s="13"/>
      <c r="B338" s="219"/>
      <c r="C338" s="220"/>
      <c r="D338" s="221" t="s">
        <v>138</v>
      </c>
      <c r="E338" s="222" t="s">
        <v>19</v>
      </c>
      <c r="F338" s="223" t="s">
        <v>140</v>
      </c>
      <c r="G338" s="220"/>
      <c r="H338" s="222" t="s">
        <v>19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29" t="s">
        <v>138</v>
      </c>
      <c r="AU338" s="229" t="s">
        <v>86</v>
      </c>
      <c r="AV338" s="13" t="s">
        <v>84</v>
      </c>
      <c r="AW338" s="13" t="s">
        <v>37</v>
      </c>
      <c r="AX338" s="13" t="s">
        <v>76</v>
      </c>
      <c r="AY338" s="229" t="s">
        <v>130</v>
      </c>
    </row>
    <row r="339" spans="1:51" s="13" customFormat="1" ht="12">
      <c r="A339" s="13"/>
      <c r="B339" s="219"/>
      <c r="C339" s="220"/>
      <c r="D339" s="221" t="s">
        <v>138</v>
      </c>
      <c r="E339" s="222" t="s">
        <v>19</v>
      </c>
      <c r="F339" s="223" t="s">
        <v>332</v>
      </c>
      <c r="G339" s="220"/>
      <c r="H339" s="222" t="s">
        <v>19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29" t="s">
        <v>138</v>
      </c>
      <c r="AU339" s="229" t="s">
        <v>86</v>
      </c>
      <c r="AV339" s="13" t="s">
        <v>84</v>
      </c>
      <c r="AW339" s="13" t="s">
        <v>37</v>
      </c>
      <c r="AX339" s="13" t="s">
        <v>76</v>
      </c>
      <c r="AY339" s="229" t="s">
        <v>130</v>
      </c>
    </row>
    <row r="340" spans="1:51" s="14" customFormat="1" ht="12">
      <c r="A340" s="14"/>
      <c r="B340" s="230"/>
      <c r="C340" s="231"/>
      <c r="D340" s="221" t="s">
        <v>138</v>
      </c>
      <c r="E340" s="232" t="s">
        <v>19</v>
      </c>
      <c r="F340" s="233" t="s">
        <v>485</v>
      </c>
      <c r="G340" s="231"/>
      <c r="H340" s="234">
        <v>21.216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0" t="s">
        <v>138</v>
      </c>
      <c r="AU340" s="240" t="s">
        <v>86</v>
      </c>
      <c r="AV340" s="14" t="s">
        <v>86</v>
      </c>
      <c r="AW340" s="14" t="s">
        <v>37</v>
      </c>
      <c r="AX340" s="14" t="s">
        <v>76</v>
      </c>
      <c r="AY340" s="240" t="s">
        <v>130</v>
      </c>
    </row>
    <row r="341" spans="1:51" s="15" customFormat="1" ht="12">
      <c r="A341" s="15"/>
      <c r="B341" s="241"/>
      <c r="C341" s="242"/>
      <c r="D341" s="221" t="s">
        <v>138</v>
      </c>
      <c r="E341" s="243" t="s">
        <v>19</v>
      </c>
      <c r="F341" s="244" t="s">
        <v>175</v>
      </c>
      <c r="G341" s="242"/>
      <c r="H341" s="245">
        <v>21.216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1" t="s">
        <v>138</v>
      </c>
      <c r="AU341" s="251" t="s">
        <v>86</v>
      </c>
      <c r="AV341" s="15" t="s">
        <v>136</v>
      </c>
      <c r="AW341" s="15" t="s">
        <v>37</v>
      </c>
      <c r="AX341" s="15" t="s">
        <v>84</v>
      </c>
      <c r="AY341" s="251" t="s">
        <v>130</v>
      </c>
    </row>
    <row r="342" spans="1:65" s="2" customFormat="1" ht="14.4" customHeight="1">
      <c r="A342" s="38"/>
      <c r="B342" s="39"/>
      <c r="C342" s="205" t="s">
        <v>486</v>
      </c>
      <c r="D342" s="205" t="s">
        <v>132</v>
      </c>
      <c r="E342" s="206" t="s">
        <v>487</v>
      </c>
      <c r="F342" s="207" t="s">
        <v>488</v>
      </c>
      <c r="G342" s="208" t="s">
        <v>290</v>
      </c>
      <c r="H342" s="209">
        <v>19.808</v>
      </c>
      <c r="I342" s="210"/>
      <c r="J342" s="211">
        <f>ROUND(I342*H342,2)</f>
        <v>0</v>
      </c>
      <c r="K342" s="212"/>
      <c r="L342" s="44"/>
      <c r="M342" s="213" t="s">
        <v>19</v>
      </c>
      <c r="N342" s="214" t="s">
        <v>47</v>
      </c>
      <c r="O342" s="84"/>
      <c r="P342" s="215">
        <f>O342*H342</f>
        <v>0</v>
      </c>
      <c r="Q342" s="215">
        <v>0</v>
      </c>
      <c r="R342" s="215">
        <f>Q342*H342</f>
        <v>0</v>
      </c>
      <c r="S342" s="215">
        <v>0</v>
      </c>
      <c r="T342" s="216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17" t="s">
        <v>319</v>
      </c>
      <c r="AT342" s="217" t="s">
        <v>132</v>
      </c>
      <c r="AU342" s="217" t="s">
        <v>86</v>
      </c>
      <c r="AY342" s="17" t="s">
        <v>130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7" t="s">
        <v>84</v>
      </c>
      <c r="BK342" s="218">
        <f>ROUND(I342*H342,2)</f>
        <v>0</v>
      </c>
      <c r="BL342" s="17" t="s">
        <v>319</v>
      </c>
      <c r="BM342" s="217" t="s">
        <v>489</v>
      </c>
    </row>
    <row r="343" spans="1:51" s="13" customFormat="1" ht="12">
      <c r="A343" s="13"/>
      <c r="B343" s="219"/>
      <c r="C343" s="220"/>
      <c r="D343" s="221" t="s">
        <v>138</v>
      </c>
      <c r="E343" s="222" t="s">
        <v>19</v>
      </c>
      <c r="F343" s="223" t="s">
        <v>151</v>
      </c>
      <c r="G343" s="220"/>
      <c r="H343" s="222" t="s">
        <v>19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29" t="s">
        <v>138</v>
      </c>
      <c r="AU343" s="229" t="s">
        <v>86</v>
      </c>
      <c r="AV343" s="13" t="s">
        <v>84</v>
      </c>
      <c r="AW343" s="13" t="s">
        <v>37</v>
      </c>
      <c r="AX343" s="13" t="s">
        <v>76</v>
      </c>
      <c r="AY343" s="229" t="s">
        <v>130</v>
      </c>
    </row>
    <row r="344" spans="1:51" s="13" customFormat="1" ht="12">
      <c r="A344" s="13"/>
      <c r="B344" s="219"/>
      <c r="C344" s="220"/>
      <c r="D344" s="221" t="s">
        <v>138</v>
      </c>
      <c r="E344" s="222" t="s">
        <v>19</v>
      </c>
      <c r="F344" s="223" t="s">
        <v>237</v>
      </c>
      <c r="G344" s="220"/>
      <c r="H344" s="222" t="s">
        <v>19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9" t="s">
        <v>138</v>
      </c>
      <c r="AU344" s="229" t="s">
        <v>86</v>
      </c>
      <c r="AV344" s="13" t="s">
        <v>84</v>
      </c>
      <c r="AW344" s="13" t="s">
        <v>37</v>
      </c>
      <c r="AX344" s="13" t="s">
        <v>76</v>
      </c>
      <c r="AY344" s="229" t="s">
        <v>130</v>
      </c>
    </row>
    <row r="345" spans="1:51" s="13" customFormat="1" ht="12">
      <c r="A345" s="13"/>
      <c r="B345" s="219"/>
      <c r="C345" s="220"/>
      <c r="D345" s="221" t="s">
        <v>138</v>
      </c>
      <c r="E345" s="222" t="s">
        <v>19</v>
      </c>
      <c r="F345" s="223" t="s">
        <v>140</v>
      </c>
      <c r="G345" s="220"/>
      <c r="H345" s="222" t="s">
        <v>19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9" t="s">
        <v>138</v>
      </c>
      <c r="AU345" s="229" t="s">
        <v>86</v>
      </c>
      <c r="AV345" s="13" t="s">
        <v>84</v>
      </c>
      <c r="AW345" s="13" t="s">
        <v>37</v>
      </c>
      <c r="AX345" s="13" t="s">
        <v>76</v>
      </c>
      <c r="AY345" s="229" t="s">
        <v>130</v>
      </c>
    </row>
    <row r="346" spans="1:51" s="13" customFormat="1" ht="12">
      <c r="A346" s="13"/>
      <c r="B346" s="219"/>
      <c r="C346" s="220"/>
      <c r="D346" s="221" t="s">
        <v>138</v>
      </c>
      <c r="E346" s="222" t="s">
        <v>19</v>
      </c>
      <c r="F346" s="223" t="s">
        <v>332</v>
      </c>
      <c r="G346" s="220"/>
      <c r="H346" s="222" t="s">
        <v>19</v>
      </c>
      <c r="I346" s="224"/>
      <c r="J346" s="220"/>
      <c r="K346" s="220"/>
      <c r="L346" s="225"/>
      <c r="M346" s="226"/>
      <c r="N346" s="227"/>
      <c r="O346" s="227"/>
      <c r="P346" s="227"/>
      <c r="Q346" s="227"/>
      <c r="R346" s="227"/>
      <c r="S346" s="227"/>
      <c r="T346" s="22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29" t="s">
        <v>138</v>
      </c>
      <c r="AU346" s="229" t="s">
        <v>86</v>
      </c>
      <c r="AV346" s="13" t="s">
        <v>84</v>
      </c>
      <c r="AW346" s="13" t="s">
        <v>37</v>
      </c>
      <c r="AX346" s="13" t="s">
        <v>76</v>
      </c>
      <c r="AY346" s="229" t="s">
        <v>130</v>
      </c>
    </row>
    <row r="347" spans="1:51" s="14" customFormat="1" ht="12">
      <c r="A347" s="14"/>
      <c r="B347" s="230"/>
      <c r="C347" s="231"/>
      <c r="D347" s="221" t="s">
        <v>138</v>
      </c>
      <c r="E347" s="232" t="s">
        <v>19</v>
      </c>
      <c r="F347" s="233" t="s">
        <v>490</v>
      </c>
      <c r="G347" s="231"/>
      <c r="H347" s="234">
        <v>11.96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0" t="s">
        <v>138</v>
      </c>
      <c r="AU347" s="240" t="s">
        <v>86</v>
      </c>
      <c r="AV347" s="14" t="s">
        <v>86</v>
      </c>
      <c r="AW347" s="14" t="s">
        <v>37</v>
      </c>
      <c r="AX347" s="14" t="s">
        <v>76</v>
      </c>
      <c r="AY347" s="240" t="s">
        <v>130</v>
      </c>
    </row>
    <row r="348" spans="1:51" s="14" customFormat="1" ht="12">
      <c r="A348" s="14"/>
      <c r="B348" s="230"/>
      <c r="C348" s="231"/>
      <c r="D348" s="221" t="s">
        <v>138</v>
      </c>
      <c r="E348" s="232" t="s">
        <v>19</v>
      </c>
      <c r="F348" s="233" t="s">
        <v>491</v>
      </c>
      <c r="G348" s="231"/>
      <c r="H348" s="234">
        <v>1.536</v>
      </c>
      <c r="I348" s="235"/>
      <c r="J348" s="231"/>
      <c r="K348" s="231"/>
      <c r="L348" s="236"/>
      <c r="M348" s="237"/>
      <c r="N348" s="238"/>
      <c r="O348" s="238"/>
      <c r="P348" s="238"/>
      <c r="Q348" s="238"/>
      <c r="R348" s="238"/>
      <c r="S348" s="238"/>
      <c r="T348" s="239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0" t="s">
        <v>138</v>
      </c>
      <c r="AU348" s="240" t="s">
        <v>86</v>
      </c>
      <c r="AV348" s="14" t="s">
        <v>86</v>
      </c>
      <c r="AW348" s="14" t="s">
        <v>37</v>
      </c>
      <c r="AX348" s="14" t="s">
        <v>76</v>
      </c>
      <c r="AY348" s="240" t="s">
        <v>130</v>
      </c>
    </row>
    <row r="349" spans="1:51" s="14" customFormat="1" ht="12">
      <c r="A349" s="14"/>
      <c r="B349" s="230"/>
      <c r="C349" s="231"/>
      <c r="D349" s="221" t="s">
        <v>138</v>
      </c>
      <c r="E349" s="232" t="s">
        <v>19</v>
      </c>
      <c r="F349" s="233" t="s">
        <v>492</v>
      </c>
      <c r="G349" s="231"/>
      <c r="H349" s="234">
        <v>6.312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0" t="s">
        <v>138</v>
      </c>
      <c r="AU349" s="240" t="s">
        <v>86</v>
      </c>
      <c r="AV349" s="14" t="s">
        <v>86</v>
      </c>
      <c r="AW349" s="14" t="s">
        <v>37</v>
      </c>
      <c r="AX349" s="14" t="s">
        <v>76</v>
      </c>
      <c r="AY349" s="240" t="s">
        <v>130</v>
      </c>
    </row>
    <row r="350" spans="1:51" s="15" customFormat="1" ht="12">
      <c r="A350" s="15"/>
      <c r="B350" s="241"/>
      <c r="C350" s="242"/>
      <c r="D350" s="221" t="s">
        <v>138</v>
      </c>
      <c r="E350" s="243" t="s">
        <v>19</v>
      </c>
      <c r="F350" s="244" t="s">
        <v>175</v>
      </c>
      <c r="G350" s="242"/>
      <c r="H350" s="245">
        <v>19.808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1" t="s">
        <v>138</v>
      </c>
      <c r="AU350" s="251" t="s">
        <v>86</v>
      </c>
      <c r="AV350" s="15" t="s">
        <v>136</v>
      </c>
      <c r="AW350" s="15" t="s">
        <v>37</v>
      </c>
      <c r="AX350" s="15" t="s">
        <v>84</v>
      </c>
      <c r="AY350" s="251" t="s">
        <v>130</v>
      </c>
    </row>
    <row r="351" spans="1:63" s="12" customFormat="1" ht="22.8" customHeight="1">
      <c r="A351" s="12"/>
      <c r="B351" s="189"/>
      <c r="C351" s="190"/>
      <c r="D351" s="191" t="s">
        <v>75</v>
      </c>
      <c r="E351" s="203" t="s">
        <v>183</v>
      </c>
      <c r="F351" s="203" t="s">
        <v>493</v>
      </c>
      <c r="G351" s="190"/>
      <c r="H351" s="190"/>
      <c r="I351" s="193"/>
      <c r="J351" s="204">
        <f>BK351</f>
        <v>0</v>
      </c>
      <c r="K351" s="190"/>
      <c r="L351" s="195"/>
      <c r="M351" s="196"/>
      <c r="N351" s="197"/>
      <c r="O351" s="197"/>
      <c r="P351" s="198">
        <f>SUM(P352:P356)</f>
        <v>0</v>
      </c>
      <c r="Q351" s="197"/>
      <c r="R351" s="198">
        <f>SUM(R352:R356)</f>
        <v>0</v>
      </c>
      <c r="S351" s="197"/>
      <c r="T351" s="199">
        <f>SUM(T352:T356)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0" t="s">
        <v>84</v>
      </c>
      <c r="AT351" s="201" t="s">
        <v>75</v>
      </c>
      <c r="AU351" s="201" t="s">
        <v>84</v>
      </c>
      <c r="AY351" s="200" t="s">
        <v>130</v>
      </c>
      <c r="BK351" s="202">
        <f>SUM(BK352:BK356)</f>
        <v>0</v>
      </c>
    </row>
    <row r="352" spans="1:65" s="2" customFormat="1" ht="14.4" customHeight="1">
      <c r="A352" s="38"/>
      <c r="B352" s="39"/>
      <c r="C352" s="205" t="s">
        <v>494</v>
      </c>
      <c r="D352" s="205" t="s">
        <v>132</v>
      </c>
      <c r="E352" s="206" t="s">
        <v>495</v>
      </c>
      <c r="F352" s="207" t="s">
        <v>496</v>
      </c>
      <c r="G352" s="208" t="s">
        <v>149</v>
      </c>
      <c r="H352" s="209">
        <v>24</v>
      </c>
      <c r="I352" s="210"/>
      <c r="J352" s="211">
        <f>ROUND(I352*H352,2)</f>
        <v>0</v>
      </c>
      <c r="K352" s="212"/>
      <c r="L352" s="44"/>
      <c r="M352" s="213" t="s">
        <v>19</v>
      </c>
      <c r="N352" s="214" t="s">
        <v>47</v>
      </c>
      <c r="O352" s="84"/>
      <c r="P352" s="215">
        <f>O352*H352</f>
        <v>0</v>
      </c>
      <c r="Q352" s="215">
        <v>0</v>
      </c>
      <c r="R352" s="215">
        <f>Q352*H352</f>
        <v>0</v>
      </c>
      <c r="S352" s="215">
        <v>0</v>
      </c>
      <c r="T352" s="216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17" t="s">
        <v>136</v>
      </c>
      <c r="AT352" s="217" t="s">
        <v>132</v>
      </c>
      <c r="AU352" s="217" t="s">
        <v>86</v>
      </c>
      <c r="AY352" s="17" t="s">
        <v>130</v>
      </c>
      <c r="BE352" s="218">
        <f>IF(N352="základní",J352,0)</f>
        <v>0</v>
      </c>
      <c r="BF352" s="218">
        <f>IF(N352="snížená",J352,0)</f>
        <v>0</v>
      </c>
      <c r="BG352" s="218">
        <f>IF(N352="zákl. přenesená",J352,0)</f>
        <v>0</v>
      </c>
      <c r="BH352" s="218">
        <f>IF(N352="sníž. přenesená",J352,0)</f>
        <v>0</v>
      </c>
      <c r="BI352" s="218">
        <f>IF(N352="nulová",J352,0)</f>
        <v>0</v>
      </c>
      <c r="BJ352" s="17" t="s">
        <v>84</v>
      </c>
      <c r="BK352" s="218">
        <f>ROUND(I352*H352,2)</f>
        <v>0</v>
      </c>
      <c r="BL352" s="17" t="s">
        <v>136</v>
      </c>
      <c r="BM352" s="217" t="s">
        <v>497</v>
      </c>
    </row>
    <row r="353" spans="1:51" s="13" customFormat="1" ht="12">
      <c r="A353" s="13"/>
      <c r="B353" s="219"/>
      <c r="C353" s="220"/>
      <c r="D353" s="221" t="s">
        <v>138</v>
      </c>
      <c r="E353" s="222" t="s">
        <v>19</v>
      </c>
      <c r="F353" s="223" t="s">
        <v>236</v>
      </c>
      <c r="G353" s="220"/>
      <c r="H353" s="222" t="s">
        <v>19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9" t="s">
        <v>138</v>
      </c>
      <c r="AU353" s="229" t="s">
        <v>86</v>
      </c>
      <c r="AV353" s="13" t="s">
        <v>84</v>
      </c>
      <c r="AW353" s="13" t="s">
        <v>37</v>
      </c>
      <c r="AX353" s="13" t="s">
        <v>76</v>
      </c>
      <c r="AY353" s="229" t="s">
        <v>130</v>
      </c>
    </row>
    <row r="354" spans="1:51" s="13" customFormat="1" ht="12">
      <c r="A354" s="13"/>
      <c r="B354" s="219"/>
      <c r="C354" s="220"/>
      <c r="D354" s="221" t="s">
        <v>138</v>
      </c>
      <c r="E354" s="222" t="s">
        <v>19</v>
      </c>
      <c r="F354" s="223" t="s">
        <v>237</v>
      </c>
      <c r="G354" s="220"/>
      <c r="H354" s="222" t="s">
        <v>19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29" t="s">
        <v>138</v>
      </c>
      <c r="AU354" s="229" t="s">
        <v>86</v>
      </c>
      <c r="AV354" s="13" t="s">
        <v>84</v>
      </c>
      <c r="AW354" s="13" t="s">
        <v>37</v>
      </c>
      <c r="AX354" s="13" t="s">
        <v>76</v>
      </c>
      <c r="AY354" s="229" t="s">
        <v>130</v>
      </c>
    </row>
    <row r="355" spans="1:51" s="13" customFormat="1" ht="12">
      <c r="A355" s="13"/>
      <c r="B355" s="219"/>
      <c r="C355" s="220"/>
      <c r="D355" s="221" t="s">
        <v>138</v>
      </c>
      <c r="E355" s="222" t="s">
        <v>19</v>
      </c>
      <c r="F355" s="223" t="s">
        <v>498</v>
      </c>
      <c r="G355" s="220"/>
      <c r="H355" s="222" t="s">
        <v>19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9" t="s">
        <v>138</v>
      </c>
      <c r="AU355" s="229" t="s">
        <v>86</v>
      </c>
      <c r="AV355" s="13" t="s">
        <v>84</v>
      </c>
      <c r="AW355" s="13" t="s">
        <v>37</v>
      </c>
      <c r="AX355" s="13" t="s">
        <v>76</v>
      </c>
      <c r="AY355" s="229" t="s">
        <v>130</v>
      </c>
    </row>
    <row r="356" spans="1:51" s="14" customFormat="1" ht="12">
      <c r="A356" s="14"/>
      <c r="B356" s="230"/>
      <c r="C356" s="231"/>
      <c r="D356" s="221" t="s">
        <v>138</v>
      </c>
      <c r="E356" s="232" t="s">
        <v>19</v>
      </c>
      <c r="F356" s="233" t="s">
        <v>499</v>
      </c>
      <c r="G356" s="231"/>
      <c r="H356" s="234">
        <v>24</v>
      </c>
      <c r="I356" s="235"/>
      <c r="J356" s="231"/>
      <c r="K356" s="231"/>
      <c r="L356" s="236"/>
      <c r="M356" s="237"/>
      <c r="N356" s="238"/>
      <c r="O356" s="238"/>
      <c r="P356" s="238"/>
      <c r="Q356" s="238"/>
      <c r="R356" s="238"/>
      <c r="S356" s="238"/>
      <c r="T356" s="239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0" t="s">
        <v>138</v>
      </c>
      <c r="AU356" s="240" t="s">
        <v>86</v>
      </c>
      <c r="AV356" s="14" t="s">
        <v>86</v>
      </c>
      <c r="AW356" s="14" t="s">
        <v>37</v>
      </c>
      <c r="AX356" s="14" t="s">
        <v>84</v>
      </c>
      <c r="AY356" s="240" t="s">
        <v>130</v>
      </c>
    </row>
    <row r="357" spans="1:63" s="12" customFormat="1" ht="22.8" customHeight="1">
      <c r="A357" s="12"/>
      <c r="B357" s="189"/>
      <c r="C357" s="190"/>
      <c r="D357" s="191" t="s">
        <v>75</v>
      </c>
      <c r="E357" s="203" t="s">
        <v>176</v>
      </c>
      <c r="F357" s="203" t="s">
        <v>177</v>
      </c>
      <c r="G357" s="190"/>
      <c r="H357" s="190"/>
      <c r="I357" s="193"/>
      <c r="J357" s="204">
        <f>BK357</f>
        <v>0</v>
      </c>
      <c r="K357" s="190"/>
      <c r="L357" s="195"/>
      <c r="M357" s="196"/>
      <c r="N357" s="197"/>
      <c r="O357" s="197"/>
      <c r="P357" s="198">
        <f>SUM(P358:P416)</f>
        <v>0</v>
      </c>
      <c r="Q357" s="197"/>
      <c r="R357" s="198">
        <f>SUM(R358:R416)</f>
        <v>0</v>
      </c>
      <c r="S357" s="197"/>
      <c r="T357" s="199">
        <f>SUM(T358:T416)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00" t="s">
        <v>84</v>
      </c>
      <c r="AT357" s="201" t="s">
        <v>75</v>
      </c>
      <c r="AU357" s="201" t="s">
        <v>84</v>
      </c>
      <c r="AY357" s="200" t="s">
        <v>130</v>
      </c>
      <c r="BK357" s="202">
        <f>SUM(BK358:BK416)</f>
        <v>0</v>
      </c>
    </row>
    <row r="358" spans="1:65" s="2" customFormat="1" ht="14.4" customHeight="1">
      <c r="A358" s="38"/>
      <c r="B358" s="39"/>
      <c r="C358" s="205" t="s">
        <v>500</v>
      </c>
      <c r="D358" s="205" t="s">
        <v>132</v>
      </c>
      <c r="E358" s="206" t="s">
        <v>501</v>
      </c>
      <c r="F358" s="207" t="s">
        <v>502</v>
      </c>
      <c r="G358" s="208" t="s">
        <v>149</v>
      </c>
      <c r="H358" s="209">
        <v>12.929</v>
      </c>
      <c r="I358" s="210"/>
      <c r="J358" s="211">
        <f>ROUND(I358*H358,2)</f>
        <v>0</v>
      </c>
      <c r="K358" s="212"/>
      <c r="L358" s="44"/>
      <c r="M358" s="213" t="s">
        <v>19</v>
      </c>
      <c r="N358" s="214" t="s">
        <v>47</v>
      </c>
      <c r="O358" s="84"/>
      <c r="P358" s="215">
        <f>O358*H358</f>
        <v>0</v>
      </c>
      <c r="Q358" s="215">
        <v>0</v>
      </c>
      <c r="R358" s="215">
        <f>Q358*H358</f>
        <v>0</v>
      </c>
      <c r="S358" s="215">
        <v>0</v>
      </c>
      <c r="T358" s="216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17" t="s">
        <v>136</v>
      </c>
      <c r="AT358" s="217" t="s">
        <v>132</v>
      </c>
      <c r="AU358" s="217" t="s">
        <v>86</v>
      </c>
      <c r="AY358" s="17" t="s">
        <v>130</v>
      </c>
      <c r="BE358" s="218">
        <f>IF(N358="základní",J358,0)</f>
        <v>0</v>
      </c>
      <c r="BF358" s="218">
        <f>IF(N358="snížená",J358,0)</f>
        <v>0</v>
      </c>
      <c r="BG358" s="218">
        <f>IF(N358="zákl. přenesená",J358,0)</f>
        <v>0</v>
      </c>
      <c r="BH358" s="218">
        <f>IF(N358="sníž. přenesená",J358,0)</f>
        <v>0</v>
      </c>
      <c r="BI358" s="218">
        <f>IF(N358="nulová",J358,0)</f>
        <v>0</v>
      </c>
      <c r="BJ358" s="17" t="s">
        <v>84</v>
      </c>
      <c r="BK358" s="218">
        <f>ROUND(I358*H358,2)</f>
        <v>0</v>
      </c>
      <c r="BL358" s="17" t="s">
        <v>136</v>
      </c>
      <c r="BM358" s="217" t="s">
        <v>503</v>
      </c>
    </row>
    <row r="359" spans="1:51" s="13" customFormat="1" ht="12">
      <c r="A359" s="13"/>
      <c r="B359" s="219"/>
      <c r="C359" s="220"/>
      <c r="D359" s="221" t="s">
        <v>138</v>
      </c>
      <c r="E359" s="222" t="s">
        <v>19</v>
      </c>
      <c r="F359" s="223" t="s">
        <v>237</v>
      </c>
      <c r="G359" s="220"/>
      <c r="H359" s="222" t="s">
        <v>19</v>
      </c>
      <c r="I359" s="224"/>
      <c r="J359" s="220"/>
      <c r="K359" s="220"/>
      <c r="L359" s="225"/>
      <c r="M359" s="226"/>
      <c r="N359" s="227"/>
      <c r="O359" s="227"/>
      <c r="P359" s="227"/>
      <c r="Q359" s="227"/>
      <c r="R359" s="227"/>
      <c r="S359" s="227"/>
      <c r="T359" s="22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29" t="s">
        <v>138</v>
      </c>
      <c r="AU359" s="229" t="s">
        <v>86</v>
      </c>
      <c r="AV359" s="13" t="s">
        <v>84</v>
      </c>
      <c r="AW359" s="13" t="s">
        <v>37</v>
      </c>
      <c r="AX359" s="13" t="s">
        <v>76</v>
      </c>
      <c r="AY359" s="229" t="s">
        <v>130</v>
      </c>
    </row>
    <row r="360" spans="1:51" s="13" customFormat="1" ht="12">
      <c r="A360" s="13"/>
      <c r="B360" s="219"/>
      <c r="C360" s="220"/>
      <c r="D360" s="221" t="s">
        <v>138</v>
      </c>
      <c r="E360" s="222" t="s">
        <v>19</v>
      </c>
      <c r="F360" s="223" t="s">
        <v>140</v>
      </c>
      <c r="G360" s="220"/>
      <c r="H360" s="222" t="s">
        <v>19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29" t="s">
        <v>138</v>
      </c>
      <c r="AU360" s="229" t="s">
        <v>86</v>
      </c>
      <c r="AV360" s="13" t="s">
        <v>84</v>
      </c>
      <c r="AW360" s="13" t="s">
        <v>37</v>
      </c>
      <c r="AX360" s="13" t="s">
        <v>76</v>
      </c>
      <c r="AY360" s="229" t="s">
        <v>130</v>
      </c>
    </row>
    <row r="361" spans="1:51" s="13" customFormat="1" ht="12">
      <c r="A361" s="13"/>
      <c r="B361" s="219"/>
      <c r="C361" s="220"/>
      <c r="D361" s="221" t="s">
        <v>138</v>
      </c>
      <c r="E361" s="222" t="s">
        <v>19</v>
      </c>
      <c r="F361" s="223" t="s">
        <v>332</v>
      </c>
      <c r="G361" s="220"/>
      <c r="H361" s="222" t="s">
        <v>19</v>
      </c>
      <c r="I361" s="224"/>
      <c r="J361" s="220"/>
      <c r="K361" s="220"/>
      <c r="L361" s="225"/>
      <c r="M361" s="226"/>
      <c r="N361" s="227"/>
      <c r="O361" s="227"/>
      <c r="P361" s="227"/>
      <c r="Q361" s="227"/>
      <c r="R361" s="227"/>
      <c r="S361" s="227"/>
      <c r="T361" s="22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9" t="s">
        <v>138</v>
      </c>
      <c r="AU361" s="229" t="s">
        <v>86</v>
      </c>
      <c r="AV361" s="13" t="s">
        <v>84</v>
      </c>
      <c r="AW361" s="13" t="s">
        <v>37</v>
      </c>
      <c r="AX361" s="13" t="s">
        <v>76</v>
      </c>
      <c r="AY361" s="229" t="s">
        <v>130</v>
      </c>
    </row>
    <row r="362" spans="1:51" s="13" customFormat="1" ht="12">
      <c r="A362" s="13"/>
      <c r="B362" s="219"/>
      <c r="C362" s="220"/>
      <c r="D362" s="221" t="s">
        <v>138</v>
      </c>
      <c r="E362" s="222" t="s">
        <v>19</v>
      </c>
      <c r="F362" s="223" t="s">
        <v>504</v>
      </c>
      <c r="G362" s="220"/>
      <c r="H362" s="222" t="s">
        <v>19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9" t="s">
        <v>138</v>
      </c>
      <c r="AU362" s="229" t="s">
        <v>86</v>
      </c>
      <c r="AV362" s="13" t="s">
        <v>84</v>
      </c>
      <c r="AW362" s="13" t="s">
        <v>37</v>
      </c>
      <c r="AX362" s="13" t="s">
        <v>76</v>
      </c>
      <c r="AY362" s="229" t="s">
        <v>130</v>
      </c>
    </row>
    <row r="363" spans="1:51" s="13" customFormat="1" ht="12">
      <c r="A363" s="13"/>
      <c r="B363" s="219"/>
      <c r="C363" s="220"/>
      <c r="D363" s="221" t="s">
        <v>138</v>
      </c>
      <c r="E363" s="222" t="s">
        <v>19</v>
      </c>
      <c r="F363" s="223" t="s">
        <v>505</v>
      </c>
      <c r="G363" s="220"/>
      <c r="H363" s="222" t="s">
        <v>19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29" t="s">
        <v>138</v>
      </c>
      <c r="AU363" s="229" t="s">
        <v>86</v>
      </c>
      <c r="AV363" s="13" t="s">
        <v>84</v>
      </c>
      <c r="AW363" s="13" t="s">
        <v>37</v>
      </c>
      <c r="AX363" s="13" t="s">
        <v>76</v>
      </c>
      <c r="AY363" s="229" t="s">
        <v>130</v>
      </c>
    </row>
    <row r="364" spans="1:51" s="13" customFormat="1" ht="12">
      <c r="A364" s="13"/>
      <c r="B364" s="219"/>
      <c r="C364" s="220"/>
      <c r="D364" s="221" t="s">
        <v>138</v>
      </c>
      <c r="E364" s="222" t="s">
        <v>19</v>
      </c>
      <c r="F364" s="223" t="s">
        <v>506</v>
      </c>
      <c r="G364" s="220"/>
      <c r="H364" s="222" t="s">
        <v>19</v>
      </c>
      <c r="I364" s="224"/>
      <c r="J364" s="220"/>
      <c r="K364" s="220"/>
      <c r="L364" s="225"/>
      <c r="M364" s="226"/>
      <c r="N364" s="227"/>
      <c r="O364" s="227"/>
      <c r="P364" s="227"/>
      <c r="Q364" s="227"/>
      <c r="R364" s="227"/>
      <c r="S364" s="227"/>
      <c r="T364" s="22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9" t="s">
        <v>138</v>
      </c>
      <c r="AU364" s="229" t="s">
        <v>86</v>
      </c>
      <c r="AV364" s="13" t="s">
        <v>84</v>
      </c>
      <c r="AW364" s="13" t="s">
        <v>37</v>
      </c>
      <c r="AX364" s="13" t="s">
        <v>76</v>
      </c>
      <c r="AY364" s="229" t="s">
        <v>130</v>
      </c>
    </row>
    <row r="365" spans="1:51" s="14" customFormat="1" ht="12">
      <c r="A365" s="14"/>
      <c r="B365" s="230"/>
      <c r="C365" s="231"/>
      <c r="D365" s="221" t="s">
        <v>138</v>
      </c>
      <c r="E365" s="232" t="s">
        <v>19</v>
      </c>
      <c r="F365" s="233" t="s">
        <v>507</v>
      </c>
      <c r="G365" s="231"/>
      <c r="H365" s="234">
        <v>12.929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0" t="s">
        <v>138</v>
      </c>
      <c r="AU365" s="240" t="s">
        <v>86</v>
      </c>
      <c r="AV365" s="14" t="s">
        <v>86</v>
      </c>
      <c r="AW365" s="14" t="s">
        <v>37</v>
      </c>
      <c r="AX365" s="14" t="s">
        <v>76</v>
      </c>
      <c r="AY365" s="240" t="s">
        <v>130</v>
      </c>
    </row>
    <row r="366" spans="1:51" s="15" customFormat="1" ht="12">
      <c r="A366" s="15"/>
      <c r="B366" s="241"/>
      <c r="C366" s="242"/>
      <c r="D366" s="221" t="s">
        <v>138</v>
      </c>
      <c r="E366" s="243" t="s">
        <v>19</v>
      </c>
      <c r="F366" s="244" t="s">
        <v>175</v>
      </c>
      <c r="G366" s="242"/>
      <c r="H366" s="245">
        <v>12.929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1" t="s">
        <v>138</v>
      </c>
      <c r="AU366" s="251" t="s">
        <v>86</v>
      </c>
      <c r="AV366" s="15" t="s">
        <v>136</v>
      </c>
      <c r="AW366" s="15" t="s">
        <v>37</v>
      </c>
      <c r="AX366" s="15" t="s">
        <v>84</v>
      </c>
      <c r="AY366" s="251" t="s">
        <v>130</v>
      </c>
    </row>
    <row r="367" spans="1:65" s="2" customFormat="1" ht="14.4" customHeight="1">
      <c r="A367" s="38"/>
      <c r="B367" s="39"/>
      <c r="C367" s="205" t="s">
        <v>508</v>
      </c>
      <c r="D367" s="205" t="s">
        <v>132</v>
      </c>
      <c r="E367" s="206" t="s">
        <v>509</v>
      </c>
      <c r="F367" s="207" t="s">
        <v>510</v>
      </c>
      <c r="G367" s="208" t="s">
        <v>149</v>
      </c>
      <c r="H367" s="209">
        <v>12.929</v>
      </c>
      <c r="I367" s="210"/>
      <c r="J367" s="211">
        <f>ROUND(I367*H367,2)</f>
        <v>0</v>
      </c>
      <c r="K367" s="212"/>
      <c r="L367" s="44"/>
      <c r="M367" s="213" t="s">
        <v>19</v>
      </c>
      <c r="N367" s="214" t="s">
        <v>47</v>
      </c>
      <c r="O367" s="84"/>
      <c r="P367" s="215">
        <f>O367*H367</f>
        <v>0</v>
      </c>
      <c r="Q367" s="215">
        <v>0</v>
      </c>
      <c r="R367" s="215">
        <f>Q367*H367</f>
        <v>0</v>
      </c>
      <c r="S367" s="215">
        <v>0</v>
      </c>
      <c r="T367" s="216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17" t="s">
        <v>136</v>
      </c>
      <c r="AT367" s="217" t="s">
        <v>132</v>
      </c>
      <c r="AU367" s="217" t="s">
        <v>86</v>
      </c>
      <c r="AY367" s="17" t="s">
        <v>130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7" t="s">
        <v>84</v>
      </c>
      <c r="BK367" s="218">
        <f>ROUND(I367*H367,2)</f>
        <v>0</v>
      </c>
      <c r="BL367" s="17" t="s">
        <v>136</v>
      </c>
      <c r="BM367" s="217" t="s">
        <v>511</v>
      </c>
    </row>
    <row r="368" spans="1:51" s="13" customFormat="1" ht="12">
      <c r="A368" s="13"/>
      <c r="B368" s="219"/>
      <c r="C368" s="220"/>
      <c r="D368" s="221" t="s">
        <v>138</v>
      </c>
      <c r="E368" s="222" t="s">
        <v>19</v>
      </c>
      <c r="F368" s="223" t="s">
        <v>237</v>
      </c>
      <c r="G368" s="220"/>
      <c r="H368" s="222" t="s">
        <v>19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29" t="s">
        <v>138</v>
      </c>
      <c r="AU368" s="229" t="s">
        <v>86</v>
      </c>
      <c r="AV368" s="13" t="s">
        <v>84</v>
      </c>
      <c r="AW368" s="13" t="s">
        <v>37</v>
      </c>
      <c r="AX368" s="13" t="s">
        <v>76</v>
      </c>
      <c r="AY368" s="229" t="s">
        <v>130</v>
      </c>
    </row>
    <row r="369" spans="1:51" s="13" customFormat="1" ht="12">
      <c r="A369" s="13"/>
      <c r="B369" s="219"/>
      <c r="C369" s="220"/>
      <c r="D369" s="221" t="s">
        <v>138</v>
      </c>
      <c r="E369" s="222" t="s">
        <v>19</v>
      </c>
      <c r="F369" s="223" t="s">
        <v>140</v>
      </c>
      <c r="G369" s="220"/>
      <c r="H369" s="222" t="s">
        <v>19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29" t="s">
        <v>138</v>
      </c>
      <c r="AU369" s="229" t="s">
        <v>86</v>
      </c>
      <c r="AV369" s="13" t="s">
        <v>84</v>
      </c>
      <c r="AW369" s="13" t="s">
        <v>37</v>
      </c>
      <c r="AX369" s="13" t="s">
        <v>76</v>
      </c>
      <c r="AY369" s="229" t="s">
        <v>130</v>
      </c>
    </row>
    <row r="370" spans="1:51" s="13" customFormat="1" ht="12">
      <c r="A370" s="13"/>
      <c r="B370" s="219"/>
      <c r="C370" s="220"/>
      <c r="D370" s="221" t="s">
        <v>138</v>
      </c>
      <c r="E370" s="222" t="s">
        <v>19</v>
      </c>
      <c r="F370" s="223" t="s">
        <v>332</v>
      </c>
      <c r="G370" s="220"/>
      <c r="H370" s="222" t="s">
        <v>19</v>
      </c>
      <c r="I370" s="224"/>
      <c r="J370" s="220"/>
      <c r="K370" s="220"/>
      <c r="L370" s="225"/>
      <c r="M370" s="226"/>
      <c r="N370" s="227"/>
      <c r="O370" s="227"/>
      <c r="P370" s="227"/>
      <c r="Q370" s="227"/>
      <c r="R370" s="227"/>
      <c r="S370" s="227"/>
      <c r="T370" s="22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9" t="s">
        <v>138</v>
      </c>
      <c r="AU370" s="229" t="s">
        <v>86</v>
      </c>
      <c r="AV370" s="13" t="s">
        <v>84</v>
      </c>
      <c r="AW370" s="13" t="s">
        <v>37</v>
      </c>
      <c r="AX370" s="13" t="s">
        <v>76</v>
      </c>
      <c r="AY370" s="229" t="s">
        <v>130</v>
      </c>
    </row>
    <row r="371" spans="1:51" s="13" customFormat="1" ht="12">
      <c r="A371" s="13"/>
      <c r="B371" s="219"/>
      <c r="C371" s="220"/>
      <c r="D371" s="221" t="s">
        <v>138</v>
      </c>
      <c r="E371" s="222" t="s">
        <v>19</v>
      </c>
      <c r="F371" s="223" t="s">
        <v>504</v>
      </c>
      <c r="G371" s="220"/>
      <c r="H371" s="222" t="s">
        <v>19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9" t="s">
        <v>138</v>
      </c>
      <c r="AU371" s="229" t="s">
        <v>86</v>
      </c>
      <c r="AV371" s="13" t="s">
        <v>84</v>
      </c>
      <c r="AW371" s="13" t="s">
        <v>37</v>
      </c>
      <c r="AX371" s="13" t="s">
        <v>76</v>
      </c>
      <c r="AY371" s="229" t="s">
        <v>130</v>
      </c>
    </row>
    <row r="372" spans="1:51" s="13" customFormat="1" ht="12">
      <c r="A372" s="13"/>
      <c r="B372" s="219"/>
      <c r="C372" s="220"/>
      <c r="D372" s="221" t="s">
        <v>138</v>
      </c>
      <c r="E372" s="222" t="s">
        <v>19</v>
      </c>
      <c r="F372" s="223" t="s">
        <v>505</v>
      </c>
      <c r="G372" s="220"/>
      <c r="H372" s="222" t="s">
        <v>19</v>
      </c>
      <c r="I372" s="224"/>
      <c r="J372" s="220"/>
      <c r="K372" s="220"/>
      <c r="L372" s="225"/>
      <c r="M372" s="226"/>
      <c r="N372" s="227"/>
      <c r="O372" s="227"/>
      <c r="P372" s="227"/>
      <c r="Q372" s="227"/>
      <c r="R372" s="227"/>
      <c r="S372" s="227"/>
      <c r="T372" s="22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9" t="s">
        <v>138</v>
      </c>
      <c r="AU372" s="229" t="s">
        <v>86</v>
      </c>
      <c r="AV372" s="13" t="s">
        <v>84</v>
      </c>
      <c r="AW372" s="13" t="s">
        <v>37</v>
      </c>
      <c r="AX372" s="13" t="s">
        <v>76</v>
      </c>
      <c r="AY372" s="229" t="s">
        <v>130</v>
      </c>
    </row>
    <row r="373" spans="1:51" s="13" customFormat="1" ht="12">
      <c r="A373" s="13"/>
      <c r="B373" s="219"/>
      <c r="C373" s="220"/>
      <c r="D373" s="221" t="s">
        <v>138</v>
      </c>
      <c r="E373" s="222" t="s">
        <v>19</v>
      </c>
      <c r="F373" s="223" t="s">
        <v>512</v>
      </c>
      <c r="G373" s="220"/>
      <c r="H373" s="222" t="s">
        <v>19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29" t="s">
        <v>138</v>
      </c>
      <c r="AU373" s="229" t="s">
        <v>86</v>
      </c>
      <c r="AV373" s="13" t="s">
        <v>84</v>
      </c>
      <c r="AW373" s="13" t="s">
        <v>37</v>
      </c>
      <c r="AX373" s="13" t="s">
        <v>76</v>
      </c>
      <c r="AY373" s="229" t="s">
        <v>130</v>
      </c>
    </row>
    <row r="374" spans="1:51" s="13" customFormat="1" ht="12">
      <c r="A374" s="13"/>
      <c r="B374" s="219"/>
      <c r="C374" s="220"/>
      <c r="D374" s="221" t="s">
        <v>138</v>
      </c>
      <c r="E374" s="222" t="s">
        <v>19</v>
      </c>
      <c r="F374" s="223" t="s">
        <v>513</v>
      </c>
      <c r="G374" s="220"/>
      <c r="H374" s="222" t="s">
        <v>19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29" t="s">
        <v>138</v>
      </c>
      <c r="AU374" s="229" t="s">
        <v>86</v>
      </c>
      <c r="AV374" s="13" t="s">
        <v>84</v>
      </c>
      <c r="AW374" s="13" t="s">
        <v>37</v>
      </c>
      <c r="AX374" s="13" t="s">
        <v>76</v>
      </c>
      <c r="AY374" s="229" t="s">
        <v>130</v>
      </c>
    </row>
    <row r="375" spans="1:51" s="14" customFormat="1" ht="12">
      <c r="A375" s="14"/>
      <c r="B375" s="230"/>
      <c r="C375" s="231"/>
      <c r="D375" s="221" t="s">
        <v>138</v>
      </c>
      <c r="E375" s="232" t="s">
        <v>19</v>
      </c>
      <c r="F375" s="233" t="s">
        <v>507</v>
      </c>
      <c r="G375" s="231"/>
      <c r="H375" s="234">
        <v>12.929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0" t="s">
        <v>138</v>
      </c>
      <c r="AU375" s="240" t="s">
        <v>86</v>
      </c>
      <c r="AV375" s="14" t="s">
        <v>86</v>
      </c>
      <c r="AW375" s="14" t="s">
        <v>37</v>
      </c>
      <c r="AX375" s="14" t="s">
        <v>76</v>
      </c>
      <c r="AY375" s="240" t="s">
        <v>130</v>
      </c>
    </row>
    <row r="376" spans="1:51" s="15" customFormat="1" ht="12">
      <c r="A376" s="15"/>
      <c r="B376" s="241"/>
      <c r="C376" s="242"/>
      <c r="D376" s="221" t="s">
        <v>138</v>
      </c>
      <c r="E376" s="243" t="s">
        <v>19</v>
      </c>
      <c r="F376" s="244" t="s">
        <v>175</v>
      </c>
      <c r="G376" s="242"/>
      <c r="H376" s="245">
        <v>12.929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51" t="s">
        <v>138</v>
      </c>
      <c r="AU376" s="251" t="s">
        <v>86</v>
      </c>
      <c r="AV376" s="15" t="s">
        <v>136</v>
      </c>
      <c r="AW376" s="15" t="s">
        <v>37</v>
      </c>
      <c r="AX376" s="15" t="s">
        <v>84</v>
      </c>
      <c r="AY376" s="251" t="s">
        <v>130</v>
      </c>
    </row>
    <row r="377" spans="1:65" s="2" customFormat="1" ht="14.4" customHeight="1">
      <c r="A377" s="38"/>
      <c r="B377" s="39"/>
      <c r="C377" s="205" t="s">
        <v>514</v>
      </c>
      <c r="D377" s="205" t="s">
        <v>132</v>
      </c>
      <c r="E377" s="206" t="s">
        <v>515</v>
      </c>
      <c r="F377" s="207" t="s">
        <v>516</v>
      </c>
      <c r="G377" s="208" t="s">
        <v>391</v>
      </c>
      <c r="H377" s="209">
        <v>2</v>
      </c>
      <c r="I377" s="210"/>
      <c r="J377" s="211">
        <f>ROUND(I377*H377,2)</f>
        <v>0</v>
      </c>
      <c r="K377" s="212"/>
      <c r="L377" s="44"/>
      <c r="M377" s="213" t="s">
        <v>19</v>
      </c>
      <c r="N377" s="214" t="s">
        <v>47</v>
      </c>
      <c r="O377" s="84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17" t="s">
        <v>136</v>
      </c>
      <c r="AT377" s="217" t="s">
        <v>132</v>
      </c>
      <c r="AU377" s="217" t="s">
        <v>86</v>
      </c>
      <c r="AY377" s="17" t="s">
        <v>130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7" t="s">
        <v>84</v>
      </c>
      <c r="BK377" s="218">
        <f>ROUND(I377*H377,2)</f>
        <v>0</v>
      </c>
      <c r="BL377" s="17" t="s">
        <v>136</v>
      </c>
      <c r="BM377" s="217" t="s">
        <v>517</v>
      </c>
    </row>
    <row r="378" spans="1:51" s="13" customFormat="1" ht="12">
      <c r="A378" s="13"/>
      <c r="B378" s="219"/>
      <c r="C378" s="220"/>
      <c r="D378" s="221" t="s">
        <v>138</v>
      </c>
      <c r="E378" s="222" t="s">
        <v>19</v>
      </c>
      <c r="F378" s="223" t="s">
        <v>237</v>
      </c>
      <c r="G378" s="220"/>
      <c r="H378" s="222" t="s">
        <v>19</v>
      </c>
      <c r="I378" s="224"/>
      <c r="J378" s="220"/>
      <c r="K378" s="220"/>
      <c r="L378" s="225"/>
      <c r="M378" s="226"/>
      <c r="N378" s="227"/>
      <c r="O378" s="227"/>
      <c r="P378" s="227"/>
      <c r="Q378" s="227"/>
      <c r="R378" s="227"/>
      <c r="S378" s="227"/>
      <c r="T378" s="22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29" t="s">
        <v>138</v>
      </c>
      <c r="AU378" s="229" t="s">
        <v>86</v>
      </c>
      <c r="AV378" s="13" t="s">
        <v>84</v>
      </c>
      <c r="AW378" s="13" t="s">
        <v>37</v>
      </c>
      <c r="AX378" s="13" t="s">
        <v>76</v>
      </c>
      <c r="AY378" s="229" t="s">
        <v>130</v>
      </c>
    </row>
    <row r="379" spans="1:51" s="13" customFormat="1" ht="12">
      <c r="A379" s="13"/>
      <c r="B379" s="219"/>
      <c r="C379" s="220"/>
      <c r="D379" s="221" t="s">
        <v>138</v>
      </c>
      <c r="E379" s="222" t="s">
        <v>19</v>
      </c>
      <c r="F379" s="223" t="s">
        <v>140</v>
      </c>
      <c r="G379" s="220"/>
      <c r="H379" s="222" t="s">
        <v>19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29" t="s">
        <v>138</v>
      </c>
      <c r="AU379" s="229" t="s">
        <v>86</v>
      </c>
      <c r="AV379" s="13" t="s">
        <v>84</v>
      </c>
      <c r="AW379" s="13" t="s">
        <v>37</v>
      </c>
      <c r="AX379" s="13" t="s">
        <v>76</v>
      </c>
      <c r="AY379" s="229" t="s">
        <v>130</v>
      </c>
    </row>
    <row r="380" spans="1:51" s="13" customFormat="1" ht="12">
      <c r="A380" s="13"/>
      <c r="B380" s="219"/>
      <c r="C380" s="220"/>
      <c r="D380" s="221" t="s">
        <v>138</v>
      </c>
      <c r="E380" s="222" t="s">
        <v>19</v>
      </c>
      <c r="F380" s="223" t="s">
        <v>332</v>
      </c>
      <c r="G380" s="220"/>
      <c r="H380" s="222" t="s">
        <v>19</v>
      </c>
      <c r="I380" s="224"/>
      <c r="J380" s="220"/>
      <c r="K380" s="220"/>
      <c r="L380" s="225"/>
      <c r="M380" s="226"/>
      <c r="N380" s="227"/>
      <c r="O380" s="227"/>
      <c r="P380" s="227"/>
      <c r="Q380" s="227"/>
      <c r="R380" s="227"/>
      <c r="S380" s="227"/>
      <c r="T380" s="22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29" t="s">
        <v>138</v>
      </c>
      <c r="AU380" s="229" t="s">
        <v>86</v>
      </c>
      <c r="AV380" s="13" t="s">
        <v>84</v>
      </c>
      <c r="AW380" s="13" t="s">
        <v>37</v>
      </c>
      <c r="AX380" s="13" t="s">
        <v>76</v>
      </c>
      <c r="AY380" s="229" t="s">
        <v>130</v>
      </c>
    </row>
    <row r="381" spans="1:51" s="13" customFormat="1" ht="12">
      <c r="A381" s="13"/>
      <c r="B381" s="219"/>
      <c r="C381" s="220"/>
      <c r="D381" s="221" t="s">
        <v>138</v>
      </c>
      <c r="E381" s="222" t="s">
        <v>19</v>
      </c>
      <c r="F381" s="223" t="s">
        <v>504</v>
      </c>
      <c r="G381" s="220"/>
      <c r="H381" s="222" t="s">
        <v>19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29" t="s">
        <v>138</v>
      </c>
      <c r="AU381" s="229" t="s">
        <v>86</v>
      </c>
      <c r="AV381" s="13" t="s">
        <v>84</v>
      </c>
      <c r="AW381" s="13" t="s">
        <v>37</v>
      </c>
      <c r="AX381" s="13" t="s">
        <v>76</v>
      </c>
      <c r="AY381" s="229" t="s">
        <v>130</v>
      </c>
    </row>
    <row r="382" spans="1:51" s="13" customFormat="1" ht="12">
      <c r="A382" s="13"/>
      <c r="B382" s="219"/>
      <c r="C382" s="220"/>
      <c r="D382" s="221" t="s">
        <v>138</v>
      </c>
      <c r="E382" s="222" t="s">
        <v>19</v>
      </c>
      <c r="F382" s="223" t="s">
        <v>505</v>
      </c>
      <c r="G382" s="220"/>
      <c r="H382" s="222" t="s">
        <v>19</v>
      </c>
      <c r="I382" s="224"/>
      <c r="J382" s="220"/>
      <c r="K382" s="220"/>
      <c r="L382" s="225"/>
      <c r="M382" s="226"/>
      <c r="N382" s="227"/>
      <c r="O382" s="227"/>
      <c r="P382" s="227"/>
      <c r="Q382" s="227"/>
      <c r="R382" s="227"/>
      <c r="S382" s="227"/>
      <c r="T382" s="22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29" t="s">
        <v>138</v>
      </c>
      <c r="AU382" s="229" t="s">
        <v>86</v>
      </c>
      <c r="AV382" s="13" t="s">
        <v>84</v>
      </c>
      <c r="AW382" s="13" t="s">
        <v>37</v>
      </c>
      <c r="AX382" s="13" t="s">
        <v>76</v>
      </c>
      <c r="AY382" s="229" t="s">
        <v>130</v>
      </c>
    </row>
    <row r="383" spans="1:51" s="14" customFormat="1" ht="12">
      <c r="A383" s="14"/>
      <c r="B383" s="230"/>
      <c r="C383" s="231"/>
      <c r="D383" s="221" t="s">
        <v>138</v>
      </c>
      <c r="E383" s="232" t="s">
        <v>19</v>
      </c>
      <c r="F383" s="233" t="s">
        <v>518</v>
      </c>
      <c r="G383" s="231"/>
      <c r="H383" s="234">
        <v>2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0" t="s">
        <v>138</v>
      </c>
      <c r="AU383" s="240" t="s">
        <v>86</v>
      </c>
      <c r="AV383" s="14" t="s">
        <v>86</v>
      </c>
      <c r="AW383" s="14" t="s">
        <v>37</v>
      </c>
      <c r="AX383" s="14" t="s">
        <v>84</v>
      </c>
      <c r="AY383" s="240" t="s">
        <v>130</v>
      </c>
    </row>
    <row r="384" spans="1:65" s="2" customFormat="1" ht="14.4" customHeight="1">
      <c r="A384" s="38"/>
      <c r="B384" s="39"/>
      <c r="C384" s="205" t="s">
        <v>519</v>
      </c>
      <c r="D384" s="205" t="s">
        <v>132</v>
      </c>
      <c r="E384" s="206" t="s">
        <v>520</v>
      </c>
      <c r="F384" s="207" t="s">
        <v>521</v>
      </c>
      <c r="G384" s="208" t="s">
        <v>391</v>
      </c>
      <c r="H384" s="209">
        <v>2</v>
      </c>
      <c r="I384" s="210"/>
      <c r="J384" s="211">
        <f>ROUND(I384*H384,2)</f>
        <v>0</v>
      </c>
      <c r="K384" s="212"/>
      <c r="L384" s="44"/>
      <c r="M384" s="213" t="s">
        <v>19</v>
      </c>
      <c r="N384" s="214" t="s">
        <v>47</v>
      </c>
      <c r="O384" s="84"/>
      <c r="P384" s="215">
        <f>O384*H384</f>
        <v>0</v>
      </c>
      <c r="Q384" s="215">
        <v>0</v>
      </c>
      <c r="R384" s="215">
        <f>Q384*H384</f>
        <v>0</v>
      </c>
      <c r="S384" s="215">
        <v>0</v>
      </c>
      <c r="T384" s="216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17" t="s">
        <v>136</v>
      </c>
      <c r="AT384" s="217" t="s">
        <v>132</v>
      </c>
      <c r="AU384" s="217" t="s">
        <v>86</v>
      </c>
      <c r="AY384" s="17" t="s">
        <v>130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7" t="s">
        <v>84</v>
      </c>
      <c r="BK384" s="218">
        <f>ROUND(I384*H384,2)</f>
        <v>0</v>
      </c>
      <c r="BL384" s="17" t="s">
        <v>136</v>
      </c>
      <c r="BM384" s="217" t="s">
        <v>522</v>
      </c>
    </row>
    <row r="385" spans="1:51" s="14" customFormat="1" ht="12">
      <c r="A385" s="14"/>
      <c r="B385" s="230"/>
      <c r="C385" s="231"/>
      <c r="D385" s="221" t="s">
        <v>138</v>
      </c>
      <c r="E385" s="232" t="s">
        <v>19</v>
      </c>
      <c r="F385" s="233" t="s">
        <v>86</v>
      </c>
      <c r="G385" s="231"/>
      <c r="H385" s="234">
        <v>2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0" t="s">
        <v>138</v>
      </c>
      <c r="AU385" s="240" t="s">
        <v>86</v>
      </c>
      <c r="AV385" s="14" t="s">
        <v>86</v>
      </c>
      <c r="AW385" s="14" t="s">
        <v>37</v>
      </c>
      <c r="AX385" s="14" t="s">
        <v>84</v>
      </c>
      <c r="AY385" s="240" t="s">
        <v>130</v>
      </c>
    </row>
    <row r="386" spans="1:65" s="2" customFormat="1" ht="14.4" customHeight="1">
      <c r="A386" s="38"/>
      <c r="B386" s="39"/>
      <c r="C386" s="205" t="s">
        <v>523</v>
      </c>
      <c r="D386" s="205" t="s">
        <v>132</v>
      </c>
      <c r="E386" s="206" t="s">
        <v>524</v>
      </c>
      <c r="F386" s="207" t="s">
        <v>525</v>
      </c>
      <c r="G386" s="208" t="s">
        <v>391</v>
      </c>
      <c r="H386" s="209">
        <v>2</v>
      </c>
      <c r="I386" s="210"/>
      <c r="J386" s="211">
        <f>ROUND(I386*H386,2)</f>
        <v>0</v>
      </c>
      <c r="K386" s="212"/>
      <c r="L386" s="44"/>
      <c r="M386" s="213" t="s">
        <v>19</v>
      </c>
      <c r="N386" s="214" t="s">
        <v>47</v>
      </c>
      <c r="O386" s="84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17" t="s">
        <v>136</v>
      </c>
      <c r="AT386" s="217" t="s">
        <v>132</v>
      </c>
      <c r="AU386" s="217" t="s">
        <v>86</v>
      </c>
      <c r="AY386" s="17" t="s">
        <v>130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7" t="s">
        <v>84</v>
      </c>
      <c r="BK386" s="218">
        <f>ROUND(I386*H386,2)</f>
        <v>0</v>
      </c>
      <c r="BL386" s="17" t="s">
        <v>136</v>
      </c>
      <c r="BM386" s="217" t="s">
        <v>526</v>
      </c>
    </row>
    <row r="387" spans="1:51" s="13" customFormat="1" ht="12">
      <c r="A387" s="13"/>
      <c r="B387" s="219"/>
      <c r="C387" s="220"/>
      <c r="D387" s="221" t="s">
        <v>138</v>
      </c>
      <c r="E387" s="222" t="s">
        <v>19</v>
      </c>
      <c r="F387" s="223" t="s">
        <v>237</v>
      </c>
      <c r="G387" s="220"/>
      <c r="H387" s="222" t="s">
        <v>19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29" t="s">
        <v>138</v>
      </c>
      <c r="AU387" s="229" t="s">
        <v>86</v>
      </c>
      <c r="AV387" s="13" t="s">
        <v>84</v>
      </c>
      <c r="AW387" s="13" t="s">
        <v>37</v>
      </c>
      <c r="AX387" s="13" t="s">
        <v>76</v>
      </c>
      <c r="AY387" s="229" t="s">
        <v>130</v>
      </c>
    </row>
    <row r="388" spans="1:51" s="13" customFormat="1" ht="12">
      <c r="A388" s="13"/>
      <c r="B388" s="219"/>
      <c r="C388" s="220"/>
      <c r="D388" s="221" t="s">
        <v>138</v>
      </c>
      <c r="E388" s="222" t="s">
        <v>19</v>
      </c>
      <c r="F388" s="223" t="s">
        <v>527</v>
      </c>
      <c r="G388" s="220"/>
      <c r="H388" s="222" t="s">
        <v>19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29" t="s">
        <v>138</v>
      </c>
      <c r="AU388" s="229" t="s">
        <v>86</v>
      </c>
      <c r="AV388" s="13" t="s">
        <v>84</v>
      </c>
      <c r="AW388" s="13" t="s">
        <v>37</v>
      </c>
      <c r="AX388" s="13" t="s">
        <v>76</v>
      </c>
      <c r="AY388" s="229" t="s">
        <v>130</v>
      </c>
    </row>
    <row r="389" spans="1:51" s="13" customFormat="1" ht="12">
      <c r="A389" s="13"/>
      <c r="B389" s="219"/>
      <c r="C389" s="220"/>
      <c r="D389" s="221" t="s">
        <v>138</v>
      </c>
      <c r="E389" s="222" t="s">
        <v>19</v>
      </c>
      <c r="F389" s="223" t="s">
        <v>528</v>
      </c>
      <c r="G389" s="220"/>
      <c r="H389" s="222" t="s">
        <v>19</v>
      </c>
      <c r="I389" s="224"/>
      <c r="J389" s="220"/>
      <c r="K389" s="220"/>
      <c r="L389" s="225"/>
      <c r="M389" s="226"/>
      <c r="N389" s="227"/>
      <c r="O389" s="227"/>
      <c r="P389" s="227"/>
      <c r="Q389" s="227"/>
      <c r="R389" s="227"/>
      <c r="S389" s="227"/>
      <c r="T389" s="22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29" t="s">
        <v>138</v>
      </c>
      <c r="AU389" s="229" t="s">
        <v>86</v>
      </c>
      <c r="AV389" s="13" t="s">
        <v>84</v>
      </c>
      <c r="AW389" s="13" t="s">
        <v>37</v>
      </c>
      <c r="AX389" s="13" t="s">
        <v>76</v>
      </c>
      <c r="AY389" s="229" t="s">
        <v>130</v>
      </c>
    </row>
    <row r="390" spans="1:51" s="14" customFormat="1" ht="12">
      <c r="A390" s="14"/>
      <c r="B390" s="230"/>
      <c r="C390" s="231"/>
      <c r="D390" s="221" t="s">
        <v>138</v>
      </c>
      <c r="E390" s="232" t="s">
        <v>19</v>
      </c>
      <c r="F390" s="233" t="s">
        <v>86</v>
      </c>
      <c r="G390" s="231"/>
      <c r="H390" s="234">
        <v>2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0" t="s">
        <v>138</v>
      </c>
      <c r="AU390" s="240" t="s">
        <v>86</v>
      </c>
      <c r="AV390" s="14" t="s">
        <v>86</v>
      </c>
      <c r="AW390" s="14" t="s">
        <v>37</v>
      </c>
      <c r="AX390" s="14" t="s">
        <v>84</v>
      </c>
      <c r="AY390" s="240" t="s">
        <v>130</v>
      </c>
    </row>
    <row r="391" spans="1:65" s="2" customFormat="1" ht="14.4" customHeight="1">
      <c r="A391" s="38"/>
      <c r="B391" s="39"/>
      <c r="C391" s="205" t="s">
        <v>529</v>
      </c>
      <c r="D391" s="205" t="s">
        <v>132</v>
      </c>
      <c r="E391" s="206" t="s">
        <v>530</v>
      </c>
      <c r="F391" s="207" t="s">
        <v>531</v>
      </c>
      <c r="G391" s="208" t="s">
        <v>149</v>
      </c>
      <c r="H391" s="209">
        <v>2.686</v>
      </c>
      <c r="I391" s="210"/>
      <c r="J391" s="211">
        <f>ROUND(I391*H391,2)</f>
        <v>0</v>
      </c>
      <c r="K391" s="212"/>
      <c r="L391" s="44"/>
      <c r="M391" s="213" t="s">
        <v>19</v>
      </c>
      <c r="N391" s="214" t="s">
        <v>47</v>
      </c>
      <c r="O391" s="84"/>
      <c r="P391" s="215">
        <f>O391*H391</f>
        <v>0</v>
      </c>
      <c r="Q391" s="215">
        <v>0</v>
      </c>
      <c r="R391" s="215">
        <f>Q391*H391</f>
        <v>0</v>
      </c>
      <c r="S391" s="215">
        <v>0</v>
      </c>
      <c r="T391" s="216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17" t="s">
        <v>136</v>
      </c>
      <c r="AT391" s="217" t="s">
        <v>132</v>
      </c>
      <c r="AU391" s="217" t="s">
        <v>86</v>
      </c>
      <c r="AY391" s="17" t="s">
        <v>130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7" t="s">
        <v>84</v>
      </c>
      <c r="BK391" s="218">
        <f>ROUND(I391*H391,2)</f>
        <v>0</v>
      </c>
      <c r="BL391" s="17" t="s">
        <v>136</v>
      </c>
      <c r="BM391" s="217" t="s">
        <v>532</v>
      </c>
    </row>
    <row r="392" spans="1:51" s="13" customFormat="1" ht="12">
      <c r="A392" s="13"/>
      <c r="B392" s="219"/>
      <c r="C392" s="220"/>
      <c r="D392" s="221" t="s">
        <v>138</v>
      </c>
      <c r="E392" s="222" t="s">
        <v>19</v>
      </c>
      <c r="F392" s="223" t="s">
        <v>237</v>
      </c>
      <c r="G392" s="220"/>
      <c r="H392" s="222" t="s">
        <v>19</v>
      </c>
      <c r="I392" s="224"/>
      <c r="J392" s="220"/>
      <c r="K392" s="220"/>
      <c r="L392" s="225"/>
      <c r="M392" s="226"/>
      <c r="N392" s="227"/>
      <c r="O392" s="227"/>
      <c r="P392" s="227"/>
      <c r="Q392" s="227"/>
      <c r="R392" s="227"/>
      <c r="S392" s="227"/>
      <c r="T392" s="22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29" t="s">
        <v>138</v>
      </c>
      <c r="AU392" s="229" t="s">
        <v>86</v>
      </c>
      <c r="AV392" s="13" t="s">
        <v>84</v>
      </c>
      <c r="AW392" s="13" t="s">
        <v>37</v>
      </c>
      <c r="AX392" s="13" t="s">
        <v>76</v>
      </c>
      <c r="AY392" s="229" t="s">
        <v>130</v>
      </c>
    </row>
    <row r="393" spans="1:51" s="13" customFormat="1" ht="12">
      <c r="A393" s="13"/>
      <c r="B393" s="219"/>
      <c r="C393" s="220"/>
      <c r="D393" s="221" t="s">
        <v>138</v>
      </c>
      <c r="E393" s="222" t="s">
        <v>19</v>
      </c>
      <c r="F393" s="223" t="s">
        <v>140</v>
      </c>
      <c r="G393" s="220"/>
      <c r="H393" s="222" t="s">
        <v>19</v>
      </c>
      <c r="I393" s="224"/>
      <c r="J393" s="220"/>
      <c r="K393" s="220"/>
      <c r="L393" s="225"/>
      <c r="M393" s="226"/>
      <c r="N393" s="227"/>
      <c r="O393" s="227"/>
      <c r="P393" s="227"/>
      <c r="Q393" s="227"/>
      <c r="R393" s="227"/>
      <c r="S393" s="227"/>
      <c r="T393" s="22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29" t="s">
        <v>138</v>
      </c>
      <c r="AU393" s="229" t="s">
        <v>86</v>
      </c>
      <c r="AV393" s="13" t="s">
        <v>84</v>
      </c>
      <c r="AW393" s="13" t="s">
        <v>37</v>
      </c>
      <c r="AX393" s="13" t="s">
        <v>76</v>
      </c>
      <c r="AY393" s="229" t="s">
        <v>130</v>
      </c>
    </row>
    <row r="394" spans="1:51" s="13" customFormat="1" ht="12">
      <c r="A394" s="13"/>
      <c r="B394" s="219"/>
      <c r="C394" s="220"/>
      <c r="D394" s="221" t="s">
        <v>138</v>
      </c>
      <c r="E394" s="222" t="s">
        <v>19</v>
      </c>
      <c r="F394" s="223" t="s">
        <v>332</v>
      </c>
      <c r="G394" s="220"/>
      <c r="H394" s="222" t="s">
        <v>19</v>
      </c>
      <c r="I394" s="224"/>
      <c r="J394" s="220"/>
      <c r="K394" s="220"/>
      <c r="L394" s="225"/>
      <c r="M394" s="226"/>
      <c r="N394" s="227"/>
      <c r="O394" s="227"/>
      <c r="P394" s="227"/>
      <c r="Q394" s="227"/>
      <c r="R394" s="227"/>
      <c r="S394" s="227"/>
      <c r="T394" s="22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29" t="s">
        <v>138</v>
      </c>
      <c r="AU394" s="229" t="s">
        <v>86</v>
      </c>
      <c r="AV394" s="13" t="s">
        <v>84</v>
      </c>
      <c r="AW394" s="13" t="s">
        <v>37</v>
      </c>
      <c r="AX394" s="13" t="s">
        <v>76</v>
      </c>
      <c r="AY394" s="229" t="s">
        <v>130</v>
      </c>
    </row>
    <row r="395" spans="1:51" s="14" customFormat="1" ht="12">
      <c r="A395" s="14"/>
      <c r="B395" s="230"/>
      <c r="C395" s="231"/>
      <c r="D395" s="221" t="s">
        <v>138</v>
      </c>
      <c r="E395" s="232" t="s">
        <v>19</v>
      </c>
      <c r="F395" s="233" t="s">
        <v>533</v>
      </c>
      <c r="G395" s="231"/>
      <c r="H395" s="234">
        <v>2.686</v>
      </c>
      <c r="I395" s="235"/>
      <c r="J395" s="231"/>
      <c r="K395" s="231"/>
      <c r="L395" s="236"/>
      <c r="M395" s="237"/>
      <c r="N395" s="238"/>
      <c r="O395" s="238"/>
      <c r="P395" s="238"/>
      <c r="Q395" s="238"/>
      <c r="R395" s="238"/>
      <c r="S395" s="238"/>
      <c r="T395" s="239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0" t="s">
        <v>138</v>
      </c>
      <c r="AU395" s="240" t="s">
        <v>86</v>
      </c>
      <c r="AV395" s="14" t="s">
        <v>86</v>
      </c>
      <c r="AW395" s="14" t="s">
        <v>37</v>
      </c>
      <c r="AX395" s="14" t="s">
        <v>76</v>
      </c>
      <c r="AY395" s="240" t="s">
        <v>130</v>
      </c>
    </row>
    <row r="396" spans="1:51" s="15" customFormat="1" ht="12">
      <c r="A396" s="15"/>
      <c r="B396" s="241"/>
      <c r="C396" s="242"/>
      <c r="D396" s="221" t="s">
        <v>138</v>
      </c>
      <c r="E396" s="243" t="s">
        <v>19</v>
      </c>
      <c r="F396" s="244" t="s">
        <v>175</v>
      </c>
      <c r="G396" s="242"/>
      <c r="H396" s="245">
        <v>2.686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51" t="s">
        <v>138</v>
      </c>
      <c r="AU396" s="251" t="s">
        <v>86</v>
      </c>
      <c r="AV396" s="15" t="s">
        <v>136</v>
      </c>
      <c r="AW396" s="15" t="s">
        <v>37</v>
      </c>
      <c r="AX396" s="15" t="s">
        <v>84</v>
      </c>
      <c r="AY396" s="251" t="s">
        <v>130</v>
      </c>
    </row>
    <row r="397" spans="1:65" s="2" customFormat="1" ht="14.4" customHeight="1">
      <c r="A397" s="38"/>
      <c r="B397" s="39"/>
      <c r="C397" s="205" t="s">
        <v>534</v>
      </c>
      <c r="D397" s="205" t="s">
        <v>132</v>
      </c>
      <c r="E397" s="206" t="s">
        <v>535</v>
      </c>
      <c r="F397" s="207" t="s">
        <v>536</v>
      </c>
      <c r="G397" s="208" t="s">
        <v>149</v>
      </c>
      <c r="H397" s="209">
        <v>15.294</v>
      </c>
      <c r="I397" s="210"/>
      <c r="J397" s="211">
        <f>ROUND(I397*H397,2)</f>
        <v>0</v>
      </c>
      <c r="K397" s="212"/>
      <c r="L397" s="44"/>
      <c r="M397" s="213" t="s">
        <v>19</v>
      </c>
      <c r="N397" s="214" t="s">
        <v>47</v>
      </c>
      <c r="O397" s="84"/>
      <c r="P397" s="215">
        <f>O397*H397</f>
        <v>0</v>
      </c>
      <c r="Q397" s="215">
        <v>0</v>
      </c>
      <c r="R397" s="215">
        <f>Q397*H397</f>
        <v>0</v>
      </c>
      <c r="S397" s="215">
        <v>0</v>
      </c>
      <c r="T397" s="216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17" t="s">
        <v>136</v>
      </c>
      <c r="AT397" s="217" t="s">
        <v>132</v>
      </c>
      <c r="AU397" s="217" t="s">
        <v>86</v>
      </c>
      <c r="AY397" s="17" t="s">
        <v>130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7" t="s">
        <v>84</v>
      </c>
      <c r="BK397" s="218">
        <f>ROUND(I397*H397,2)</f>
        <v>0</v>
      </c>
      <c r="BL397" s="17" t="s">
        <v>136</v>
      </c>
      <c r="BM397" s="217" t="s">
        <v>537</v>
      </c>
    </row>
    <row r="398" spans="1:51" s="13" customFormat="1" ht="12">
      <c r="A398" s="13"/>
      <c r="B398" s="219"/>
      <c r="C398" s="220"/>
      <c r="D398" s="221" t="s">
        <v>138</v>
      </c>
      <c r="E398" s="222" t="s">
        <v>19</v>
      </c>
      <c r="F398" s="223" t="s">
        <v>237</v>
      </c>
      <c r="G398" s="220"/>
      <c r="H398" s="222" t="s">
        <v>19</v>
      </c>
      <c r="I398" s="224"/>
      <c r="J398" s="220"/>
      <c r="K398" s="220"/>
      <c r="L398" s="225"/>
      <c r="M398" s="226"/>
      <c r="N398" s="227"/>
      <c r="O398" s="227"/>
      <c r="P398" s="227"/>
      <c r="Q398" s="227"/>
      <c r="R398" s="227"/>
      <c r="S398" s="227"/>
      <c r="T398" s="22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29" t="s">
        <v>138</v>
      </c>
      <c r="AU398" s="229" t="s">
        <v>86</v>
      </c>
      <c r="AV398" s="13" t="s">
        <v>84</v>
      </c>
      <c r="AW398" s="13" t="s">
        <v>37</v>
      </c>
      <c r="AX398" s="13" t="s">
        <v>76</v>
      </c>
      <c r="AY398" s="229" t="s">
        <v>130</v>
      </c>
    </row>
    <row r="399" spans="1:51" s="13" customFormat="1" ht="12">
      <c r="A399" s="13"/>
      <c r="B399" s="219"/>
      <c r="C399" s="220"/>
      <c r="D399" s="221" t="s">
        <v>138</v>
      </c>
      <c r="E399" s="222" t="s">
        <v>19</v>
      </c>
      <c r="F399" s="223" t="s">
        <v>140</v>
      </c>
      <c r="G399" s="220"/>
      <c r="H399" s="222" t="s">
        <v>19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29" t="s">
        <v>138</v>
      </c>
      <c r="AU399" s="229" t="s">
        <v>86</v>
      </c>
      <c r="AV399" s="13" t="s">
        <v>84</v>
      </c>
      <c r="AW399" s="13" t="s">
        <v>37</v>
      </c>
      <c r="AX399" s="13" t="s">
        <v>76</v>
      </c>
      <c r="AY399" s="229" t="s">
        <v>130</v>
      </c>
    </row>
    <row r="400" spans="1:51" s="14" customFormat="1" ht="12">
      <c r="A400" s="14"/>
      <c r="B400" s="230"/>
      <c r="C400" s="231"/>
      <c r="D400" s="221" t="s">
        <v>138</v>
      </c>
      <c r="E400" s="232" t="s">
        <v>19</v>
      </c>
      <c r="F400" s="233" t="s">
        <v>538</v>
      </c>
      <c r="G400" s="231"/>
      <c r="H400" s="234">
        <v>15.294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0" t="s">
        <v>138</v>
      </c>
      <c r="AU400" s="240" t="s">
        <v>86</v>
      </c>
      <c r="AV400" s="14" t="s">
        <v>86</v>
      </c>
      <c r="AW400" s="14" t="s">
        <v>37</v>
      </c>
      <c r="AX400" s="14" t="s">
        <v>76</v>
      </c>
      <c r="AY400" s="240" t="s">
        <v>130</v>
      </c>
    </row>
    <row r="401" spans="1:51" s="15" customFormat="1" ht="12">
      <c r="A401" s="15"/>
      <c r="B401" s="241"/>
      <c r="C401" s="242"/>
      <c r="D401" s="221" t="s">
        <v>138</v>
      </c>
      <c r="E401" s="243" t="s">
        <v>19</v>
      </c>
      <c r="F401" s="244" t="s">
        <v>175</v>
      </c>
      <c r="G401" s="242"/>
      <c r="H401" s="245">
        <v>15.294</v>
      </c>
      <c r="I401" s="246"/>
      <c r="J401" s="242"/>
      <c r="K401" s="242"/>
      <c r="L401" s="247"/>
      <c r="M401" s="248"/>
      <c r="N401" s="249"/>
      <c r="O401" s="249"/>
      <c r="P401" s="249"/>
      <c r="Q401" s="249"/>
      <c r="R401" s="249"/>
      <c r="S401" s="249"/>
      <c r="T401" s="250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51" t="s">
        <v>138</v>
      </c>
      <c r="AU401" s="251" t="s">
        <v>86</v>
      </c>
      <c r="AV401" s="15" t="s">
        <v>136</v>
      </c>
      <c r="AW401" s="15" t="s">
        <v>37</v>
      </c>
      <c r="AX401" s="15" t="s">
        <v>84</v>
      </c>
      <c r="AY401" s="251" t="s">
        <v>130</v>
      </c>
    </row>
    <row r="402" spans="1:65" s="2" customFormat="1" ht="14.4" customHeight="1">
      <c r="A402" s="38"/>
      <c r="B402" s="39"/>
      <c r="C402" s="205" t="s">
        <v>539</v>
      </c>
      <c r="D402" s="205" t="s">
        <v>132</v>
      </c>
      <c r="E402" s="206" t="s">
        <v>540</v>
      </c>
      <c r="F402" s="207" t="s">
        <v>541</v>
      </c>
      <c r="G402" s="208" t="s">
        <v>135</v>
      </c>
      <c r="H402" s="209">
        <v>0.76</v>
      </c>
      <c r="I402" s="210"/>
      <c r="J402" s="211">
        <f>ROUND(I402*H402,2)</f>
        <v>0</v>
      </c>
      <c r="K402" s="212"/>
      <c r="L402" s="44"/>
      <c r="M402" s="213" t="s">
        <v>19</v>
      </c>
      <c r="N402" s="214" t="s">
        <v>47</v>
      </c>
      <c r="O402" s="84"/>
      <c r="P402" s="215">
        <f>O402*H402</f>
        <v>0</v>
      </c>
      <c r="Q402" s="215">
        <v>0</v>
      </c>
      <c r="R402" s="215">
        <f>Q402*H402</f>
        <v>0</v>
      </c>
      <c r="S402" s="215">
        <v>0</v>
      </c>
      <c r="T402" s="216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17" t="s">
        <v>136</v>
      </c>
      <c r="AT402" s="217" t="s">
        <v>132</v>
      </c>
      <c r="AU402" s="217" t="s">
        <v>86</v>
      </c>
      <c r="AY402" s="17" t="s">
        <v>130</v>
      </c>
      <c r="BE402" s="218">
        <f>IF(N402="základní",J402,0)</f>
        <v>0</v>
      </c>
      <c r="BF402" s="218">
        <f>IF(N402="snížená",J402,0)</f>
        <v>0</v>
      </c>
      <c r="BG402" s="218">
        <f>IF(N402="zákl. přenesená",J402,0)</f>
        <v>0</v>
      </c>
      <c r="BH402" s="218">
        <f>IF(N402="sníž. přenesená",J402,0)</f>
        <v>0</v>
      </c>
      <c r="BI402" s="218">
        <f>IF(N402="nulová",J402,0)</f>
        <v>0</v>
      </c>
      <c r="BJ402" s="17" t="s">
        <v>84</v>
      </c>
      <c r="BK402" s="218">
        <f>ROUND(I402*H402,2)</f>
        <v>0</v>
      </c>
      <c r="BL402" s="17" t="s">
        <v>136</v>
      </c>
      <c r="BM402" s="217" t="s">
        <v>542</v>
      </c>
    </row>
    <row r="403" spans="1:51" s="13" customFormat="1" ht="12">
      <c r="A403" s="13"/>
      <c r="B403" s="219"/>
      <c r="C403" s="220"/>
      <c r="D403" s="221" t="s">
        <v>138</v>
      </c>
      <c r="E403" s="222" t="s">
        <v>19</v>
      </c>
      <c r="F403" s="223" t="s">
        <v>237</v>
      </c>
      <c r="G403" s="220"/>
      <c r="H403" s="222" t="s">
        <v>19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29" t="s">
        <v>138</v>
      </c>
      <c r="AU403" s="229" t="s">
        <v>86</v>
      </c>
      <c r="AV403" s="13" t="s">
        <v>84</v>
      </c>
      <c r="AW403" s="13" t="s">
        <v>37</v>
      </c>
      <c r="AX403" s="13" t="s">
        <v>76</v>
      </c>
      <c r="AY403" s="229" t="s">
        <v>130</v>
      </c>
    </row>
    <row r="404" spans="1:51" s="13" customFormat="1" ht="12">
      <c r="A404" s="13"/>
      <c r="B404" s="219"/>
      <c r="C404" s="220"/>
      <c r="D404" s="221" t="s">
        <v>138</v>
      </c>
      <c r="E404" s="222" t="s">
        <v>19</v>
      </c>
      <c r="F404" s="223" t="s">
        <v>140</v>
      </c>
      <c r="G404" s="220"/>
      <c r="H404" s="222" t="s">
        <v>19</v>
      </c>
      <c r="I404" s="224"/>
      <c r="J404" s="220"/>
      <c r="K404" s="220"/>
      <c r="L404" s="225"/>
      <c r="M404" s="226"/>
      <c r="N404" s="227"/>
      <c r="O404" s="227"/>
      <c r="P404" s="227"/>
      <c r="Q404" s="227"/>
      <c r="R404" s="227"/>
      <c r="S404" s="227"/>
      <c r="T404" s="228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29" t="s">
        <v>138</v>
      </c>
      <c r="AU404" s="229" t="s">
        <v>86</v>
      </c>
      <c r="AV404" s="13" t="s">
        <v>84</v>
      </c>
      <c r="AW404" s="13" t="s">
        <v>37</v>
      </c>
      <c r="AX404" s="13" t="s">
        <v>76</v>
      </c>
      <c r="AY404" s="229" t="s">
        <v>130</v>
      </c>
    </row>
    <row r="405" spans="1:51" s="14" customFormat="1" ht="12">
      <c r="A405" s="14"/>
      <c r="B405" s="230"/>
      <c r="C405" s="231"/>
      <c r="D405" s="221" t="s">
        <v>138</v>
      </c>
      <c r="E405" s="232" t="s">
        <v>19</v>
      </c>
      <c r="F405" s="233" t="s">
        <v>543</v>
      </c>
      <c r="G405" s="231"/>
      <c r="H405" s="234">
        <v>0.24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0" t="s">
        <v>138</v>
      </c>
      <c r="AU405" s="240" t="s">
        <v>86</v>
      </c>
      <c r="AV405" s="14" t="s">
        <v>86</v>
      </c>
      <c r="AW405" s="14" t="s">
        <v>37</v>
      </c>
      <c r="AX405" s="14" t="s">
        <v>76</v>
      </c>
      <c r="AY405" s="240" t="s">
        <v>130</v>
      </c>
    </row>
    <row r="406" spans="1:51" s="14" customFormat="1" ht="12">
      <c r="A406" s="14"/>
      <c r="B406" s="230"/>
      <c r="C406" s="231"/>
      <c r="D406" s="221" t="s">
        <v>138</v>
      </c>
      <c r="E406" s="232" t="s">
        <v>19</v>
      </c>
      <c r="F406" s="233" t="s">
        <v>544</v>
      </c>
      <c r="G406" s="231"/>
      <c r="H406" s="234">
        <v>0.2</v>
      </c>
      <c r="I406" s="235"/>
      <c r="J406" s="231"/>
      <c r="K406" s="231"/>
      <c r="L406" s="236"/>
      <c r="M406" s="237"/>
      <c r="N406" s="238"/>
      <c r="O406" s="238"/>
      <c r="P406" s="238"/>
      <c r="Q406" s="238"/>
      <c r="R406" s="238"/>
      <c r="S406" s="238"/>
      <c r="T406" s="239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0" t="s">
        <v>138</v>
      </c>
      <c r="AU406" s="240" t="s">
        <v>86</v>
      </c>
      <c r="AV406" s="14" t="s">
        <v>86</v>
      </c>
      <c r="AW406" s="14" t="s">
        <v>37</v>
      </c>
      <c r="AX406" s="14" t="s">
        <v>76</v>
      </c>
      <c r="AY406" s="240" t="s">
        <v>130</v>
      </c>
    </row>
    <row r="407" spans="1:51" s="14" customFormat="1" ht="12">
      <c r="A407" s="14"/>
      <c r="B407" s="230"/>
      <c r="C407" s="231"/>
      <c r="D407" s="221" t="s">
        <v>138</v>
      </c>
      <c r="E407" s="232" t="s">
        <v>19</v>
      </c>
      <c r="F407" s="233" t="s">
        <v>545</v>
      </c>
      <c r="G407" s="231"/>
      <c r="H407" s="234">
        <v>0.12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0" t="s">
        <v>138</v>
      </c>
      <c r="AU407" s="240" t="s">
        <v>86</v>
      </c>
      <c r="AV407" s="14" t="s">
        <v>86</v>
      </c>
      <c r="AW407" s="14" t="s">
        <v>37</v>
      </c>
      <c r="AX407" s="14" t="s">
        <v>76</v>
      </c>
      <c r="AY407" s="240" t="s">
        <v>130</v>
      </c>
    </row>
    <row r="408" spans="1:51" s="14" customFormat="1" ht="12">
      <c r="A408" s="14"/>
      <c r="B408" s="230"/>
      <c r="C408" s="231"/>
      <c r="D408" s="221" t="s">
        <v>138</v>
      </c>
      <c r="E408" s="232" t="s">
        <v>19</v>
      </c>
      <c r="F408" s="233" t="s">
        <v>544</v>
      </c>
      <c r="G408" s="231"/>
      <c r="H408" s="234">
        <v>0.2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40" t="s">
        <v>138</v>
      </c>
      <c r="AU408" s="240" t="s">
        <v>86</v>
      </c>
      <c r="AV408" s="14" t="s">
        <v>86</v>
      </c>
      <c r="AW408" s="14" t="s">
        <v>37</v>
      </c>
      <c r="AX408" s="14" t="s">
        <v>76</v>
      </c>
      <c r="AY408" s="240" t="s">
        <v>130</v>
      </c>
    </row>
    <row r="409" spans="1:51" s="15" customFormat="1" ht="12">
      <c r="A409" s="15"/>
      <c r="B409" s="241"/>
      <c r="C409" s="242"/>
      <c r="D409" s="221" t="s">
        <v>138</v>
      </c>
      <c r="E409" s="243" t="s">
        <v>19</v>
      </c>
      <c r="F409" s="244" t="s">
        <v>175</v>
      </c>
      <c r="G409" s="242"/>
      <c r="H409" s="245">
        <v>0.76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51" t="s">
        <v>138</v>
      </c>
      <c r="AU409" s="251" t="s">
        <v>86</v>
      </c>
      <c r="AV409" s="15" t="s">
        <v>136</v>
      </c>
      <c r="AW409" s="15" t="s">
        <v>37</v>
      </c>
      <c r="AX409" s="15" t="s">
        <v>84</v>
      </c>
      <c r="AY409" s="251" t="s">
        <v>130</v>
      </c>
    </row>
    <row r="410" spans="1:65" s="2" customFormat="1" ht="14.4" customHeight="1">
      <c r="A410" s="38"/>
      <c r="B410" s="39"/>
      <c r="C410" s="205" t="s">
        <v>546</v>
      </c>
      <c r="D410" s="205" t="s">
        <v>132</v>
      </c>
      <c r="E410" s="206" t="s">
        <v>547</v>
      </c>
      <c r="F410" s="207" t="s">
        <v>548</v>
      </c>
      <c r="G410" s="208" t="s">
        <v>391</v>
      </c>
      <c r="H410" s="209">
        <v>1</v>
      </c>
      <c r="I410" s="210"/>
      <c r="J410" s="211">
        <f>ROUND(I410*H410,2)</f>
        <v>0</v>
      </c>
      <c r="K410" s="212"/>
      <c r="L410" s="44"/>
      <c r="M410" s="213" t="s">
        <v>19</v>
      </c>
      <c r="N410" s="214" t="s">
        <v>47</v>
      </c>
      <c r="O410" s="84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17" t="s">
        <v>136</v>
      </c>
      <c r="AT410" s="217" t="s">
        <v>132</v>
      </c>
      <c r="AU410" s="217" t="s">
        <v>86</v>
      </c>
      <c r="AY410" s="17" t="s">
        <v>130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7" t="s">
        <v>84</v>
      </c>
      <c r="BK410" s="218">
        <f>ROUND(I410*H410,2)</f>
        <v>0</v>
      </c>
      <c r="BL410" s="17" t="s">
        <v>136</v>
      </c>
      <c r="BM410" s="217" t="s">
        <v>549</v>
      </c>
    </row>
    <row r="411" spans="1:51" s="14" customFormat="1" ht="12">
      <c r="A411" s="14"/>
      <c r="B411" s="230"/>
      <c r="C411" s="231"/>
      <c r="D411" s="221" t="s">
        <v>138</v>
      </c>
      <c r="E411" s="232" t="s">
        <v>19</v>
      </c>
      <c r="F411" s="233" t="s">
        <v>550</v>
      </c>
      <c r="G411" s="231"/>
      <c r="H411" s="234">
        <v>1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0" t="s">
        <v>138</v>
      </c>
      <c r="AU411" s="240" t="s">
        <v>86</v>
      </c>
      <c r="AV411" s="14" t="s">
        <v>86</v>
      </c>
      <c r="AW411" s="14" t="s">
        <v>37</v>
      </c>
      <c r="AX411" s="14" t="s">
        <v>84</v>
      </c>
      <c r="AY411" s="240" t="s">
        <v>130</v>
      </c>
    </row>
    <row r="412" spans="1:65" s="2" customFormat="1" ht="14.4" customHeight="1">
      <c r="A412" s="38"/>
      <c r="B412" s="39"/>
      <c r="C412" s="205" t="s">
        <v>551</v>
      </c>
      <c r="D412" s="205" t="s">
        <v>132</v>
      </c>
      <c r="E412" s="206" t="s">
        <v>552</v>
      </c>
      <c r="F412" s="207" t="s">
        <v>553</v>
      </c>
      <c r="G412" s="208" t="s">
        <v>149</v>
      </c>
      <c r="H412" s="209">
        <v>24</v>
      </c>
      <c r="I412" s="210"/>
      <c r="J412" s="211">
        <f>ROUND(I412*H412,2)</f>
        <v>0</v>
      </c>
      <c r="K412" s="212"/>
      <c r="L412" s="44"/>
      <c r="M412" s="213" t="s">
        <v>19</v>
      </c>
      <c r="N412" s="214" t="s">
        <v>47</v>
      </c>
      <c r="O412" s="84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17" t="s">
        <v>136</v>
      </c>
      <c r="AT412" s="217" t="s">
        <v>132</v>
      </c>
      <c r="AU412" s="217" t="s">
        <v>86</v>
      </c>
      <c r="AY412" s="17" t="s">
        <v>130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7" t="s">
        <v>84</v>
      </c>
      <c r="BK412" s="218">
        <f>ROUND(I412*H412,2)</f>
        <v>0</v>
      </c>
      <c r="BL412" s="17" t="s">
        <v>136</v>
      </c>
      <c r="BM412" s="217" t="s">
        <v>554</v>
      </c>
    </row>
    <row r="413" spans="1:51" s="13" customFormat="1" ht="12">
      <c r="A413" s="13"/>
      <c r="B413" s="219"/>
      <c r="C413" s="220"/>
      <c r="D413" s="221" t="s">
        <v>138</v>
      </c>
      <c r="E413" s="222" t="s">
        <v>19</v>
      </c>
      <c r="F413" s="223" t="s">
        <v>236</v>
      </c>
      <c r="G413" s="220"/>
      <c r="H413" s="222" t="s">
        <v>19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29" t="s">
        <v>138</v>
      </c>
      <c r="AU413" s="229" t="s">
        <v>86</v>
      </c>
      <c r="AV413" s="13" t="s">
        <v>84</v>
      </c>
      <c r="AW413" s="13" t="s">
        <v>37</v>
      </c>
      <c r="AX413" s="13" t="s">
        <v>76</v>
      </c>
      <c r="AY413" s="229" t="s">
        <v>130</v>
      </c>
    </row>
    <row r="414" spans="1:51" s="13" customFormat="1" ht="12">
      <c r="A414" s="13"/>
      <c r="B414" s="219"/>
      <c r="C414" s="220"/>
      <c r="D414" s="221" t="s">
        <v>138</v>
      </c>
      <c r="E414" s="222" t="s">
        <v>19</v>
      </c>
      <c r="F414" s="223" t="s">
        <v>237</v>
      </c>
      <c r="G414" s="220"/>
      <c r="H414" s="222" t="s">
        <v>19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29" t="s">
        <v>138</v>
      </c>
      <c r="AU414" s="229" t="s">
        <v>86</v>
      </c>
      <c r="AV414" s="13" t="s">
        <v>84</v>
      </c>
      <c r="AW414" s="13" t="s">
        <v>37</v>
      </c>
      <c r="AX414" s="13" t="s">
        <v>76</v>
      </c>
      <c r="AY414" s="229" t="s">
        <v>130</v>
      </c>
    </row>
    <row r="415" spans="1:51" s="13" customFormat="1" ht="12">
      <c r="A415" s="13"/>
      <c r="B415" s="219"/>
      <c r="C415" s="220"/>
      <c r="D415" s="221" t="s">
        <v>138</v>
      </c>
      <c r="E415" s="222" t="s">
        <v>19</v>
      </c>
      <c r="F415" s="223" t="s">
        <v>555</v>
      </c>
      <c r="G415" s="220"/>
      <c r="H415" s="222" t="s">
        <v>19</v>
      </c>
      <c r="I415" s="224"/>
      <c r="J415" s="220"/>
      <c r="K415" s="220"/>
      <c r="L415" s="225"/>
      <c r="M415" s="226"/>
      <c r="N415" s="227"/>
      <c r="O415" s="227"/>
      <c r="P415" s="227"/>
      <c r="Q415" s="227"/>
      <c r="R415" s="227"/>
      <c r="S415" s="227"/>
      <c r="T415" s="22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29" t="s">
        <v>138</v>
      </c>
      <c r="AU415" s="229" t="s">
        <v>86</v>
      </c>
      <c r="AV415" s="13" t="s">
        <v>84</v>
      </c>
      <c r="AW415" s="13" t="s">
        <v>37</v>
      </c>
      <c r="AX415" s="13" t="s">
        <v>76</v>
      </c>
      <c r="AY415" s="229" t="s">
        <v>130</v>
      </c>
    </row>
    <row r="416" spans="1:51" s="14" customFormat="1" ht="12">
      <c r="A416" s="14"/>
      <c r="B416" s="230"/>
      <c r="C416" s="231"/>
      <c r="D416" s="221" t="s">
        <v>138</v>
      </c>
      <c r="E416" s="232" t="s">
        <v>19</v>
      </c>
      <c r="F416" s="233" t="s">
        <v>499</v>
      </c>
      <c r="G416" s="231"/>
      <c r="H416" s="234">
        <v>24</v>
      </c>
      <c r="I416" s="235"/>
      <c r="J416" s="231"/>
      <c r="K416" s="231"/>
      <c r="L416" s="236"/>
      <c r="M416" s="255"/>
      <c r="N416" s="256"/>
      <c r="O416" s="256"/>
      <c r="P416" s="256"/>
      <c r="Q416" s="256"/>
      <c r="R416" s="256"/>
      <c r="S416" s="256"/>
      <c r="T416" s="257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0" t="s">
        <v>138</v>
      </c>
      <c r="AU416" s="240" t="s">
        <v>86</v>
      </c>
      <c r="AV416" s="14" t="s">
        <v>86</v>
      </c>
      <c r="AW416" s="14" t="s">
        <v>37</v>
      </c>
      <c r="AX416" s="14" t="s">
        <v>84</v>
      </c>
      <c r="AY416" s="240" t="s">
        <v>130</v>
      </c>
    </row>
    <row r="417" spans="1:31" s="2" customFormat="1" ht="6.95" customHeight="1">
      <c r="A417" s="38"/>
      <c r="B417" s="59"/>
      <c r="C417" s="60"/>
      <c r="D417" s="60"/>
      <c r="E417" s="60"/>
      <c r="F417" s="60"/>
      <c r="G417" s="60"/>
      <c r="H417" s="60"/>
      <c r="I417" s="60"/>
      <c r="J417" s="60"/>
      <c r="K417" s="60"/>
      <c r="L417" s="44"/>
      <c r="M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</row>
  </sheetData>
  <sheetProtection password="CC35" sheet="1" objects="1" scenarios="1" formatColumns="0" formatRows="0" autoFilter="0"/>
  <autoFilter ref="C87:K416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 hidden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4.4" customHeight="1" hidden="1">
      <c r="B7" s="20"/>
      <c r="E7" s="133" t="str">
        <f>'Rekapitulace stavby'!K6</f>
        <v>Lávka pro pěší, ul. Nová, Králův Dvůr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 hidden="1">
      <c r="A9" s="38"/>
      <c r="B9" s="44"/>
      <c r="C9" s="38"/>
      <c r="D9" s="38"/>
      <c r="E9" s="135" t="s">
        <v>556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30. 3. 2022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">
        <v>39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8" customHeight="1" hidden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46</v>
      </c>
      <c r="E33" s="132" t="s">
        <v>47</v>
      </c>
      <c r="F33" s="147">
        <f>ROUND((SUM(BE84:BE373)),2)</f>
        <v>0</v>
      </c>
      <c r="G33" s="38"/>
      <c r="H33" s="38"/>
      <c r="I33" s="148">
        <v>0.21</v>
      </c>
      <c r="J33" s="147">
        <f>ROUND(((SUM(BE84:BE373))*I33),2)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48</v>
      </c>
      <c r="F34" s="147">
        <f>ROUND((SUM(BF84:BF373)),2)</f>
        <v>0</v>
      </c>
      <c r="G34" s="38"/>
      <c r="H34" s="38"/>
      <c r="I34" s="148">
        <v>0.15</v>
      </c>
      <c r="J34" s="147">
        <f>ROUND(((SUM(BF84:BF373))*I34),2)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ROUND((SUM(BG84:BG373)),2)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ROUND((SUM(BH84:BH373)),2)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ROUND((SUM(BI84:BI373)),2)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 hidden="1">
      <c r="A48" s="38"/>
      <c r="B48" s="39"/>
      <c r="C48" s="40"/>
      <c r="D48" s="40"/>
      <c r="E48" s="160" t="str">
        <f>E7</f>
        <v>Lávka pro pěší, ul. Nová, Králův Dvůr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 hidden="1">
      <c r="A50" s="38"/>
      <c r="B50" s="39"/>
      <c r="C50" s="40"/>
      <c r="D50" s="40"/>
      <c r="E50" s="69" t="str">
        <f>E9</f>
        <v>SO 301 - Přeložka vodovodu DN350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ul. Nová</v>
      </c>
      <c r="G52" s="40"/>
      <c r="H52" s="40"/>
      <c r="I52" s="32" t="s">
        <v>23</v>
      </c>
      <c r="J52" s="72" t="str">
        <f>IF(J12="","",J12)</f>
        <v>30. 3. 2022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 hidden="1">
      <c r="A54" s="38"/>
      <c r="B54" s="39"/>
      <c r="C54" s="32" t="s">
        <v>25</v>
      </c>
      <c r="D54" s="40"/>
      <c r="E54" s="40"/>
      <c r="F54" s="27" t="str">
        <f>E15</f>
        <v>Město Králův Dvůr</v>
      </c>
      <c r="G54" s="40"/>
      <c r="H54" s="40"/>
      <c r="I54" s="32" t="s">
        <v>33</v>
      </c>
      <c r="J54" s="36" t="str">
        <f>E21</f>
        <v>Spektra PRO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p. Martin Donda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 hidden="1">
      <c r="A60" s="9"/>
      <c r="B60" s="165"/>
      <c r="C60" s="166"/>
      <c r="D60" s="167" t="s">
        <v>215</v>
      </c>
      <c r="E60" s="168"/>
      <c r="F60" s="168"/>
      <c r="G60" s="168"/>
      <c r="H60" s="168"/>
      <c r="I60" s="168"/>
      <c r="J60" s="169">
        <f>J85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216</v>
      </c>
      <c r="E61" s="174"/>
      <c r="F61" s="174"/>
      <c r="G61" s="174"/>
      <c r="H61" s="174"/>
      <c r="I61" s="174"/>
      <c r="J61" s="175">
        <f>J86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4.85" customHeight="1" hidden="1">
      <c r="A62" s="10"/>
      <c r="B62" s="171"/>
      <c r="C62" s="172"/>
      <c r="D62" s="173" t="s">
        <v>557</v>
      </c>
      <c r="E62" s="174"/>
      <c r="F62" s="174"/>
      <c r="G62" s="174"/>
      <c r="H62" s="174"/>
      <c r="I62" s="174"/>
      <c r="J62" s="175">
        <f>J87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 hidden="1">
      <c r="A63" s="10"/>
      <c r="B63" s="171"/>
      <c r="C63" s="172"/>
      <c r="D63" s="173" t="s">
        <v>558</v>
      </c>
      <c r="E63" s="174"/>
      <c r="F63" s="174"/>
      <c r="G63" s="174"/>
      <c r="H63" s="174"/>
      <c r="I63" s="174"/>
      <c r="J63" s="175">
        <f>J196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 hidden="1">
      <c r="A64" s="10"/>
      <c r="B64" s="171"/>
      <c r="C64" s="172"/>
      <c r="D64" s="173" t="s">
        <v>559</v>
      </c>
      <c r="E64" s="174"/>
      <c r="F64" s="174"/>
      <c r="G64" s="174"/>
      <c r="H64" s="174"/>
      <c r="I64" s="174"/>
      <c r="J64" s="175">
        <f>J322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 hidden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3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6.95" customHeight="1" hidden="1">
      <c r="A66" s="38"/>
      <c r="B66" s="59"/>
      <c r="C66" s="60"/>
      <c r="D66" s="60"/>
      <c r="E66" s="60"/>
      <c r="F66" s="60"/>
      <c r="G66" s="60"/>
      <c r="H66" s="60"/>
      <c r="I66" s="60"/>
      <c r="J66" s="60"/>
      <c r="K66" s="6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t="12" hidden="1"/>
    <row r="68" ht="12" hidden="1"/>
    <row r="69" ht="12" hidden="1"/>
    <row r="70" spans="1:31" s="2" customFormat="1" ht="6.95" customHeight="1">
      <c r="A70" s="38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4.95" customHeight="1">
      <c r="A71" s="38"/>
      <c r="B71" s="39"/>
      <c r="C71" s="23" t="s">
        <v>115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16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4.4" customHeight="1">
      <c r="A74" s="38"/>
      <c r="B74" s="39"/>
      <c r="C74" s="40"/>
      <c r="D74" s="40"/>
      <c r="E74" s="160" t="str">
        <f>E7</f>
        <v>Lávka pro pěší, ul. Nová, Králův Dvůr</v>
      </c>
      <c r="F74" s="32"/>
      <c r="G74" s="32"/>
      <c r="H74" s="32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106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5.6" customHeight="1">
      <c r="A76" s="38"/>
      <c r="B76" s="39"/>
      <c r="C76" s="40"/>
      <c r="D76" s="40"/>
      <c r="E76" s="69" t="str">
        <f>E9</f>
        <v>SO 301 - Přeložka vodovodu DN350</v>
      </c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F12</f>
        <v>ul. Nová</v>
      </c>
      <c r="G78" s="40"/>
      <c r="H78" s="40"/>
      <c r="I78" s="32" t="s">
        <v>23</v>
      </c>
      <c r="J78" s="72" t="str">
        <f>IF(J12="","",J12)</f>
        <v>30. 3. 2022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6.4" customHeight="1">
      <c r="A80" s="38"/>
      <c r="B80" s="39"/>
      <c r="C80" s="32" t="s">
        <v>25</v>
      </c>
      <c r="D80" s="40"/>
      <c r="E80" s="40"/>
      <c r="F80" s="27" t="str">
        <f>E15</f>
        <v>Město Králův Dvůr</v>
      </c>
      <c r="G80" s="40"/>
      <c r="H80" s="40"/>
      <c r="I80" s="32" t="s">
        <v>33</v>
      </c>
      <c r="J80" s="36" t="str">
        <f>E21</f>
        <v>Spektra PRO spol. s r.o.</v>
      </c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6" customHeight="1">
      <c r="A81" s="38"/>
      <c r="B81" s="39"/>
      <c r="C81" s="32" t="s">
        <v>31</v>
      </c>
      <c r="D81" s="40"/>
      <c r="E81" s="40"/>
      <c r="F81" s="27" t="str">
        <f>IF(E18="","",E18)</f>
        <v>Vyplň údaj</v>
      </c>
      <c r="G81" s="40"/>
      <c r="H81" s="40"/>
      <c r="I81" s="32" t="s">
        <v>38</v>
      </c>
      <c r="J81" s="36" t="str">
        <f>E24</f>
        <v>p. Martin Donda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7"/>
      <c r="B83" s="178"/>
      <c r="C83" s="179" t="s">
        <v>116</v>
      </c>
      <c r="D83" s="180" t="s">
        <v>61</v>
      </c>
      <c r="E83" s="180" t="s">
        <v>57</v>
      </c>
      <c r="F83" s="180" t="s">
        <v>58</v>
      </c>
      <c r="G83" s="180" t="s">
        <v>117</v>
      </c>
      <c r="H83" s="180" t="s">
        <v>118</v>
      </c>
      <c r="I83" s="180" t="s">
        <v>119</v>
      </c>
      <c r="J83" s="181" t="s">
        <v>110</v>
      </c>
      <c r="K83" s="182" t="s">
        <v>120</v>
      </c>
      <c r="L83" s="183"/>
      <c r="M83" s="92" t="s">
        <v>19</v>
      </c>
      <c r="N83" s="93" t="s">
        <v>46</v>
      </c>
      <c r="O83" s="93" t="s">
        <v>121</v>
      </c>
      <c r="P83" s="93" t="s">
        <v>122</v>
      </c>
      <c r="Q83" s="93" t="s">
        <v>123</v>
      </c>
      <c r="R83" s="93" t="s">
        <v>124</v>
      </c>
      <c r="S83" s="93" t="s">
        <v>125</v>
      </c>
      <c r="T83" s="94" t="s">
        <v>126</v>
      </c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</row>
    <row r="84" spans="1:63" s="2" customFormat="1" ht="22.8" customHeight="1">
      <c r="A84" s="38"/>
      <c r="B84" s="39"/>
      <c r="C84" s="99" t="s">
        <v>127</v>
      </c>
      <c r="D84" s="40"/>
      <c r="E84" s="40"/>
      <c r="F84" s="40"/>
      <c r="G84" s="40"/>
      <c r="H84" s="40"/>
      <c r="I84" s="40"/>
      <c r="J84" s="184">
        <f>BK84</f>
        <v>0</v>
      </c>
      <c r="K84" s="40"/>
      <c r="L84" s="44"/>
      <c r="M84" s="95"/>
      <c r="N84" s="185"/>
      <c r="O84" s="96"/>
      <c r="P84" s="186">
        <f>P85</f>
        <v>0</v>
      </c>
      <c r="Q84" s="96"/>
      <c r="R84" s="186">
        <f>R85</f>
        <v>0</v>
      </c>
      <c r="S84" s="96"/>
      <c r="T84" s="187">
        <f>T85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75</v>
      </c>
      <c r="AU84" s="17" t="s">
        <v>111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75</v>
      </c>
      <c r="E85" s="192" t="s">
        <v>149</v>
      </c>
      <c r="F85" s="192" t="s">
        <v>217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</f>
        <v>0</v>
      </c>
      <c r="Q85" s="197"/>
      <c r="R85" s="198">
        <f>R86</f>
        <v>0</v>
      </c>
      <c r="S85" s="197"/>
      <c r="T85" s="199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146</v>
      </c>
      <c r="AT85" s="201" t="s">
        <v>75</v>
      </c>
      <c r="AU85" s="201" t="s">
        <v>76</v>
      </c>
      <c r="AY85" s="200" t="s">
        <v>130</v>
      </c>
      <c r="BK85" s="202">
        <f>BK86</f>
        <v>0</v>
      </c>
    </row>
    <row r="86" spans="1:63" s="12" customFormat="1" ht="22.8" customHeight="1">
      <c r="A86" s="12"/>
      <c r="B86" s="189"/>
      <c r="C86" s="190"/>
      <c r="D86" s="191" t="s">
        <v>75</v>
      </c>
      <c r="E86" s="203" t="s">
        <v>218</v>
      </c>
      <c r="F86" s="203" t="s">
        <v>219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P87+P196+P322</f>
        <v>0</v>
      </c>
      <c r="Q86" s="197"/>
      <c r="R86" s="198">
        <f>R87+R196+R322</f>
        <v>0</v>
      </c>
      <c r="S86" s="197"/>
      <c r="T86" s="199">
        <f>T87+T196+T322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146</v>
      </c>
      <c r="AT86" s="201" t="s">
        <v>75</v>
      </c>
      <c r="AU86" s="201" t="s">
        <v>84</v>
      </c>
      <c r="AY86" s="200" t="s">
        <v>130</v>
      </c>
      <c r="BK86" s="202">
        <f>BK87+BK196+BK322</f>
        <v>0</v>
      </c>
    </row>
    <row r="87" spans="1:63" s="12" customFormat="1" ht="20.85" customHeight="1">
      <c r="A87" s="12"/>
      <c r="B87" s="189"/>
      <c r="C87" s="190"/>
      <c r="D87" s="191" t="s">
        <v>75</v>
      </c>
      <c r="E87" s="203" t="s">
        <v>560</v>
      </c>
      <c r="F87" s="203" t="s">
        <v>131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SUM(P88:P195)</f>
        <v>0</v>
      </c>
      <c r="Q87" s="197"/>
      <c r="R87" s="198">
        <f>SUM(R88:R195)</f>
        <v>0</v>
      </c>
      <c r="S87" s="197"/>
      <c r="T87" s="199">
        <f>SUM(T88:T195)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146</v>
      </c>
      <c r="AT87" s="201" t="s">
        <v>75</v>
      </c>
      <c r="AU87" s="201" t="s">
        <v>86</v>
      </c>
      <c r="AY87" s="200" t="s">
        <v>130</v>
      </c>
      <c r="BK87" s="202">
        <f>SUM(BK88:BK195)</f>
        <v>0</v>
      </c>
    </row>
    <row r="88" spans="1:65" s="2" customFormat="1" ht="14.4" customHeight="1">
      <c r="A88" s="38"/>
      <c r="B88" s="39"/>
      <c r="C88" s="205" t="s">
        <v>84</v>
      </c>
      <c r="D88" s="205" t="s">
        <v>132</v>
      </c>
      <c r="E88" s="206" t="s">
        <v>561</v>
      </c>
      <c r="F88" s="207" t="s">
        <v>562</v>
      </c>
      <c r="G88" s="208" t="s">
        <v>563</v>
      </c>
      <c r="H88" s="209">
        <v>10</v>
      </c>
      <c r="I88" s="210"/>
      <c r="J88" s="211">
        <f>ROUND(I88*H88,2)</f>
        <v>0</v>
      </c>
      <c r="K88" s="212"/>
      <c r="L88" s="44"/>
      <c r="M88" s="213" t="s">
        <v>19</v>
      </c>
      <c r="N88" s="214" t="s">
        <v>47</v>
      </c>
      <c r="O88" s="84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7" t="s">
        <v>222</v>
      </c>
      <c r="AT88" s="217" t="s">
        <v>132</v>
      </c>
      <c r="AU88" s="217" t="s">
        <v>146</v>
      </c>
      <c r="AY88" s="17" t="s">
        <v>130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7" t="s">
        <v>84</v>
      </c>
      <c r="BK88" s="218">
        <f>ROUND(I88*H88,2)</f>
        <v>0</v>
      </c>
      <c r="BL88" s="17" t="s">
        <v>222</v>
      </c>
      <c r="BM88" s="217" t="s">
        <v>564</v>
      </c>
    </row>
    <row r="89" spans="1:51" s="13" customFormat="1" ht="12">
      <c r="A89" s="13"/>
      <c r="B89" s="219"/>
      <c r="C89" s="220"/>
      <c r="D89" s="221" t="s">
        <v>138</v>
      </c>
      <c r="E89" s="222" t="s">
        <v>19</v>
      </c>
      <c r="F89" s="223" t="s">
        <v>565</v>
      </c>
      <c r="G89" s="220"/>
      <c r="H89" s="222" t="s">
        <v>19</v>
      </c>
      <c r="I89" s="224"/>
      <c r="J89" s="220"/>
      <c r="K89" s="220"/>
      <c r="L89" s="225"/>
      <c r="M89" s="226"/>
      <c r="N89" s="227"/>
      <c r="O89" s="227"/>
      <c r="P89" s="227"/>
      <c r="Q89" s="227"/>
      <c r="R89" s="227"/>
      <c r="S89" s="227"/>
      <c r="T89" s="228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9" t="s">
        <v>138</v>
      </c>
      <c r="AU89" s="229" t="s">
        <v>146</v>
      </c>
      <c r="AV89" s="13" t="s">
        <v>84</v>
      </c>
      <c r="AW89" s="13" t="s">
        <v>37</v>
      </c>
      <c r="AX89" s="13" t="s">
        <v>76</v>
      </c>
      <c r="AY89" s="229" t="s">
        <v>130</v>
      </c>
    </row>
    <row r="90" spans="1:51" s="13" customFormat="1" ht="12">
      <c r="A90" s="13"/>
      <c r="B90" s="219"/>
      <c r="C90" s="220"/>
      <c r="D90" s="221" t="s">
        <v>138</v>
      </c>
      <c r="E90" s="222" t="s">
        <v>19</v>
      </c>
      <c r="F90" s="223" t="s">
        <v>566</v>
      </c>
      <c r="G90" s="220"/>
      <c r="H90" s="222" t="s">
        <v>19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9" t="s">
        <v>138</v>
      </c>
      <c r="AU90" s="229" t="s">
        <v>146</v>
      </c>
      <c r="AV90" s="13" t="s">
        <v>84</v>
      </c>
      <c r="AW90" s="13" t="s">
        <v>37</v>
      </c>
      <c r="AX90" s="13" t="s">
        <v>76</v>
      </c>
      <c r="AY90" s="229" t="s">
        <v>130</v>
      </c>
    </row>
    <row r="91" spans="1:51" s="14" customFormat="1" ht="12">
      <c r="A91" s="14"/>
      <c r="B91" s="230"/>
      <c r="C91" s="231"/>
      <c r="D91" s="221" t="s">
        <v>138</v>
      </c>
      <c r="E91" s="232" t="s">
        <v>19</v>
      </c>
      <c r="F91" s="233" t="s">
        <v>567</v>
      </c>
      <c r="G91" s="231"/>
      <c r="H91" s="234">
        <v>4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0" t="s">
        <v>138</v>
      </c>
      <c r="AU91" s="240" t="s">
        <v>146</v>
      </c>
      <c r="AV91" s="14" t="s">
        <v>86</v>
      </c>
      <c r="AW91" s="14" t="s">
        <v>37</v>
      </c>
      <c r="AX91" s="14" t="s">
        <v>76</v>
      </c>
      <c r="AY91" s="240" t="s">
        <v>130</v>
      </c>
    </row>
    <row r="92" spans="1:51" s="14" customFormat="1" ht="12">
      <c r="A92" s="14"/>
      <c r="B92" s="230"/>
      <c r="C92" s="231"/>
      <c r="D92" s="221" t="s">
        <v>138</v>
      </c>
      <c r="E92" s="232" t="s">
        <v>19</v>
      </c>
      <c r="F92" s="233" t="s">
        <v>568</v>
      </c>
      <c r="G92" s="231"/>
      <c r="H92" s="234">
        <v>6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0" t="s">
        <v>138</v>
      </c>
      <c r="AU92" s="240" t="s">
        <v>146</v>
      </c>
      <c r="AV92" s="14" t="s">
        <v>86</v>
      </c>
      <c r="AW92" s="14" t="s">
        <v>37</v>
      </c>
      <c r="AX92" s="14" t="s">
        <v>76</v>
      </c>
      <c r="AY92" s="240" t="s">
        <v>130</v>
      </c>
    </row>
    <row r="93" spans="1:51" s="15" customFormat="1" ht="12">
      <c r="A93" s="15"/>
      <c r="B93" s="241"/>
      <c r="C93" s="242"/>
      <c r="D93" s="221" t="s">
        <v>138</v>
      </c>
      <c r="E93" s="243" t="s">
        <v>19</v>
      </c>
      <c r="F93" s="244" t="s">
        <v>175</v>
      </c>
      <c r="G93" s="242"/>
      <c r="H93" s="245">
        <v>10</v>
      </c>
      <c r="I93" s="246"/>
      <c r="J93" s="242"/>
      <c r="K93" s="242"/>
      <c r="L93" s="247"/>
      <c r="M93" s="248"/>
      <c r="N93" s="249"/>
      <c r="O93" s="249"/>
      <c r="P93" s="249"/>
      <c r="Q93" s="249"/>
      <c r="R93" s="249"/>
      <c r="S93" s="249"/>
      <c r="T93" s="250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1" t="s">
        <v>138</v>
      </c>
      <c r="AU93" s="251" t="s">
        <v>146</v>
      </c>
      <c r="AV93" s="15" t="s">
        <v>136</v>
      </c>
      <c r="AW93" s="15" t="s">
        <v>37</v>
      </c>
      <c r="AX93" s="15" t="s">
        <v>84</v>
      </c>
      <c r="AY93" s="251" t="s">
        <v>130</v>
      </c>
    </row>
    <row r="94" spans="1:65" s="2" customFormat="1" ht="14.4" customHeight="1">
      <c r="A94" s="38"/>
      <c r="B94" s="39"/>
      <c r="C94" s="205" t="s">
        <v>146</v>
      </c>
      <c r="D94" s="205" t="s">
        <v>132</v>
      </c>
      <c r="E94" s="206" t="s">
        <v>569</v>
      </c>
      <c r="F94" s="207" t="s">
        <v>570</v>
      </c>
      <c r="G94" s="208" t="s">
        <v>571</v>
      </c>
      <c r="H94" s="209">
        <v>36</v>
      </c>
      <c r="I94" s="210"/>
      <c r="J94" s="211">
        <f>ROUND(I94*H94,2)</f>
        <v>0</v>
      </c>
      <c r="K94" s="212"/>
      <c r="L94" s="44"/>
      <c r="M94" s="213" t="s">
        <v>19</v>
      </c>
      <c r="N94" s="214" t="s">
        <v>47</v>
      </c>
      <c r="O94" s="84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7" t="s">
        <v>222</v>
      </c>
      <c r="AT94" s="217" t="s">
        <v>132</v>
      </c>
      <c r="AU94" s="217" t="s">
        <v>146</v>
      </c>
      <c r="AY94" s="17" t="s">
        <v>130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7" t="s">
        <v>84</v>
      </c>
      <c r="BK94" s="218">
        <f>ROUND(I94*H94,2)</f>
        <v>0</v>
      </c>
      <c r="BL94" s="17" t="s">
        <v>222</v>
      </c>
      <c r="BM94" s="217" t="s">
        <v>572</v>
      </c>
    </row>
    <row r="95" spans="1:51" s="13" customFormat="1" ht="12">
      <c r="A95" s="13"/>
      <c r="B95" s="219"/>
      <c r="C95" s="220"/>
      <c r="D95" s="221" t="s">
        <v>138</v>
      </c>
      <c r="E95" s="222" t="s">
        <v>19</v>
      </c>
      <c r="F95" s="223" t="s">
        <v>565</v>
      </c>
      <c r="G95" s="220"/>
      <c r="H95" s="222" t="s">
        <v>19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9" t="s">
        <v>138</v>
      </c>
      <c r="AU95" s="229" t="s">
        <v>146</v>
      </c>
      <c r="AV95" s="13" t="s">
        <v>84</v>
      </c>
      <c r="AW95" s="13" t="s">
        <v>37</v>
      </c>
      <c r="AX95" s="13" t="s">
        <v>76</v>
      </c>
      <c r="AY95" s="229" t="s">
        <v>130</v>
      </c>
    </row>
    <row r="96" spans="1:51" s="13" customFormat="1" ht="12">
      <c r="A96" s="13"/>
      <c r="B96" s="219"/>
      <c r="C96" s="220"/>
      <c r="D96" s="221" t="s">
        <v>138</v>
      </c>
      <c r="E96" s="222" t="s">
        <v>19</v>
      </c>
      <c r="F96" s="223" t="s">
        <v>566</v>
      </c>
      <c r="G96" s="220"/>
      <c r="H96" s="222" t="s">
        <v>19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9" t="s">
        <v>138</v>
      </c>
      <c r="AU96" s="229" t="s">
        <v>146</v>
      </c>
      <c r="AV96" s="13" t="s">
        <v>84</v>
      </c>
      <c r="AW96" s="13" t="s">
        <v>37</v>
      </c>
      <c r="AX96" s="13" t="s">
        <v>76</v>
      </c>
      <c r="AY96" s="229" t="s">
        <v>130</v>
      </c>
    </row>
    <row r="97" spans="1:51" s="14" customFormat="1" ht="12">
      <c r="A97" s="14"/>
      <c r="B97" s="230"/>
      <c r="C97" s="231"/>
      <c r="D97" s="221" t="s">
        <v>138</v>
      </c>
      <c r="E97" s="232" t="s">
        <v>19</v>
      </c>
      <c r="F97" s="233" t="s">
        <v>573</v>
      </c>
      <c r="G97" s="231"/>
      <c r="H97" s="234">
        <v>28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0" t="s">
        <v>138</v>
      </c>
      <c r="AU97" s="240" t="s">
        <v>146</v>
      </c>
      <c r="AV97" s="14" t="s">
        <v>86</v>
      </c>
      <c r="AW97" s="14" t="s">
        <v>37</v>
      </c>
      <c r="AX97" s="14" t="s">
        <v>76</v>
      </c>
      <c r="AY97" s="240" t="s">
        <v>130</v>
      </c>
    </row>
    <row r="98" spans="1:51" s="14" customFormat="1" ht="12">
      <c r="A98" s="14"/>
      <c r="B98" s="230"/>
      <c r="C98" s="231"/>
      <c r="D98" s="221" t="s">
        <v>138</v>
      </c>
      <c r="E98" s="232" t="s">
        <v>19</v>
      </c>
      <c r="F98" s="233" t="s">
        <v>574</v>
      </c>
      <c r="G98" s="231"/>
      <c r="H98" s="234">
        <v>8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138</v>
      </c>
      <c r="AU98" s="240" t="s">
        <v>146</v>
      </c>
      <c r="AV98" s="14" t="s">
        <v>86</v>
      </c>
      <c r="AW98" s="14" t="s">
        <v>37</v>
      </c>
      <c r="AX98" s="14" t="s">
        <v>76</v>
      </c>
      <c r="AY98" s="240" t="s">
        <v>130</v>
      </c>
    </row>
    <row r="99" spans="1:51" s="15" customFormat="1" ht="12">
      <c r="A99" s="15"/>
      <c r="B99" s="241"/>
      <c r="C99" s="242"/>
      <c r="D99" s="221" t="s">
        <v>138</v>
      </c>
      <c r="E99" s="243" t="s">
        <v>19</v>
      </c>
      <c r="F99" s="244" t="s">
        <v>175</v>
      </c>
      <c r="G99" s="242"/>
      <c r="H99" s="245">
        <v>36</v>
      </c>
      <c r="I99" s="246"/>
      <c r="J99" s="242"/>
      <c r="K99" s="242"/>
      <c r="L99" s="247"/>
      <c r="M99" s="248"/>
      <c r="N99" s="249"/>
      <c r="O99" s="249"/>
      <c r="P99" s="249"/>
      <c r="Q99" s="249"/>
      <c r="R99" s="249"/>
      <c r="S99" s="249"/>
      <c r="T99" s="250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1" t="s">
        <v>138</v>
      </c>
      <c r="AU99" s="251" t="s">
        <v>146</v>
      </c>
      <c r="AV99" s="15" t="s">
        <v>136</v>
      </c>
      <c r="AW99" s="15" t="s">
        <v>37</v>
      </c>
      <c r="AX99" s="15" t="s">
        <v>84</v>
      </c>
      <c r="AY99" s="251" t="s">
        <v>130</v>
      </c>
    </row>
    <row r="100" spans="1:65" s="2" customFormat="1" ht="14.4" customHeight="1">
      <c r="A100" s="38"/>
      <c r="B100" s="39"/>
      <c r="C100" s="205" t="s">
        <v>136</v>
      </c>
      <c r="D100" s="205" t="s">
        <v>132</v>
      </c>
      <c r="E100" s="206" t="s">
        <v>575</v>
      </c>
      <c r="F100" s="207" t="s">
        <v>576</v>
      </c>
      <c r="G100" s="208" t="s">
        <v>577</v>
      </c>
      <c r="H100" s="209">
        <v>18.5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47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222</v>
      </c>
      <c r="AT100" s="217" t="s">
        <v>132</v>
      </c>
      <c r="AU100" s="217" t="s">
        <v>146</v>
      </c>
      <c r="AY100" s="17" t="s">
        <v>130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84</v>
      </c>
      <c r="BK100" s="218">
        <f>ROUND(I100*H100,2)</f>
        <v>0</v>
      </c>
      <c r="BL100" s="17" t="s">
        <v>222</v>
      </c>
      <c r="BM100" s="217" t="s">
        <v>578</v>
      </c>
    </row>
    <row r="101" spans="1:51" s="13" customFormat="1" ht="12">
      <c r="A101" s="13"/>
      <c r="B101" s="219"/>
      <c r="C101" s="220"/>
      <c r="D101" s="221" t="s">
        <v>138</v>
      </c>
      <c r="E101" s="222" t="s">
        <v>19</v>
      </c>
      <c r="F101" s="223" t="s">
        <v>565</v>
      </c>
      <c r="G101" s="220"/>
      <c r="H101" s="222" t="s">
        <v>19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138</v>
      </c>
      <c r="AU101" s="229" t="s">
        <v>146</v>
      </c>
      <c r="AV101" s="13" t="s">
        <v>84</v>
      </c>
      <c r="AW101" s="13" t="s">
        <v>37</v>
      </c>
      <c r="AX101" s="13" t="s">
        <v>76</v>
      </c>
      <c r="AY101" s="229" t="s">
        <v>130</v>
      </c>
    </row>
    <row r="102" spans="1:51" s="13" customFormat="1" ht="12">
      <c r="A102" s="13"/>
      <c r="B102" s="219"/>
      <c r="C102" s="220"/>
      <c r="D102" s="221" t="s">
        <v>138</v>
      </c>
      <c r="E102" s="222" t="s">
        <v>19</v>
      </c>
      <c r="F102" s="223" t="s">
        <v>566</v>
      </c>
      <c r="G102" s="220"/>
      <c r="H102" s="222" t="s">
        <v>19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9" t="s">
        <v>138</v>
      </c>
      <c r="AU102" s="229" t="s">
        <v>146</v>
      </c>
      <c r="AV102" s="13" t="s">
        <v>84</v>
      </c>
      <c r="AW102" s="13" t="s">
        <v>37</v>
      </c>
      <c r="AX102" s="13" t="s">
        <v>76</v>
      </c>
      <c r="AY102" s="229" t="s">
        <v>130</v>
      </c>
    </row>
    <row r="103" spans="1:51" s="14" customFormat="1" ht="12">
      <c r="A103" s="14"/>
      <c r="B103" s="230"/>
      <c r="C103" s="231"/>
      <c r="D103" s="221" t="s">
        <v>138</v>
      </c>
      <c r="E103" s="232" t="s">
        <v>19</v>
      </c>
      <c r="F103" s="233" t="s">
        <v>579</v>
      </c>
      <c r="G103" s="231"/>
      <c r="H103" s="234">
        <v>14.5</v>
      </c>
      <c r="I103" s="235"/>
      <c r="J103" s="231"/>
      <c r="K103" s="231"/>
      <c r="L103" s="236"/>
      <c r="M103" s="237"/>
      <c r="N103" s="238"/>
      <c r="O103" s="238"/>
      <c r="P103" s="238"/>
      <c r="Q103" s="238"/>
      <c r="R103" s="238"/>
      <c r="S103" s="238"/>
      <c r="T103" s="23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0" t="s">
        <v>138</v>
      </c>
      <c r="AU103" s="240" t="s">
        <v>146</v>
      </c>
      <c r="AV103" s="14" t="s">
        <v>86</v>
      </c>
      <c r="AW103" s="14" t="s">
        <v>37</v>
      </c>
      <c r="AX103" s="14" t="s">
        <v>76</v>
      </c>
      <c r="AY103" s="240" t="s">
        <v>130</v>
      </c>
    </row>
    <row r="104" spans="1:51" s="14" customFormat="1" ht="12">
      <c r="A104" s="14"/>
      <c r="B104" s="230"/>
      <c r="C104" s="231"/>
      <c r="D104" s="221" t="s">
        <v>138</v>
      </c>
      <c r="E104" s="232" t="s">
        <v>19</v>
      </c>
      <c r="F104" s="233" t="s">
        <v>580</v>
      </c>
      <c r="G104" s="231"/>
      <c r="H104" s="234">
        <v>4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0" t="s">
        <v>138</v>
      </c>
      <c r="AU104" s="240" t="s">
        <v>146</v>
      </c>
      <c r="AV104" s="14" t="s">
        <v>86</v>
      </c>
      <c r="AW104" s="14" t="s">
        <v>37</v>
      </c>
      <c r="AX104" s="14" t="s">
        <v>76</v>
      </c>
      <c r="AY104" s="240" t="s">
        <v>130</v>
      </c>
    </row>
    <row r="105" spans="1:51" s="15" customFormat="1" ht="12">
      <c r="A105" s="15"/>
      <c r="B105" s="241"/>
      <c r="C105" s="242"/>
      <c r="D105" s="221" t="s">
        <v>138</v>
      </c>
      <c r="E105" s="243" t="s">
        <v>19</v>
      </c>
      <c r="F105" s="244" t="s">
        <v>175</v>
      </c>
      <c r="G105" s="242"/>
      <c r="H105" s="245">
        <v>18.5</v>
      </c>
      <c r="I105" s="246"/>
      <c r="J105" s="242"/>
      <c r="K105" s="242"/>
      <c r="L105" s="247"/>
      <c r="M105" s="248"/>
      <c r="N105" s="249"/>
      <c r="O105" s="249"/>
      <c r="P105" s="249"/>
      <c r="Q105" s="249"/>
      <c r="R105" s="249"/>
      <c r="S105" s="249"/>
      <c r="T105" s="250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1" t="s">
        <v>138</v>
      </c>
      <c r="AU105" s="251" t="s">
        <v>146</v>
      </c>
      <c r="AV105" s="15" t="s">
        <v>136</v>
      </c>
      <c r="AW105" s="15" t="s">
        <v>37</v>
      </c>
      <c r="AX105" s="15" t="s">
        <v>84</v>
      </c>
      <c r="AY105" s="251" t="s">
        <v>130</v>
      </c>
    </row>
    <row r="106" spans="1:65" s="2" customFormat="1" ht="14.4" customHeight="1">
      <c r="A106" s="38"/>
      <c r="B106" s="39"/>
      <c r="C106" s="205" t="s">
        <v>158</v>
      </c>
      <c r="D106" s="205" t="s">
        <v>132</v>
      </c>
      <c r="E106" s="206" t="s">
        <v>581</v>
      </c>
      <c r="F106" s="207" t="s">
        <v>582</v>
      </c>
      <c r="G106" s="208" t="s">
        <v>563</v>
      </c>
      <c r="H106" s="209">
        <v>2.5</v>
      </c>
      <c r="I106" s="210"/>
      <c r="J106" s="211">
        <f>ROUND(I106*H106,2)</f>
        <v>0</v>
      </c>
      <c r="K106" s="212"/>
      <c r="L106" s="44"/>
      <c r="M106" s="213" t="s">
        <v>19</v>
      </c>
      <c r="N106" s="214" t="s">
        <v>47</v>
      </c>
      <c r="O106" s="8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7" t="s">
        <v>222</v>
      </c>
      <c r="AT106" s="217" t="s">
        <v>132</v>
      </c>
      <c r="AU106" s="217" t="s">
        <v>146</v>
      </c>
      <c r="AY106" s="17" t="s">
        <v>130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7" t="s">
        <v>84</v>
      </c>
      <c r="BK106" s="218">
        <f>ROUND(I106*H106,2)</f>
        <v>0</v>
      </c>
      <c r="BL106" s="17" t="s">
        <v>222</v>
      </c>
      <c r="BM106" s="217" t="s">
        <v>583</v>
      </c>
    </row>
    <row r="107" spans="1:51" s="13" customFormat="1" ht="12">
      <c r="A107" s="13"/>
      <c r="B107" s="219"/>
      <c r="C107" s="220"/>
      <c r="D107" s="221" t="s">
        <v>138</v>
      </c>
      <c r="E107" s="222" t="s">
        <v>19</v>
      </c>
      <c r="F107" s="223" t="s">
        <v>565</v>
      </c>
      <c r="G107" s="220"/>
      <c r="H107" s="222" t="s">
        <v>19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138</v>
      </c>
      <c r="AU107" s="229" t="s">
        <v>146</v>
      </c>
      <c r="AV107" s="13" t="s">
        <v>84</v>
      </c>
      <c r="AW107" s="13" t="s">
        <v>37</v>
      </c>
      <c r="AX107" s="13" t="s">
        <v>76</v>
      </c>
      <c r="AY107" s="229" t="s">
        <v>130</v>
      </c>
    </row>
    <row r="108" spans="1:51" s="13" customFormat="1" ht="12">
      <c r="A108" s="13"/>
      <c r="B108" s="219"/>
      <c r="C108" s="220"/>
      <c r="D108" s="221" t="s">
        <v>138</v>
      </c>
      <c r="E108" s="222" t="s">
        <v>19</v>
      </c>
      <c r="F108" s="223" t="s">
        <v>566</v>
      </c>
      <c r="G108" s="220"/>
      <c r="H108" s="222" t="s">
        <v>19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138</v>
      </c>
      <c r="AU108" s="229" t="s">
        <v>146</v>
      </c>
      <c r="AV108" s="13" t="s">
        <v>84</v>
      </c>
      <c r="AW108" s="13" t="s">
        <v>37</v>
      </c>
      <c r="AX108" s="13" t="s">
        <v>76</v>
      </c>
      <c r="AY108" s="229" t="s">
        <v>130</v>
      </c>
    </row>
    <row r="109" spans="1:51" s="14" customFormat="1" ht="12">
      <c r="A109" s="14"/>
      <c r="B109" s="230"/>
      <c r="C109" s="231"/>
      <c r="D109" s="221" t="s">
        <v>138</v>
      </c>
      <c r="E109" s="232" t="s">
        <v>19</v>
      </c>
      <c r="F109" s="233" t="s">
        <v>584</v>
      </c>
      <c r="G109" s="231"/>
      <c r="H109" s="234">
        <v>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0" t="s">
        <v>138</v>
      </c>
      <c r="AU109" s="240" t="s">
        <v>146</v>
      </c>
      <c r="AV109" s="14" t="s">
        <v>86</v>
      </c>
      <c r="AW109" s="14" t="s">
        <v>37</v>
      </c>
      <c r="AX109" s="14" t="s">
        <v>76</v>
      </c>
      <c r="AY109" s="240" t="s">
        <v>130</v>
      </c>
    </row>
    <row r="110" spans="1:51" s="14" customFormat="1" ht="12">
      <c r="A110" s="14"/>
      <c r="B110" s="230"/>
      <c r="C110" s="231"/>
      <c r="D110" s="221" t="s">
        <v>138</v>
      </c>
      <c r="E110" s="232" t="s">
        <v>19</v>
      </c>
      <c r="F110" s="233" t="s">
        <v>585</v>
      </c>
      <c r="G110" s="231"/>
      <c r="H110" s="234">
        <v>0.5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0" t="s">
        <v>138</v>
      </c>
      <c r="AU110" s="240" t="s">
        <v>146</v>
      </c>
      <c r="AV110" s="14" t="s">
        <v>86</v>
      </c>
      <c r="AW110" s="14" t="s">
        <v>37</v>
      </c>
      <c r="AX110" s="14" t="s">
        <v>76</v>
      </c>
      <c r="AY110" s="240" t="s">
        <v>130</v>
      </c>
    </row>
    <row r="111" spans="1:51" s="15" customFormat="1" ht="12">
      <c r="A111" s="15"/>
      <c r="B111" s="241"/>
      <c r="C111" s="242"/>
      <c r="D111" s="221" t="s">
        <v>138</v>
      </c>
      <c r="E111" s="243" t="s">
        <v>19</v>
      </c>
      <c r="F111" s="244" t="s">
        <v>175</v>
      </c>
      <c r="G111" s="242"/>
      <c r="H111" s="245">
        <v>2.5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1" t="s">
        <v>138</v>
      </c>
      <c r="AU111" s="251" t="s">
        <v>146</v>
      </c>
      <c r="AV111" s="15" t="s">
        <v>136</v>
      </c>
      <c r="AW111" s="15" t="s">
        <v>37</v>
      </c>
      <c r="AX111" s="15" t="s">
        <v>84</v>
      </c>
      <c r="AY111" s="251" t="s">
        <v>130</v>
      </c>
    </row>
    <row r="112" spans="1:65" s="2" customFormat="1" ht="14.4" customHeight="1">
      <c r="A112" s="38"/>
      <c r="B112" s="39"/>
      <c r="C112" s="205" t="s">
        <v>164</v>
      </c>
      <c r="D112" s="205" t="s">
        <v>132</v>
      </c>
      <c r="E112" s="206" t="s">
        <v>586</v>
      </c>
      <c r="F112" s="207" t="s">
        <v>587</v>
      </c>
      <c r="G112" s="208" t="s">
        <v>588</v>
      </c>
      <c r="H112" s="209">
        <v>6.5</v>
      </c>
      <c r="I112" s="210"/>
      <c r="J112" s="211">
        <f>ROUND(I112*H112,2)</f>
        <v>0</v>
      </c>
      <c r="K112" s="212"/>
      <c r="L112" s="44"/>
      <c r="M112" s="213" t="s">
        <v>19</v>
      </c>
      <c r="N112" s="214" t="s">
        <v>47</v>
      </c>
      <c r="O112" s="8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222</v>
      </c>
      <c r="AT112" s="217" t="s">
        <v>132</v>
      </c>
      <c r="AU112" s="217" t="s">
        <v>146</v>
      </c>
      <c r="AY112" s="17" t="s">
        <v>130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84</v>
      </c>
      <c r="BK112" s="218">
        <f>ROUND(I112*H112,2)</f>
        <v>0</v>
      </c>
      <c r="BL112" s="17" t="s">
        <v>222</v>
      </c>
      <c r="BM112" s="217" t="s">
        <v>589</v>
      </c>
    </row>
    <row r="113" spans="1:51" s="13" customFormat="1" ht="12">
      <c r="A113" s="13"/>
      <c r="B113" s="219"/>
      <c r="C113" s="220"/>
      <c r="D113" s="221" t="s">
        <v>138</v>
      </c>
      <c r="E113" s="222" t="s">
        <v>19</v>
      </c>
      <c r="F113" s="223" t="s">
        <v>565</v>
      </c>
      <c r="G113" s="220"/>
      <c r="H113" s="222" t="s">
        <v>19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138</v>
      </c>
      <c r="AU113" s="229" t="s">
        <v>146</v>
      </c>
      <c r="AV113" s="13" t="s">
        <v>84</v>
      </c>
      <c r="AW113" s="13" t="s">
        <v>37</v>
      </c>
      <c r="AX113" s="13" t="s">
        <v>76</v>
      </c>
      <c r="AY113" s="229" t="s">
        <v>130</v>
      </c>
    </row>
    <row r="114" spans="1:51" s="13" customFormat="1" ht="12">
      <c r="A114" s="13"/>
      <c r="B114" s="219"/>
      <c r="C114" s="220"/>
      <c r="D114" s="221" t="s">
        <v>138</v>
      </c>
      <c r="E114" s="222" t="s">
        <v>19</v>
      </c>
      <c r="F114" s="223" t="s">
        <v>566</v>
      </c>
      <c r="G114" s="220"/>
      <c r="H114" s="222" t="s">
        <v>19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138</v>
      </c>
      <c r="AU114" s="229" t="s">
        <v>146</v>
      </c>
      <c r="AV114" s="13" t="s">
        <v>84</v>
      </c>
      <c r="AW114" s="13" t="s">
        <v>37</v>
      </c>
      <c r="AX114" s="13" t="s">
        <v>76</v>
      </c>
      <c r="AY114" s="229" t="s">
        <v>130</v>
      </c>
    </row>
    <row r="115" spans="1:51" s="14" customFormat="1" ht="12">
      <c r="A115" s="14"/>
      <c r="B115" s="230"/>
      <c r="C115" s="231"/>
      <c r="D115" s="221" t="s">
        <v>138</v>
      </c>
      <c r="E115" s="232" t="s">
        <v>19</v>
      </c>
      <c r="F115" s="233" t="s">
        <v>590</v>
      </c>
      <c r="G115" s="231"/>
      <c r="H115" s="234">
        <v>5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0" t="s">
        <v>138</v>
      </c>
      <c r="AU115" s="240" t="s">
        <v>146</v>
      </c>
      <c r="AV115" s="14" t="s">
        <v>86</v>
      </c>
      <c r="AW115" s="14" t="s">
        <v>37</v>
      </c>
      <c r="AX115" s="14" t="s">
        <v>76</v>
      </c>
      <c r="AY115" s="240" t="s">
        <v>130</v>
      </c>
    </row>
    <row r="116" spans="1:51" s="14" customFormat="1" ht="12">
      <c r="A116" s="14"/>
      <c r="B116" s="230"/>
      <c r="C116" s="231"/>
      <c r="D116" s="221" t="s">
        <v>138</v>
      </c>
      <c r="E116" s="232" t="s">
        <v>19</v>
      </c>
      <c r="F116" s="233" t="s">
        <v>591</v>
      </c>
      <c r="G116" s="231"/>
      <c r="H116" s="234">
        <v>1.5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0" t="s">
        <v>138</v>
      </c>
      <c r="AU116" s="240" t="s">
        <v>146</v>
      </c>
      <c r="AV116" s="14" t="s">
        <v>86</v>
      </c>
      <c r="AW116" s="14" t="s">
        <v>37</v>
      </c>
      <c r="AX116" s="14" t="s">
        <v>76</v>
      </c>
      <c r="AY116" s="240" t="s">
        <v>130</v>
      </c>
    </row>
    <row r="117" spans="1:51" s="15" customFormat="1" ht="12">
      <c r="A117" s="15"/>
      <c r="B117" s="241"/>
      <c r="C117" s="242"/>
      <c r="D117" s="221" t="s">
        <v>138</v>
      </c>
      <c r="E117" s="243" t="s">
        <v>19</v>
      </c>
      <c r="F117" s="244" t="s">
        <v>175</v>
      </c>
      <c r="G117" s="242"/>
      <c r="H117" s="245">
        <v>6.5</v>
      </c>
      <c r="I117" s="246"/>
      <c r="J117" s="242"/>
      <c r="K117" s="242"/>
      <c r="L117" s="247"/>
      <c r="M117" s="248"/>
      <c r="N117" s="249"/>
      <c r="O117" s="249"/>
      <c r="P117" s="249"/>
      <c r="Q117" s="249"/>
      <c r="R117" s="249"/>
      <c r="S117" s="249"/>
      <c r="T117" s="250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51" t="s">
        <v>138</v>
      </c>
      <c r="AU117" s="251" t="s">
        <v>146</v>
      </c>
      <c r="AV117" s="15" t="s">
        <v>136</v>
      </c>
      <c r="AW117" s="15" t="s">
        <v>37</v>
      </c>
      <c r="AX117" s="15" t="s">
        <v>84</v>
      </c>
      <c r="AY117" s="251" t="s">
        <v>130</v>
      </c>
    </row>
    <row r="118" spans="1:65" s="2" customFormat="1" ht="14.4" customHeight="1">
      <c r="A118" s="38"/>
      <c r="B118" s="39"/>
      <c r="C118" s="205" t="s">
        <v>178</v>
      </c>
      <c r="D118" s="205" t="s">
        <v>132</v>
      </c>
      <c r="E118" s="206" t="s">
        <v>592</v>
      </c>
      <c r="F118" s="207" t="s">
        <v>593</v>
      </c>
      <c r="G118" s="208" t="s">
        <v>577</v>
      </c>
      <c r="H118" s="209">
        <v>10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47</v>
      </c>
      <c r="O118" s="84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222</v>
      </c>
      <c r="AT118" s="217" t="s">
        <v>132</v>
      </c>
      <c r="AU118" s="217" t="s">
        <v>146</v>
      </c>
      <c r="AY118" s="17" t="s">
        <v>130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7" t="s">
        <v>84</v>
      </c>
      <c r="BK118" s="218">
        <f>ROUND(I118*H118,2)</f>
        <v>0</v>
      </c>
      <c r="BL118" s="17" t="s">
        <v>222</v>
      </c>
      <c r="BM118" s="217" t="s">
        <v>594</v>
      </c>
    </row>
    <row r="119" spans="1:51" s="13" customFormat="1" ht="12">
      <c r="A119" s="13"/>
      <c r="B119" s="219"/>
      <c r="C119" s="220"/>
      <c r="D119" s="221" t="s">
        <v>138</v>
      </c>
      <c r="E119" s="222" t="s">
        <v>19</v>
      </c>
      <c r="F119" s="223" t="s">
        <v>565</v>
      </c>
      <c r="G119" s="220"/>
      <c r="H119" s="222" t="s">
        <v>19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138</v>
      </c>
      <c r="AU119" s="229" t="s">
        <v>146</v>
      </c>
      <c r="AV119" s="13" t="s">
        <v>84</v>
      </c>
      <c r="AW119" s="13" t="s">
        <v>37</v>
      </c>
      <c r="AX119" s="13" t="s">
        <v>76</v>
      </c>
      <c r="AY119" s="229" t="s">
        <v>130</v>
      </c>
    </row>
    <row r="120" spans="1:51" s="13" customFormat="1" ht="12">
      <c r="A120" s="13"/>
      <c r="B120" s="219"/>
      <c r="C120" s="220"/>
      <c r="D120" s="221" t="s">
        <v>138</v>
      </c>
      <c r="E120" s="222" t="s">
        <v>19</v>
      </c>
      <c r="F120" s="223" t="s">
        <v>566</v>
      </c>
      <c r="G120" s="220"/>
      <c r="H120" s="222" t="s">
        <v>19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138</v>
      </c>
      <c r="AU120" s="229" t="s">
        <v>146</v>
      </c>
      <c r="AV120" s="13" t="s">
        <v>84</v>
      </c>
      <c r="AW120" s="13" t="s">
        <v>37</v>
      </c>
      <c r="AX120" s="13" t="s">
        <v>76</v>
      </c>
      <c r="AY120" s="229" t="s">
        <v>130</v>
      </c>
    </row>
    <row r="121" spans="1:51" s="14" customFormat="1" ht="12">
      <c r="A121" s="14"/>
      <c r="B121" s="230"/>
      <c r="C121" s="231"/>
      <c r="D121" s="221" t="s">
        <v>138</v>
      </c>
      <c r="E121" s="232" t="s">
        <v>19</v>
      </c>
      <c r="F121" s="233" t="s">
        <v>595</v>
      </c>
      <c r="G121" s="231"/>
      <c r="H121" s="234">
        <v>10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0" t="s">
        <v>138</v>
      </c>
      <c r="AU121" s="240" t="s">
        <v>146</v>
      </c>
      <c r="AV121" s="14" t="s">
        <v>86</v>
      </c>
      <c r="AW121" s="14" t="s">
        <v>37</v>
      </c>
      <c r="AX121" s="14" t="s">
        <v>76</v>
      </c>
      <c r="AY121" s="240" t="s">
        <v>130</v>
      </c>
    </row>
    <row r="122" spans="1:51" s="15" customFormat="1" ht="12">
      <c r="A122" s="15"/>
      <c r="B122" s="241"/>
      <c r="C122" s="242"/>
      <c r="D122" s="221" t="s">
        <v>138</v>
      </c>
      <c r="E122" s="243" t="s">
        <v>19</v>
      </c>
      <c r="F122" s="244" t="s">
        <v>175</v>
      </c>
      <c r="G122" s="242"/>
      <c r="H122" s="245">
        <v>10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1" t="s">
        <v>138</v>
      </c>
      <c r="AU122" s="251" t="s">
        <v>146</v>
      </c>
      <c r="AV122" s="15" t="s">
        <v>136</v>
      </c>
      <c r="AW122" s="15" t="s">
        <v>37</v>
      </c>
      <c r="AX122" s="15" t="s">
        <v>84</v>
      </c>
      <c r="AY122" s="251" t="s">
        <v>130</v>
      </c>
    </row>
    <row r="123" spans="1:65" s="2" customFormat="1" ht="14.4" customHeight="1">
      <c r="A123" s="38"/>
      <c r="B123" s="39"/>
      <c r="C123" s="205" t="s">
        <v>183</v>
      </c>
      <c r="D123" s="205" t="s">
        <v>132</v>
      </c>
      <c r="E123" s="206" t="s">
        <v>596</v>
      </c>
      <c r="F123" s="207" t="s">
        <v>597</v>
      </c>
      <c r="G123" s="208" t="s">
        <v>571</v>
      </c>
      <c r="H123" s="209">
        <v>6</v>
      </c>
      <c r="I123" s="210"/>
      <c r="J123" s="211">
        <f>ROUND(I123*H123,2)</f>
        <v>0</v>
      </c>
      <c r="K123" s="212"/>
      <c r="L123" s="44"/>
      <c r="M123" s="213" t="s">
        <v>19</v>
      </c>
      <c r="N123" s="214" t="s">
        <v>47</v>
      </c>
      <c r="O123" s="84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7" t="s">
        <v>222</v>
      </c>
      <c r="AT123" s="217" t="s">
        <v>132</v>
      </c>
      <c r="AU123" s="217" t="s">
        <v>146</v>
      </c>
      <c r="AY123" s="17" t="s">
        <v>130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7" t="s">
        <v>84</v>
      </c>
      <c r="BK123" s="218">
        <f>ROUND(I123*H123,2)</f>
        <v>0</v>
      </c>
      <c r="BL123" s="17" t="s">
        <v>222</v>
      </c>
      <c r="BM123" s="217" t="s">
        <v>598</v>
      </c>
    </row>
    <row r="124" spans="1:51" s="13" customFormat="1" ht="12">
      <c r="A124" s="13"/>
      <c r="B124" s="219"/>
      <c r="C124" s="220"/>
      <c r="D124" s="221" t="s">
        <v>138</v>
      </c>
      <c r="E124" s="222" t="s">
        <v>19</v>
      </c>
      <c r="F124" s="223" t="s">
        <v>565</v>
      </c>
      <c r="G124" s="220"/>
      <c r="H124" s="222" t="s">
        <v>19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9" t="s">
        <v>138</v>
      </c>
      <c r="AU124" s="229" t="s">
        <v>146</v>
      </c>
      <c r="AV124" s="13" t="s">
        <v>84</v>
      </c>
      <c r="AW124" s="13" t="s">
        <v>37</v>
      </c>
      <c r="AX124" s="13" t="s">
        <v>76</v>
      </c>
      <c r="AY124" s="229" t="s">
        <v>130</v>
      </c>
    </row>
    <row r="125" spans="1:51" s="13" customFormat="1" ht="12">
      <c r="A125" s="13"/>
      <c r="B125" s="219"/>
      <c r="C125" s="220"/>
      <c r="D125" s="221" t="s">
        <v>138</v>
      </c>
      <c r="E125" s="222" t="s">
        <v>19</v>
      </c>
      <c r="F125" s="223" t="s">
        <v>566</v>
      </c>
      <c r="G125" s="220"/>
      <c r="H125" s="222" t="s">
        <v>19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138</v>
      </c>
      <c r="AU125" s="229" t="s">
        <v>146</v>
      </c>
      <c r="AV125" s="13" t="s">
        <v>84</v>
      </c>
      <c r="AW125" s="13" t="s">
        <v>37</v>
      </c>
      <c r="AX125" s="13" t="s">
        <v>76</v>
      </c>
      <c r="AY125" s="229" t="s">
        <v>130</v>
      </c>
    </row>
    <row r="126" spans="1:51" s="14" customFormat="1" ht="12">
      <c r="A126" s="14"/>
      <c r="B126" s="230"/>
      <c r="C126" s="231"/>
      <c r="D126" s="221" t="s">
        <v>138</v>
      </c>
      <c r="E126" s="232" t="s">
        <v>19</v>
      </c>
      <c r="F126" s="233" t="s">
        <v>599</v>
      </c>
      <c r="G126" s="231"/>
      <c r="H126" s="234">
        <v>6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0" t="s">
        <v>138</v>
      </c>
      <c r="AU126" s="240" t="s">
        <v>146</v>
      </c>
      <c r="AV126" s="14" t="s">
        <v>86</v>
      </c>
      <c r="AW126" s="14" t="s">
        <v>37</v>
      </c>
      <c r="AX126" s="14" t="s">
        <v>76</v>
      </c>
      <c r="AY126" s="240" t="s">
        <v>130</v>
      </c>
    </row>
    <row r="127" spans="1:51" s="15" customFormat="1" ht="12">
      <c r="A127" s="15"/>
      <c r="B127" s="241"/>
      <c r="C127" s="242"/>
      <c r="D127" s="221" t="s">
        <v>138</v>
      </c>
      <c r="E127" s="243" t="s">
        <v>19</v>
      </c>
      <c r="F127" s="244" t="s">
        <v>175</v>
      </c>
      <c r="G127" s="242"/>
      <c r="H127" s="245">
        <v>6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1" t="s">
        <v>138</v>
      </c>
      <c r="AU127" s="251" t="s">
        <v>146</v>
      </c>
      <c r="AV127" s="15" t="s">
        <v>136</v>
      </c>
      <c r="AW127" s="15" t="s">
        <v>37</v>
      </c>
      <c r="AX127" s="15" t="s">
        <v>84</v>
      </c>
      <c r="AY127" s="251" t="s">
        <v>130</v>
      </c>
    </row>
    <row r="128" spans="1:65" s="2" customFormat="1" ht="14.4" customHeight="1">
      <c r="A128" s="38"/>
      <c r="B128" s="39"/>
      <c r="C128" s="205" t="s">
        <v>176</v>
      </c>
      <c r="D128" s="205" t="s">
        <v>132</v>
      </c>
      <c r="E128" s="206" t="s">
        <v>600</v>
      </c>
      <c r="F128" s="207" t="s">
        <v>601</v>
      </c>
      <c r="G128" s="208" t="s">
        <v>577</v>
      </c>
      <c r="H128" s="209">
        <v>28.5</v>
      </c>
      <c r="I128" s="210"/>
      <c r="J128" s="211">
        <f>ROUND(I128*H128,2)</f>
        <v>0</v>
      </c>
      <c r="K128" s="212"/>
      <c r="L128" s="44"/>
      <c r="M128" s="213" t="s">
        <v>19</v>
      </c>
      <c r="N128" s="214" t="s">
        <v>47</v>
      </c>
      <c r="O128" s="8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7" t="s">
        <v>222</v>
      </c>
      <c r="AT128" s="217" t="s">
        <v>132</v>
      </c>
      <c r="AU128" s="217" t="s">
        <v>146</v>
      </c>
      <c r="AY128" s="17" t="s">
        <v>130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7" t="s">
        <v>84</v>
      </c>
      <c r="BK128" s="218">
        <f>ROUND(I128*H128,2)</f>
        <v>0</v>
      </c>
      <c r="BL128" s="17" t="s">
        <v>222</v>
      </c>
      <c r="BM128" s="217" t="s">
        <v>602</v>
      </c>
    </row>
    <row r="129" spans="1:51" s="13" customFormat="1" ht="12">
      <c r="A129" s="13"/>
      <c r="B129" s="219"/>
      <c r="C129" s="220"/>
      <c r="D129" s="221" t="s">
        <v>138</v>
      </c>
      <c r="E129" s="222" t="s">
        <v>19</v>
      </c>
      <c r="F129" s="223" t="s">
        <v>565</v>
      </c>
      <c r="G129" s="220"/>
      <c r="H129" s="222" t="s">
        <v>19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9" t="s">
        <v>138</v>
      </c>
      <c r="AU129" s="229" t="s">
        <v>146</v>
      </c>
      <c r="AV129" s="13" t="s">
        <v>84</v>
      </c>
      <c r="AW129" s="13" t="s">
        <v>37</v>
      </c>
      <c r="AX129" s="13" t="s">
        <v>76</v>
      </c>
      <c r="AY129" s="229" t="s">
        <v>130</v>
      </c>
    </row>
    <row r="130" spans="1:51" s="13" customFormat="1" ht="12">
      <c r="A130" s="13"/>
      <c r="B130" s="219"/>
      <c r="C130" s="220"/>
      <c r="D130" s="221" t="s">
        <v>138</v>
      </c>
      <c r="E130" s="222" t="s">
        <v>19</v>
      </c>
      <c r="F130" s="223" t="s">
        <v>566</v>
      </c>
      <c r="G130" s="220"/>
      <c r="H130" s="222" t="s">
        <v>19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9" t="s">
        <v>138</v>
      </c>
      <c r="AU130" s="229" t="s">
        <v>146</v>
      </c>
      <c r="AV130" s="13" t="s">
        <v>84</v>
      </c>
      <c r="AW130" s="13" t="s">
        <v>37</v>
      </c>
      <c r="AX130" s="13" t="s">
        <v>76</v>
      </c>
      <c r="AY130" s="229" t="s">
        <v>130</v>
      </c>
    </row>
    <row r="131" spans="1:51" s="14" customFormat="1" ht="12">
      <c r="A131" s="14"/>
      <c r="B131" s="230"/>
      <c r="C131" s="231"/>
      <c r="D131" s="221" t="s">
        <v>138</v>
      </c>
      <c r="E131" s="232" t="s">
        <v>19</v>
      </c>
      <c r="F131" s="233" t="s">
        <v>603</v>
      </c>
      <c r="G131" s="231"/>
      <c r="H131" s="234">
        <v>24.5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0" t="s">
        <v>138</v>
      </c>
      <c r="AU131" s="240" t="s">
        <v>146</v>
      </c>
      <c r="AV131" s="14" t="s">
        <v>86</v>
      </c>
      <c r="AW131" s="14" t="s">
        <v>37</v>
      </c>
      <c r="AX131" s="14" t="s">
        <v>76</v>
      </c>
      <c r="AY131" s="240" t="s">
        <v>130</v>
      </c>
    </row>
    <row r="132" spans="1:51" s="14" customFormat="1" ht="12">
      <c r="A132" s="14"/>
      <c r="B132" s="230"/>
      <c r="C132" s="231"/>
      <c r="D132" s="221" t="s">
        <v>138</v>
      </c>
      <c r="E132" s="232" t="s">
        <v>19</v>
      </c>
      <c r="F132" s="233" t="s">
        <v>580</v>
      </c>
      <c r="G132" s="231"/>
      <c r="H132" s="234">
        <v>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0" t="s">
        <v>138</v>
      </c>
      <c r="AU132" s="240" t="s">
        <v>146</v>
      </c>
      <c r="AV132" s="14" t="s">
        <v>86</v>
      </c>
      <c r="AW132" s="14" t="s">
        <v>37</v>
      </c>
      <c r="AX132" s="14" t="s">
        <v>76</v>
      </c>
      <c r="AY132" s="240" t="s">
        <v>130</v>
      </c>
    </row>
    <row r="133" spans="1:51" s="15" customFormat="1" ht="12">
      <c r="A133" s="15"/>
      <c r="B133" s="241"/>
      <c r="C133" s="242"/>
      <c r="D133" s="221" t="s">
        <v>138</v>
      </c>
      <c r="E133" s="243" t="s">
        <v>19</v>
      </c>
      <c r="F133" s="244" t="s">
        <v>175</v>
      </c>
      <c r="G133" s="242"/>
      <c r="H133" s="245">
        <v>28.5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1" t="s">
        <v>138</v>
      </c>
      <c r="AU133" s="251" t="s">
        <v>146</v>
      </c>
      <c r="AV133" s="15" t="s">
        <v>136</v>
      </c>
      <c r="AW133" s="15" t="s">
        <v>37</v>
      </c>
      <c r="AX133" s="15" t="s">
        <v>84</v>
      </c>
      <c r="AY133" s="251" t="s">
        <v>130</v>
      </c>
    </row>
    <row r="134" spans="1:65" s="2" customFormat="1" ht="14.4" customHeight="1">
      <c r="A134" s="38"/>
      <c r="B134" s="39"/>
      <c r="C134" s="205" t="s">
        <v>194</v>
      </c>
      <c r="D134" s="205" t="s">
        <v>132</v>
      </c>
      <c r="E134" s="206" t="s">
        <v>604</v>
      </c>
      <c r="F134" s="207" t="s">
        <v>605</v>
      </c>
      <c r="G134" s="208" t="s">
        <v>577</v>
      </c>
      <c r="H134" s="209">
        <v>28.5</v>
      </c>
      <c r="I134" s="210"/>
      <c r="J134" s="211">
        <f>ROUND(I134*H134,2)</f>
        <v>0</v>
      </c>
      <c r="K134" s="212"/>
      <c r="L134" s="44"/>
      <c r="M134" s="213" t="s">
        <v>19</v>
      </c>
      <c r="N134" s="214" t="s">
        <v>47</v>
      </c>
      <c r="O134" s="84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7" t="s">
        <v>222</v>
      </c>
      <c r="AT134" s="217" t="s">
        <v>132</v>
      </c>
      <c r="AU134" s="217" t="s">
        <v>146</v>
      </c>
      <c r="AY134" s="17" t="s">
        <v>130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7" t="s">
        <v>84</v>
      </c>
      <c r="BK134" s="218">
        <f>ROUND(I134*H134,2)</f>
        <v>0</v>
      </c>
      <c r="BL134" s="17" t="s">
        <v>222</v>
      </c>
      <c r="BM134" s="217" t="s">
        <v>606</v>
      </c>
    </row>
    <row r="135" spans="1:51" s="13" customFormat="1" ht="12">
      <c r="A135" s="13"/>
      <c r="B135" s="219"/>
      <c r="C135" s="220"/>
      <c r="D135" s="221" t="s">
        <v>138</v>
      </c>
      <c r="E135" s="222" t="s">
        <v>19</v>
      </c>
      <c r="F135" s="223" t="s">
        <v>565</v>
      </c>
      <c r="G135" s="220"/>
      <c r="H135" s="222" t="s">
        <v>19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138</v>
      </c>
      <c r="AU135" s="229" t="s">
        <v>146</v>
      </c>
      <c r="AV135" s="13" t="s">
        <v>84</v>
      </c>
      <c r="AW135" s="13" t="s">
        <v>37</v>
      </c>
      <c r="AX135" s="13" t="s">
        <v>76</v>
      </c>
      <c r="AY135" s="229" t="s">
        <v>130</v>
      </c>
    </row>
    <row r="136" spans="1:51" s="13" customFormat="1" ht="12">
      <c r="A136" s="13"/>
      <c r="B136" s="219"/>
      <c r="C136" s="220"/>
      <c r="D136" s="221" t="s">
        <v>138</v>
      </c>
      <c r="E136" s="222" t="s">
        <v>19</v>
      </c>
      <c r="F136" s="223" t="s">
        <v>566</v>
      </c>
      <c r="G136" s="220"/>
      <c r="H136" s="222" t="s">
        <v>19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9" t="s">
        <v>138</v>
      </c>
      <c r="AU136" s="229" t="s">
        <v>146</v>
      </c>
      <c r="AV136" s="13" t="s">
        <v>84</v>
      </c>
      <c r="AW136" s="13" t="s">
        <v>37</v>
      </c>
      <c r="AX136" s="13" t="s">
        <v>76</v>
      </c>
      <c r="AY136" s="229" t="s">
        <v>130</v>
      </c>
    </row>
    <row r="137" spans="1:51" s="14" customFormat="1" ht="12">
      <c r="A137" s="14"/>
      <c r="B137" s="230"/>
      <c r="C137" s="231"/>
      <c r="D137" s="221" t="s">
        <v>138</v>
      </c>
      <c r="E137" s="232" t="s">
        <v>19</v>
      </c>
      <c r="F137" s="233" t="s">
        <v>603</v>
      </c>
      <c r="G137" s="231"/>
      <c r="H137" s="234">
        <v>24.5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0" t="s">
        <v>138</v>
      </c>
      <c r="AU137" s="240" t="s">
        <v>146</v>
      </c>
      <c r="AV137" s="14" t="s">
        <v>86</v>
      </c>
      <c r="AW137" s="14" t="s">
        <v>37</v>
      </c>
      <c r="AX137" s="14" t="s">
        <v>76</v>
      </c>
      <c r="AY137" s="240" t="s">
        <v>130</v>
      </c>
    </row>
    <row r="138" spans="1:51" s="14" customFormat="1" ht="12">
      <c r="A138" s="14"/>
      <c r="B138" s="230"/>
      <c r="C138" s="231"/>
      <c r="D138" s="221" t="s">
        <v>138</v>
      </c>
      <c r="E138" s="232" t="s">
        <v>19</v>
      </c>
      <c r="F138" s="233" t="s">
        <v>580</v>
      </c>
      <c r="G138" s="231"/>
      <c r="H138" s="234">
        <v>4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0" t="s">
        <v>138</v>
      </c>
      <c r="AU138" s="240" t="s">
        <v>146</v>
      </c>
      <c r="AV138" s="14" t="s">
        <v>86</v>
      </c>
      <c r="AW138" s="14" t="s">
        <v>37</v>
      </c>
      <c r="AX138" s="14" t="s">
        <v>76</v>
      </c>
      <c r="AY138" s="240" t="s">
        <v>130</v>
      </c>
    </row>
    <row r="139" spans="1:51" s="15" customFormat="1" ht="12">
      <c r="A139" s="15"/>
      <c r="B139" s="241"/>
      <c r="C139" s="242"/>
      <c r="D139" s="221" t="s">
        <v>138</v>
      </c>
      <c r="E139" s="243" t="s">
        <v>19</v>
      </c>
      <c r="F139" s="244" t="s">
        <v>175</v>
      </c>
      <c r="G139" s="242"/>
      <c r="H139" s="245">
        <v>28.5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1" t="s">
        <v>138</v>
      </c>
      <c r="AU139" s="251" t="s">
        <v>146</v>
      </c>
      <c r="AV139" s="15" t="s">
        <v>136</v>
      </c>
      <c r="AW139" s="15" t="s">
        <v>37</v>
      </c>
      <c r="AX139" s="15" t="s">
        <v>84</v>
      </c>
      <c r="AY139" s="251" t="s">
        <v>130</v>
      </c>
    </row>
    <row r="140" spans="1:65" s="2" customFormat="1" ht="14.4" customHeight="1">
      <c r="A140" s="38"/>
      <c r="B140" s="39"/>
      <c r="C140" s="205" t="s">
        <v>294</v>
      </c>
      <c r="D140" s="205" t="s">
        <v>132</v>
      </c>
      <c r="E140" s="206" t="s">
        <v>607</v>
      </c>
      <c r="F140" s="207" t="s">
        <v>608</v>
      </c>
      <c r="G140" s="208" t="s">
        <v>563</v>
      </c>
      <c r="H140" s="209">
        <v>2</v>
      </c>
      <c r="I140" s="210"/>
      <c r="J140" s="211">
        <f>ROUND(I140*H140,2)</f>
        <v>0</v>
      </c>
      <c r="K140" s="212"/>
      <c r="L140" s="44"/>
      <c r="M140" s="213" t="s">
        <v>19</v>
      </c>
      <c r="N140" s="214" t="s">
        <v>47</v>
      </c>
      <c r="O140" s="84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222</v>
      </c>
      <c r="AT140" s="217" t="s">
        <v>132</v>
      </c>
      <c r="AU140" s="217" t="s">
        <v>146</v>
      </c>
      <c r="AY140" s="17" t="s">
        <v>130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7" t="s">
        <v>84</v>
      </c>
      <c r="BK140" s="218">
        <f>ROUND(I140*H140,2)</f>
        <v>0</v>
      </c>
      <c r="BL140" s="17" t="s">
        <v>222</v>
      </c>
      <c r="BM140" s="217" t="s">
        <v>609</v>
      </c>
    </row>
    <row r="141" spans="1:51" s="13" customFormat="1" ht="12">
      <c r="A141" s="13"/>
      <c r="B141" s="219"/>
      <c r="C141" s="220"/>
      <c r="D141" s="221" t="s">
        <v>138</v>
      </c>
      <c r="E141" s="222" t="s">
        <v>19</v>
      </c>
      <c r="F141" s="223" t="s">
        <v>565</v>
      </c>
      <c r="G141" s="220"/>
      <c r="H141" s="222" t="s">
        <v>19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9" t="s">
        <v>138</v>
      </c>
      <c r="AU141" s="229" t="s">
        <v>146</v>
      </c>
      <c r="AV141" s="13" t="s">
        <v>84</v>
      </c>
      <c r="AW141" s="13" t="s">
        <v>37</v>
      </c>
      <c r="AX141" s="13" t="s">
        <v>76</v>
      </c>
      <c r="AY141" s="229" t="s">
        <v>130</v>
      </c>
    </row>
    <row r="142" spans="1:51" s="13" customFormat="1" ht="12">
      <c r="A142" s="13"/>
      <c r="B142" s="219"/>
      <c r="C142" s="220"/>
      <c r="D142" s="221" t="s">
        <v>138</v>
      </c>
      <c r="E142" s="222" t="s">
        <v>19</v>
      </c>
      <c r="F142" s="223" t="s">
        <v>566</v>
      </c>
      <c r="G142" s="220"/>
      <c r="H142" s="222" t="s">
        <v>19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9" t="s">
        <v>138</v>
      </c>
      <c r="AU142" s="229" t="s">
        <v>146</v>
      </c>
      <c r="AV142" s="13" t="s">
        <v>84</v>
      </c>
      <c r="AW142" s="13" t="s">
        <v>37</v>
      </c>
      <c r="AX142" s="13" t="s">
        <v>76</v>
      </c>
      <c r="AY142" s="229" t="s">
        <v>130</v>
      </c>
    </row>
    <row r="143" spans="1:51" s="14" customFormat="1" ht="12">
      <c r="A143" s="14"/>
      <c r="B143" s="230"/>
      <c r="C143" s="231"/>
      <c r="D143" s="221" t="s">
        <v>138</v>
      </c>
      <c r="E143" s="232" t="s">
        <v>19</v>
      </c>
      <c r="F143" s="233" t="s">
        <v>584</v>
      </c>
      <c r="G143" s="231"/>
      <c r="H143" s="234">
        <v>2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0" t="s">
        <v>138</v>
      </c>
      <c r="AU143" s="240" t="s">
        <v>146</v>
      </c>
      <c r="AV143" s="14" t="s">
        <v>86</v>
      </c>
      <c r="AW143" s="14" t="s">
        <v>37</v>
      </c>
      <c r="AX143" s="14" t="s">
        <v>76</v>
      </c>
      <c r="AY143" s="240" t="s">
        <v>130</v>
      </c>
    </row>
    <row r="144" spans="1:51" s="15" customFormat="1" ht="12">
      <c r="A144" s="15"/>
      <c r="B144" s="241"/>
      <c r="C144" s="242"/>
      <c r="D144" s="221" t="s">
        <v>138</v>
      </c>
      <c r="E144" s="243" t="s">
        <v>19</v>
      </c>
      <c r="F144" s="244" t="s">
        <v>175</v>
      </c>
      <c r="G144" s="242"/>
      <c r="H144" s="245">
        <v>2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1" t="s">
        <v>138</v>
      </c>
      <c r="AU144" s="251" t="s">
        <v>146</v>
      </c>
      <c r="AV144" s="15" t="s">
        <v>136</v>
      </c>
      <c r="AW144" s="15" t="s">
        <v>37</v>
      </c>
      <c r="AX144" s="15" t="s">
        <v>84</v>
      </c>
      <c r="AY144" s="251" t="s">
        <v>130</v>
      </c>
    </row>
    <row r="145" spans="1:65" s="2" customFormat="1" ht="14.4" customHeight="1">
      <c r="A145" s="38"/>
      <c r="B145" s="39"/>
      <c r="C145" s="205" t="s">
        <v>301</v>
      </c>
      <c r="D145" s="205" t="s">
        <v>132</v>
      </c>
      <c r="E145" s="206" t="s">
        <v>610</v>
      </c>
      <c r="F145" s="207" t="s">
        <v>611</v>
      </c>
      <c r="G145" s="208" t="s">
        <v>563</v>
      </c>
      <c r="H145" s="209">
        <v>49.5</v>
      </c>
      <c r="I145" s="210"/>
      <c r="J145" s="211">
        <f>ROUND(I145*H145,2)</f>
        <v>0</v>
      </c>
      <c r="K145" s="212"/>
      <c r="L145" s="44"/>
      <c r="M145" s="213" t="s">
        <v>19</v>
      </c>
      <c r="N145" s="214" t="s">
        <v>47</v>
      </c>
      <c r="O145" s="84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7" t="s">
        <v>222</v>
      </c>
      <c r="AT145" s="217" t="s">
        <v>132</v>
      </c>
      <c r="AU145" s="217" t="s">
        <v>146</v>
      </c>
      <c r="AY145" s="17" t="s">
        <v>130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7" t="s">
        <v>84</v>
      </c>
      <c r="BK145" s="218">
        <f>ROUND(I145*H145,2)</f>
        <v>0</v>
      </c>
      <c r="BL145" s="17" t="s">
        <v>222</v>
      </c>
      <c r="BM145" s="217" t="s">
        <v>612</v>
      </c>
    </row>
    <row r="146" spans="1:51" s="13" customFormat="1" ht="12">
      <c r="A146" s="13"/>
      <c r="B146" s="219"/>
      <c r="C146" s="220"/>
      <c r="D146" s="221" t="s">
        <v>138</v>
      </c>
      <c r="E146" s="222" t="s">
        <v>19</v>
      </c>
      <c r="F146" s="223" t="s">
        <v>565</v>
      </c>
      <c r="G146" s="220"/>
      <c r="H146" s="222" t="s">
        <v>19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138</v>
      </c>
      <c r="AU146" s="229" t="s">
        <v>146</v>
      </c>
      <c r="AV146" s="13" t="s">
        <v>84</v>
      </c>
      <c r="AW146" s="13" t="s">
        <v>37</v>
      </c>
      <c r="AX146" s="13" t="s">
        <v>76</v>
      </c>
      <c r="AY146" s="229" t="s">
        <v>130</v>
      </c>
    </row>
    <row r="147" spans="1:51" s="13" customFormat="1" ht="12">
      <c r="A147" s="13"/>
      <c r="B147" s="219"/>
      <c r="C147" s="220"/>
      <c r="D147" s="221" t="s">
        <v>138</v>
      </c>
      <c r="E147" s="222" t="s">
        <v>19</v>
      </c>
      <c r="F147" s="223" t="s">
        <v>566</v>
      </c>
      <c r="G147" s="220"/>
      <c r="H147" s="222" t="s">
        <v>19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138</v>
      </c>
      <c r="AU147" s="229" t="s">
        <v>146</v>
      </c>
      <c r="AV147" s="13" t="s">
        <v>84</v>
      </c>
      <c r="AW147" s="13" t="s">
        <v>37</v>
      </c>
      <c r="AX147" s="13" t="s">
        <v>76</v>
      </c>
      <c r="AY147" s="229" t="s">
        <v>130</v>
      </c>
    </row>
    <row r="148" spans="1:51" s="14" customFormat="1" ht="12">
      <c r="A148" s="14"/>
      <c r="B148" s="230"/>
      <c r="C148" s="231"/>
      <c r="D148" s="221" t="s">
        <v>138</v>
      </c>
      <c r="E148" s="232" t="s">
        <v>19</v>
      </c>
      <c r="F148" s="233" t="s">
        <v>613</v>
      </c>
      <c r="G148" s="231"/>
      <c r="H148" s="234">
        <v>21.5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0" t="s">
        <v>138</v>
      </c>
      <c r="AU148" s="240" t="s">
        <v>146</v>
      </c>
      <c r="AV148" s="14" t="s">
        <v>86</v>
      </c>
      <c r="AW148" s="14" t="s">
        <v>37</v>
      </c>
      <c r="AX148" s="14" t="s">
        <v>76</v>
      </c>
      <c r="AY148" s="240" t="s">
        <v>130</v>
      </c>
    </row>
    <row r="149" spans="1:51" s="14" customFormat="1" ht="12">
      <c r="A149" s="14"/>
      <c r="B149" s="230"/>
      <c r="C149" s="231"/>
      <c r="D149" s="221" t="s">
        <v>138</v>
      </c>
      <c r="E149" s="232" t="s">
        <v>19</v>
      </c>
      <c r="F149" s="233" t="s">
        <v>614</v>
      </c>
      <c r="G149" s="231"/>
      <c r="H149" s="234">
        <v>28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0" t="s">
        <v>138</v>
      </c>
      <c r="AU149" s="240" t="s">
        <v>146</v>
      </c>
      <c r="AV149" s="14" t="s">
        <v>86</v>
      </c>
      <c r="AW149" s="14" t="s">
        <v>37</v>
      </c>
      <c r="AX149" s="14" t="s">
        <v>76</v>
      </c>
      <c r="AY149" s="240" t="s">
        <v>130</v>
      </c>
    </row>
    <row r="150" spans="1:51" s="15" customFormat="1" ht="12">
      <c r="A150" s="15"/>
      <c r="B150" s="241"/>
      <c r="C150" s="242"/>
      <c r="D150" s="221" t="s">
        <v>138</v>
      </c>
      <c r="E150" s="243" t="s">
        <v>19</v>
      </c>
      <c r="F150" s="244" t="s">
        <v>175</v>
      </c>
      <c r="G150" s="242"/>
      <c r="H150" s="245">
        <v>49.5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1" t="s">
        <v>138</v>
      </c>
      <c r="AU150" s="251" t="s">
        <v>146</v>
      </c>
      <c r="AV150" s="15" t="s">
        <v>136</v>
      </c>
      <c r="AW150" s="15" t="s">
        <v>37</v>
      </c>
      <c r="AX150" s="15" t="s">
        <v>84</v>
      </c>
      <c r="AY150" s="251" t="s">
        <v>130</v>
      </c>
    </row>
    <row r="151" spans="1:65" s="2" customFormat="1" ht="14.4" customHeight="1">
      <c r="A151" s="38"/>
      <c r="B151" s="39"/>
      <c r="C151" s="205" t="s">
        <v>307</v>
      </c>
      <c r="D151" s="205" t="s">
        <v>132</v>
      </c>
      <c r="E151" s="206" t="s">
        <v>615</v>
      </c>
      <c r="F151" s="207" t="s">
        <v>616</v>
      </c>
      <c r="G151" s="208" t="s">
        <v>563</v>
      </c>
      <c r="H151" s="209">
        <v>12.5</v>
      </c>
      <c r="I151" s="210"/>
      <c r="J151" s="211">
        <f>ROUND(I151*H151,2)</f>
        <v>0</v>
      </c>
      <c r="K151" s="212"/>
      <c r="L151" s="44"/>
      <c r="M151" s="213" t="s">
        <v>19</v>
      </c>
      <c r="N151" s="214" t="s">
        <v>47</v>
      </c>
      <c r="O151" s="84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7" t="s">
        <v>222</v>
      </c>
      <c r="AT151" s="217" t="s">
        <v>132</v>
      </c>
      <c r="AU151" s="217" t="s">
        <v>146</v>
      </c>
      <c r="AY151" s="17" t="s">
        <v>130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7" t="s">
        <v>84</v>
      </c>
      <c r="BK151" s="218">
        <f>ROUND(I151*H151,2)</f>
        <v>0</v>
      </c>
      <c r="BL151" s="17" t="s">
        <v>222</v>
      </c>
      <c r="BM151" s="217" t="s">
        <v>617</v>
      </c>
    </row>
    <row r="152" spans="1:51" s="13" customFormat="1" ht="12">
      <c r="A152" s="13"/>
      <c r="B152" s="219"/>
      <c r="C152" s="220"/>
      <c r="D152" s="221" t="s">
        <v>138</v>
      </c>
      <c r="E152" s="222" t="s">
        <v>19</v>
      </c>
      <c r="F152" s="223" t="s">
        <v>565</v>
      </c>
      <c r="G152" s="220"/>
      <c r="H152" s="222" t="s">
        <v>19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138</v>
      </c>
      <c r="AU152" s="229" t="s">
        <v>146</v>
      </c>
      <c r="AV152" s="13" t="s">
        <v>84</v>
      </c>
      <c r="AW152" s="13" t="s">
        <v>37</v>
      </c>
      <c r="AX152" s="13" t="s">
        <v>76</v>
      </c>
      <c r="AY152" s="229" t="s">
        <v>130</v>
      </c>
    </row>
    <row r="153" spans="1:51" s="13" customFormat="1" ht="12">
      <c r="A153" s="13"/>
      <c r="B153" s="219"/>
      <c r="C153" s="220"/>
      <c r="D153" s="221" t="s">
        <v>138</v>
      </c>
      <c r="E153" s="222" t="s">
        <v>19</v>
      </c>
      <c r="F153" s="223" t="s">
        <v>566</v>
      </c>
      <c r="G153" s="220"/>
      <c r="H153" s="222" t="s">
        <v>19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9" t="s">
        <v>138</v>
      </c>
      <c r="AU153" s="229" t="s">
        <v>146</v>
      </c>
      <c r="AV153" s="13" t="s">
        <v>84</v>
      </c>
      <c r="AW153" s="13" t="s">
        <v>37</v>
      </c>
      <c r="AX153" s="13" t="s">
        <v>76</v>
      </c>
      <c r="AY153" s="229" t="s">
        <v>130</v>
      </c>
    </row>
    <row r="154" spans="1:51" s="14" customFormat="1" ht="12">
      <c r="A154" s="14"/>
      <c r="B154" s="230"/>
      <c r="C154" s="231"/>
      <c r="D154" s="221" t="s">
        <v>138</v>
      </c>
      <c r="E154" s="232" t="s">
        <v>19</v>
      </c>
      <c r="F154" s="233" t="s">
        <v>618</v>
      </c>
      <c r="G154" s="231"/>
      <c r="H154" s="234">
        <v>6.5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0" t="s">
        <v>138</v>
      </c>
      <c r="AU154" s="240" t="s">
        <v>146</v>
      </c>
      <c r="AV154" s="14" t="s">
        <v>86</v>
      </c>
      <c r="AW154" s="14" t="s">
        <v>37</v>
      </c>
      <c r="AX154" s="14" t="s">
        <v>76</v>
      </c>
      <c r="AY154" s="240" t="s">
        <v>130</v>
      </c>
    </row>
    <row r="155" spans="1:51" s="14" customFormat="1" ht="12">
      <c r="A155" s="14"/>
      <c r="B155" s="230"/>
      <c r="C155" s="231"/>
      <c r="D155" s="221" t="s">
        <v>138</v>
      </c>
      <c r="E155" s="232" t="s">
        <v>19</v>
      </c>
      <c r="F155" s="233" t="s">
        <v>568</v>
      </c>
      <c r="G155" s="231"/>
      <c r="H155" s="234">
        <v>6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0" t="s">
        <v>138</v>
      </c>
      <c r="AU155" s="240" t="s">
        <v>146</v>
      </c>
      <c r="AV155" s="14" t="s">
        <v>86</v>
      </c>
      <c r="AW155" s="14" t="s">
        <v>37</v>
      </c>
      <c r="AX155" s="14" t="s">
        <v>76</v>
      </c>
      <c r="AY155" s="240" t="s">
        <v>130</v>
      </c>
    </row>
    <row r="156" spans="1:51" s="15" customFormat="1" ht="12">
      <c r="A156" s="15"/>
      <c r="B156" s="241"/>
      <c r="C156" s="242"/>
      <c r="D156" s="221" t="s">
        <v>138</v>
      </c>
      <c r="E156" s="243" t="s">
        <v>19</v>
      </c>
      <c r="F156" s="244" t="s">
        <v>175</v>
      </c>
      <c r="G156" s="242"/>
      <c r="H156" s="245">
        <v>12.5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1" t="s">
        <v>138</v>
      </c>
      <c r="AU156" s="251" t="s">
        <v>146</v>
      </c>
      <c r="AV156" s="15" t="s">
        <v>136</v>
      </c>
      <c r="AW156" s="15" t="s">
        <v>37</v>
      </c>
      <c r="AX156" s="15" t="s">
        <v>84</v>
      </c>
      <c r="AY156" s="251" t="s">
        <v>130</v>
      </c>
    </row>
    <row r="157" spans="1:65" s="2" customFormat="1" ht="14.4" customHeight="1">
      <c r="A157" s="38"/>
      <c r="B157" s="39"/>
      <c r="C157" s="205" t="s">
        <v>311</v>
      </c>
      <c r="D157" s="205" t="s">
        <v>132</v>
      </c>
      <c r="E157" s="206" t="s">
        <v>619</v>
      </c>
      <c r="F157" s="207" t="s">
        <v>620</v>
      </c>
      <c r="G157" s="208" t="s">
        <v>563</v>
      </c>
      <c r="H157" s="209">
        <v>1</v>
      </c>
      <c r="I157" s="210"/>
      <c r="J157" s="211">
        <f>ROUND(I157*H157,2)</f>
        <v>0</v>
      </c>
      <c r="K157" s="212"/>
      <c r="L157" s="44"/>
      <c r="M157" s="213" t="s">
        <v>19</v>
      </c>
      <c r="N157" s="214" t="s">
        <v>47</v>
      </c>
      <c r="O157" s="84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7" t="s">
        <v>222</v>
      </c>
      <c r="AT157" s="217" t="s">
        <v>132</v>
      </c>
      <c r="AU157" s="217" t="s">
        <v>146</v>
      </c>
      <c r="AY157" s="17" t="s">
        <v>130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7" t="s">
        <v>84</v>
      </c>
      <c r="BK157" s="218">
        <f>ROUND(I157*H157,2)</f>
        <v>0</v>
      </c>
      <c r="BL157" s="17" t="s">
        <v>222</v>
      </c>
      <c r="BM157" s="217" t="s">
        <v>621</v>
      </c>
    </row>
    <row r="158" spans="1:51" s="13" customFormat="1" ht="12">
      <c r="A158" s="13"/>
      <c r="B158" s="219"/>
      <c r="C158" s="220"/>
      <c r="D158" s="221" t="s">
        <v>138</v>
      </c>
      <c r="E158" s="222" t="s">
        <v>19</v>
      </c>
      <c r="F158" s="223" t="s">
        <v>565</v>
      </c>
      <c r="G158" s="220"/>
      <c r="H158" s="222" t="s">
        <v>19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29" t="s">
        <v>138</v>
      </c>
      <c r="AU158" s="229" t="s">
        <v>146</v>
      </c>
      <c r="AV158" s="13" t="s">
        <v>84</v>
      </c>
      <c r="AW158" s="13" t="s">
        <v>37</v>
      </c>
      <c r="AX158" s="13" t="s">
        <v>76</v>
      </c>
      <c r="AY158" s="229" t="s">
        <v>130</v>
      </c>
    </row>
    <row r="159" spans="1:51" s="13" customFormat="1" ht="12">
      <c r="A159" s="13"/>
      <c r="B159" s="219"/>
      <c r="C159" s="220"/>
      <c r="D159" s="221" t="s">
        <v>138</v>
      </c>
      <c r="E159" s="222" t="s">
        <v>19</v>
      </c>
      <c r="F159" s="223" t="s">
        <v>566</v>
      </c>
      <c r="G159" s="220"/>
      <c r="H159" s="222" t="s">
        <v>19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9" t="s">
        <v>138</v>
      </c>
      <c r="AU159" s="229" t="s">
        <v>146</v>
      </c>
      <c r="AV159" s="13" t="s">
        <v>84</v>
      </c>
      <c r="AW159" s="13" t="s">
        <v>37</v>
      </c>
      <c r="AX159" s="13" t="s">
        <v>76</v>
      </c>
      <c r="AY159" s="229" t="s">
        <v>130</v>
      </c>
    </row>
    <row r="160" spans="1:51" s="14" customFormat="1" ht="12">
      <c r="A160" s="14"/>
      <c r="B160" s="230"/>
      <c r="C160" s="231"/>
      <c r="D160" s="221" t="s">
        <v>138</v>
      </c>
      <c r="E160" s="232" t="s">
        <v>19</v>
      </c>
      <c r="F160" s="233" t="s">
        <v>622</v>
      </c>
      <c r="G160" s="231"/>
      <c r="H160" s="234">
        <v>1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0" t="s">
        <v>138</v>
      </c>
      <c r="AU160" s="240" t="s">
        <v>146</v>
      </c>
      <c r="AV160" s="14" t="s">
        <v>86</v>
      </c>
      <c r="AW160" s="14" t="s">
        <v>37</v>
      </c>
      <c r="AX160" s="14" t="s">
        <v>76</v>
      </c>
      <c r="AY160" s="240" t="s">
        <v>130</v>
      </c>
    </row>
    <row r="161" spans="1:51" s="15" customFormat="1" ht="12">
      <c r="A161" s="15"/>
      <c r="B161" s="241"/>
      <c r="C161" s="242"/>
      <c r="D161" s="221" t="s">
        <v>138</v>
      </c>
      <c r="E161" s="243" t="s">
        <v>19</v>
      </c>
      <c r="F161" s="244" t="s">
        <v>175</v>
      </c>
      <c r="G161" s="242"/>
      <c r="H161" s="245">
        <v>1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1" t="s">
        <v>138</v>
      </c>
      <c r="AU161" s="251" t="s">
        <v>146</v>
      </c>
      <c r="AV161" s="15" t="s">
        <v>136</v>
      </c>
      <c r="AW161" s="15" t="s">
        <v>37</v>
      </c>
      <c r="AX161" s="15" t="s">
        <v>84</v>
      </c>
      <c r="AY161" s="251" t="s">
        <v>130</v>
      </c>
    </row>
    <row r="162" spans="1:65" s="2" customFormat="1" ht="14.4" customHeight="1">
      <c r="A162" s="38"/>
      <c r="B162" s="39"/>
      <c r="C162" s="205" t="s">
        <v>8</v>
      </c>
      <c r="D162" s="205" t="s">
        <v>132</v>
      </c>
      <c r="E162" s="206" t="s">
        <v>623</v>
      </c>
      <c r="F162" s="207" t="s">
        <v>624</v>
      </c>
      <c r="G162" s="208" t="s">
        <v>563</v>
      </c>
      <c r="H162" s="209">
        <v>37</v>
      </c>
      <c r="I162" s="210"/>
      <c r="J162" s="211">
        <f>ROUND(I162*H162,2)</f>
        <v>0</v>
      </c>
      <c r="K162" s="212"/>
      <c r="L162" s="44"/>
      <c r="M162" s="213" t="s">
        <v>19</v>
      </c>
      <c r="N162" s="214" t="s">
        <v>47</v>
      </c>
      <c r="O162" s="84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7" t="s">
        <v>222</v>
      </c>
      <c r="AT162" s="217" t="s">
        <v>132</v>
      </c>
      <c r="AU162" s="217" t="s">
        <v>146</v>
      </c>
      <c r="AY162" s="17" t="s">
        <v>130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7" t="s">
        <v>84</v>
      </c>
      <c r="BK162" s="218">
        <f>ROUND(I162*H162,2)</f>
        <v>0</v>
      </c>
      <c r="BL162" s="17" t="s">
        <v>222</v>
      </c>
      <c r="BM162" s="217" t="s">
        <v>625</v>
      </c>
    </row>
    <row r="163" spans="1:51" s="13" customFormat="1" ht="12">
      <c r="A163" s="13"/>
      <c r="B163" s="219"/>
      <c r="C163" s="220"/>
      <c r="D163" s="221" t="s">
        <v>138</v>
      </c>
      <c r="E163" s="222" t="s">
        <v>19</v>
      </c>
      <c r="F163" s="223" t="s">
        <v>565</v>
      </c>
      <c r="G163" s="220"/>
      <c r="H163" s="222" t="s">
        <v>19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9" t="s">
        <v>138</v>
      </c>
      <c r="AU163" s="229" t="s">
        <v>146</v>
      </c>
      <c r="AV163" s="13" t="s">
        <v>84</v>
      </c>
      <c r="AW163" s="13" t="s">
        <v>37</v>
      </c>
      <c r="AX163" s="13" t="s">
        <v>76</v>
      </c>
      <c r="AY163" s="229" t="s">
        <v>130</v>
      </c>
    </row>
    <row r="164" spans="1:51" s="13" customFormat="1" ht="12">
      <c r="A164" s="13"/>
      <c r="B164" s="219"/>
      <c r="C164" s="220"/>
      <c r="D164" s="221" t="s">
        <v>138</v>
      </c>
      <c r="E164" s="222" t="s">
        <v>19</v>
      </c>
      <c r="F164" s="223" t="s">
        <v>566</v>
      </c>
      <c r="G164" s="220"/>
      <c r="H164" s="222" t="s">
        <v>19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9" t="s">
        <v>138</v>
      </c>
      <c r="AU164" s="229" t="s">
        <v>146</v>
      </c>
      <c r="AV164" s="13" t="s">
        <v>84</v>
      </c>
      <c r="AW164" s="13" t="s">
        <v>37</v>
      </c>
      <c r="AX164" s="13" t="s">
        <v>76</v>
      </c>
      <c r="AY164" s="229" t="s">
        <v>130</v>
      </c>
    </row>
    <row r="165" spans="1:51" s="14" customFormat="1" ht="12">
      <c r="A165" s="14"/>
      <c r="B165" s="230"/>
      <c r="C165" s="231"/>
      <c r="D165" s="221" t="s">
        <v>138</v>
      </c>
      <c r="E165" s="232" t="s">
        <v>19</v>
      </c>
      <c r="F165" s="233" t="s">
        <v>626</v>
      </c>
      <c r="G165" s="231"/>
      <c r="H165" s="234">
        <v>15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0" t="s">
        <v>138</v>
      </c>
      <c r="AU165" s="240" t="s">
        <v>146</v>
      </c>
      <c r="AV165" s="14" t="s">
        <v>86</v>
      </c>
      <c r="AW165" s="14" t="s">
        <v>37</v>
      </c>
      <c r="AX165" s="14" t="s">
        <v>76</v>
      </c>
      <c r="AY165" s="240" t="s">
        <v>130</v>
      </c>
    </row>
    <row r="166" spans="1:51" s="14" customFormat="1" ht="12">
      <c r="A166" s="14"/>
      <c r="B166" s="230"/>
      <c r="C166" s="231"/>
      <c r="D166" s="221" t="s">
        <v>138</v>
      </c>
      <c r="E166" s="232" t="s">
        <v>19</v>
      </c>
      <c r="F166" s="233" t="s">
        <v>627</v>
      </c>
      <c r="G166" s="231"/>
      <c r="H166" s="234">
        <v>22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0" t="s">
        <v>138</v>
      </c>
      <c r="AU166" s="240" t="s">
        <v>146</v>
      </c>
      <c r="AV166" s="14" t="s">
        <v>86</v>
      </c>
      <c r="AW166" s="14" t="s">
        <v>37</v>
      </c>
      <c r="AX166" s="14" t="s">
        <v>76</v>
      </c>
      <c r="AY166" s="240" t="s">
        <v>130</v>
      </c>
    </row>
    <row r="167" spans="1:51" s="15" customFormat="1" ht="12">
      <c r="A167" s="15"/>
      <c r="B167" s="241"/>
      <c r="C167" s="242"/>
      <c r="D167" s="221" t="s">
        <v>138</v>
      </c>
      <c r="E167" s="243" t="s">
        <v>19</v>
      </c>
      <c r="F167" s="244" t="s">
        <v>175</v>
      </c>
      <c r="G167" s="242"/>
      <c r="H167" s="245">
        <v>37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1" t="s">
        <v>138</v>
      </c>
      <c r="AU167" s="251" t="s">
        <v>146</v>
      </c>
      <c r="AV167" s="15" t="s">
        <v>136</v>
      </c>
      <c r="AW167" s="15" t="s">
        <v>37</v>
      </c>
      <c r="AX167" s="15" t="s">
        <v>84</v>
      </c>
      <c r="AY167" s="251" t="s">
        <v>130</v>
      </c>
    </row>
    <row r="168" spans="1:65" s="2" customFormat="1" ht="14.4" customHeight="1">
      <c r="A168" s="38"/>
      <c r="B168" s="39"/>
      <c r="C168" s="258" t="s">
        <v>323</v>
      </c>
      <c r="D168" s="258" t="s">
        <v>149</v>
      </c>
      <c r="E168" s="259" t="s">
        <v>628</v>
      </c>
      <c r="F168" s="260" t="s">
        <v>629</v>
      </c>
      <c r="G168" s="261" t="s">
        <v>563</v>
      </c>
      <c r="H168" s="262">
        <v>22</v>
      </c>
      <c r="I168" s="263"/>
      <c r="J168" s="264">
        <f>ROUND(I168*H168,2)</f>
        <v>0</v>
      </c>
      <c r="K168" s="265"/>
      <c r="L168" s="266"/>
      <c r="M168" s="267" t="s">
        <v>19</v>
      </c>
      <c r="N168" s="268" t="s">
        <v>47</v>
      </c>
      <c r="O168" s="84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7" t="s">
        <v>630</v>
      </c>
      <c r="AT168" s="217" t="s">
        <v>149</v>
      </c>
      <c r="AU168" s="217" t="s">
        <v>146</v>
      </c>
      <c r="AY168" s="17" t="s">
        <v>130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7" t="s">
        <v>84</v>
      </c>
      <c r="BK168" s="218">
        <f>ROUND(I168*H168,2)</f>
        <v>0</v>
      </c>
      <c r="BL168" s="17" t="s">
        <v>222</v>
      </c>
      <c r="BM168" s="217" t="s">
        <v>631</v>
      </c>
    </row>
    <row r="169" spans="1:51" s="13" customFormat="1" ht="12">
      <c r="A169" s="13"/>
      <c r="B169" s="219"/>
      <c r="C169" s="220"/>
      <c r="D169" s="221" t="s">
        <v>138</v>
      </c>
      <c r="E169" s="222" t="s">
        <v>19</v>
      </c>
      <c r="F169" s="223" t="s">
        <v>565</v>
      </c>
      <c r="G169" s="220"/>
      <c r="H169" s="222" t="s">
        <v>19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9" t="s">
        <v>138</v>
      </c>
      <c r="AU169" s="229" t="s">
        <v>146</v>
      </c>
      <c r="AV169" s="13" t="s">
        <v>84</v>
      </c>
      <c r="AW169" s="13" t="s">
        <v>37</v>
      </c>
      <c r="AX169" s="13" t="s">
        <v>76</v>
      </c>
      <c r="AY169" s="229" t="s">
        <v>130</v>
      </c>
    </row>
    <row r="170" spans="1:51" s="13" customFormat="1" ht="12">
      <c r="A170" s="13"/>
      <c r="B170" s="219"/>
      <c r="C170" s="220"/>
      <c r="D170" s="221" t="s">
        <v>138</v>
      </c>
      <c r="E170" s="222" t="s">
        <v>19</v>
      </c>
      <c r="F170" s="223" t="s">
        <v>566</v>
      </c>
      <c r="G170" s="220"/>
      <c r="H170" s="222" t="s">
        <v>19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9" t="s">
        <v>138</v>
      </c>
      <c r="AU170" s="229" t="s">
        <v>146</v>
      </c>
      <c r="AV170" s="13" t="s">
        <v>84</v>
      </c>
      <c r="AW170" s="13" t="s">
        <v>37</v>
      </c>
      <c r="AX170" s="13" t="s">
        <v>76</v>
      </c>
      <c r="AY170" s="229" t="s">
        <v>130</v>
      </c>
    </row>
    <row r="171" spans="1:51" s="14" customFormat="1" ht="12">
      <c r="A171" s="14"/>
      <c r="B171" s="230"/>
      <c r="C171" s="231"/>
      <c r="D171" s="221" t="s">
        <v>138</v>
      </c>
      <c r="E171" s="232" t="s">
        <v>19</v>
      </c>
      <c r="F171" s="233" t="s">
        <v>627</v>
      </c>
      <c r="G171" s="231"/>
      <c r="H171" s="234">
        <v>22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0" t="s">
        <v>138</v>
      </c>
      <c r="AU171" s="240" t="s">
        <v>146</v>
      </c>
      <c r="AV171" s="14" t="s">
        <v>86</v>
      </c>
      <c r="AW171" s="14" t="s">
        <v>37</v>
      </c>
      <c r="AX171" s="14" t="s">
        <v>76</v>
      </c>
      <c r="AY171" s="240" t="s">
        <v>130</v>
      </c>
    </row>
    <row r="172" spans="1:51" s="15" customFormat="1" ht="12">
      <c r="A172" s="15"/>
      <c r="B172" s="241"/>
      <c r="C172" s="242"/>
      <c r="D172" s="221" t="s">
        <v>138</v>
      </c>
      <c r="E172" s="243" t="s">
        <v>19</v>
      </c>
      <c r="F172" s="244" t="s">
        <v>175</v>
      </c>
      <c r="G172" s="242"/>
      <c r="H172" s="245">
        <v>22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51" t="s">
        <v>138</v>
      </c>
      <c r="AU172" s="251" t="s">
        <v>146</v>
      </c>
      <c r="AV172" s="15" t="s">
        <v>136</v>
      </c>
      <c r="AW172" s="15" t="s">
        <v>37</v>
      </c>
      <c r="AX172" s="15" t="s">
        <v>84</v>
      </c>
      <c r="AY172" s="251" t="s">
        <v>130</v>
      </c>
    </row>
    <row r="173" spans="1:65" s="2" customFormat="1" ht="14.4" customHeight="1">
      <c r="A173" s="38"/>
      <c r="B173" s="39"/>
      <c r="C173" s="205" t="s">
        <v>328</v>
      </c>
      <c r="D173" s="205" t="s">
        <v>132</v>
      </c>
      <c r="E173" s="206" t="s">
        <v>632</v>
      </c>
      <c r="F173" s="207" t="s">
        <v>633</v>
      </c>
      <c r="G173" s="208" t="s">
        <v>563</v>
      </c>
      <c r="H173" s="209">
        <v>34.5</v>
      </c>
      <c r="I173" s="210"/>
      <c r="J173" s="211">
        <f>ROUND(I173*H173,2)</f>
        <v>0</v>
      </c>
      <c r="K173" s="212"/>
      <c r="L173" s="44"/>
      <c r="M173" s="213" t="s">
        <v>19</v>
      </c>
      <c r="N173" s="214" t="s">
        <v>47</v>
      </c>
      <c r="O173" s="84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7" t="s">
        <v>222</v>
      </c>
      <c r="AT173" s="217" t="s">
        <v>132</v>
      </c>
      <c r="AU173" s="217" t="s">
        <v>146</v>
      </c>
      <c r="AY173" s="17" t="s">
        <v>130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7" t="s">
        <v>84</v>
      </c>
      <c r="BK173" s="218">
        <f>ROUND(I173*H173,2)</f>
        <v>0</v>
      </c>
      <c r="BL173" s="17" t="s">
        <v>222</v>
      </c>
      <c r="BM173" s="217" t="s">
        <v>634</v>
      </c>
    </row>
    <row r="174" spans="1:51" s="13" customFormat="1" ht="12">
      <c r="A174" s="13"/>
      <c r="B174" s="219"/>
      <c r="C174" s="220"/>
      <c r="D174" s="221" t="s">
        <v>138</v>
      </c>
      <c r="E174" s="222" t="s">
        <v>19</v>
      </c>
      <c r="F174" s="223" t="s">
        <v>565</v>
      </c>
      <c r="G174" s="220"/>
      <c r="H174" s="222" t="s">
        <v>19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29" t="s">
        <v>138</v>
      </c>
      <c r="AU174" s="229" t="s">
        <v>146</v>
      </c>
      <c r="AV174" s="13" t="s">
        <v>84</v>
      </c>
      <c r="AW174" s="13" t="s">
        <v>37</v>
      </c>
      <c r="AX174" s="13" t="s">
        <v>76</v>
      </c>
      <c r="AY174" s="229" t="s">
        <v>130</v>
      </c>
    </row>
    <row r="175" spans="1:51" s="13" customFormat="1" ht="12">
      <c r="A175" s="13"/>
      <c r="B175" s="219"/>
      <c r="C175" s="220"/>
      <c r="D175" s="221" t="s">
        <v>138</v>
      </c>
      <c r="E175" s="222" t="s">
        <v>19</v>
      </c>
      <c r="F175" s="223" t="s">
        <v>566</v>
      </c>
      <c r="G175" s="220"/>
      <c r="H175" s="222" t="s">
        <v>19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9" t="s">
        <v>138</v>
      </c>
      <c r="AU175" s="229" t="s">
        <v>146</v>
      </c>
      <c r="AV175" s="13" t="s">
        <v>84</v>
      </c>
      <c r="AW175" s="13" t="s">
        <v>37</v>
      </c>
      <c r="AX175" s="13" t="s">
        <v>76</v>
      </c>
      <c r="AY175" s="229" t="s">
        <v>130</v>
      </c>
    </row>
    <row r="176" spans="1:51" s="14" customFormat="1" ht="12">
      <c r="A176" s="14"/>
      <c r="B176" s="230"/>
      <c r="C176" s="231"/>
      <c r="D176" s="221" t="s">
        <v>138</v>
      </c>
      <c r="E176" s="232" t="s">
        <v>19</v>
      </c>
      <c r="F176" s="233" t="s">
        <v>618</v>
      </c>
      <c r="G176" s="231"/>
      <c r="H176" s="234">
        <v>6.5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0" t="s">
        <v>138</v>
      </c>
      <c r="AU176" s="240" t="s">
        <v>146</v>
      </c>
      <c r="AV176" s="14" t="s">
        <v>86</v>
      </c>
      <c r="AW176" s="14" t="s">
        <v>37</v>
      </c>
      <c r="AX176" s="14" t="s">
        <v>76</v>
      </c>
      <c r="AY176" s="240" t="s">
        <v>130</v>
      </c>
    </row>
    <row r="177" spans="1:51" s="14" customFormat="1" ht="12">
      <c r="A177" s="14"/>
      <c r="B177" s="230"/>
      <c r="C177" s="231"/>
      <c r="D177" s="221" t="s">
        <v>138</v>
      </c>
      <c r="E177" s="232" t="s">
        <v>19</v>
      </c>
      <c r="F177" s="233" t="s">
        <v>614</v>
      </c>
      <c r="G177" s="231"/>
      <c r="H177" s="234">
        <v>28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0" t="s">
        <v>138</v>
      </c>
      <c r="AU177" s="240" t="s">
        <v>146</v>
      </c>
      <c r="AV177" s="14" t="s">
        <v>86</v>
      </c>
      <c r="AW177" s="14" t="s">
        <v>37</v>
      </c>
      <c r="AX177" s="14" t="s">
        <v>76</v>
      </c>
      <c r="AY177" s="240" t="s">
        <v>130</v>
      </c>
    </row>
    <row r="178" spans="1:51" s="15" customFormat="1" ht="12">
      <c r="A178" s="15"/>
      <c r="B178" s="241"/>
      <c r="C178" s="242"/>
      <c r="D178" s="221" t="s">
        <v>138</v>
      </c>
      <c r="E178" s="243" t="s">
        <v>19</v>
      </c>
      <c r="F178" s="244" t="s">
        <v>175</v>
      </c>
      <c r="G178" s="242"/>
      <c r="H178" s="245">
        <v>34.5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1" t="s">
        <v>138</v>
      </c>
      <c r="AU178" s="251" t="s">
        <v>146</v>
      </c>
      <c r="AV178" s="15" t="s">
        <v>136</v>
      </c>
      <c r="AW178" s="15" t="s">
        <v>37</v>
      </c>
      <c r="AX178" s="15" t="s">
        <v>84</v>
      </c>
      <c r="AY178" s="251" t="s">
        <v>130</v>
      </c>
    </row>
    <row r="179" spans="1:65" s="2" customFormat="1" ht="14.4" customHeight="1">
      <c r="A179" s="38"/>
      <c r="B179" s="39"/>
      <c r="C179" s="205" t="s">
        <v>334</v>
      </c>
      <c r="D179" s="205" t="s">
        <v>132</v>
      </c>
      <c r="E179" s="206" t="s">
        <v>635</v>
      </c>
      <c r="F179" s="207" t="s">
        <v>636</v>
      </c>
      <c r="G179" s="208" t="s">
        <v>563</v>
      </c>
      <c r="H179" s="209">
        <v>6.5</v>
      </c>
      <c r="I179" s="210"/>
      <c r="J179" s="211">
        <f>ROUND(I179*H179,2)</f>
        <v>0</v>
      </c>
      <c r="K179" s="212"/>
      <c r="L179" s="44"/>
      <c r="M179" s="213" t="s">
        <v>19</v>
      </c>
      <c r="N179" s="214" t="s">
        <v>47</v>
      </c>
      <c r="O179" s="84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7" t="s">
        <v>222</v>
      </c>
      <c r="AT179" s="217" t="s">
        <v>132</v>
      </c>
      <c r="AU179" s="217" t="s">
        <v>146</v>
      </c>
      <c r="AY179" s="17" t="s">
        <v>130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7" t="s">
        <v>84</v>
      </c>
      <c r="BK179" s="218">
        <f>ROUND(I179*H179,2)</f>
        <v>0</v>
      </c>
      <c r="BL179" s="17" t="s">
        <v>222</v>
      </c>
      <c r="BM179" s="217" t="s">
        <v>637</v>
      </c>
    </row>
    <row r="180" spans="1:51" s="13" customFormat="1" ht="12">
      <c r="A180" s="13"/>
      <c r="B180" s="219"/>
      <c r="C180" s="220"/>
      <c r="D180" s="221" t="s">
        <v>138</v>
      </c>
      <c r="E180" s="222" t="s">
        <v>19</v>
      </c>
      <c r="F180" s="223" t="s">
        <v>565</v>
      </c>
      <c r="G180" s="220"/>
      <c r="H180" s="222" t="s">
        <v>19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9" t="s">
        <v>138</v>
      </c>
      <c r="AU180" s="229" t="s">
        <v>146</v>
      </c>
      <c r="AV180" s="13" t="s">
        <v>84</v>
      </c>
      <c r="AW180" s="13" t="s">
        <v>37</v>
      </c>
      <c r="AX180" s="13" t="s">
        <v>76</v>
      </c>
      <c r="AY180" s="229" t="s">
        <v>130</v>
      </c>
    </row>
    <row r="181" spans="1:51" s="13" customFormat="1" ht="12">
      <c r="A181" s="13"/>
      <c r="B181" s="219"/>
      <c r="C181" s="220"/>
      <c r="D181" s="221" t="s">
        <v>138</v>
      </c>
      <c r="E181" s="222" t="s">
        <v>19</v>
      </c>
      <c r="F181" s="223" t="s">
        <v>566</v>
      </c>
      <c r="G181" s="220"/>
      <c r="H181" s="222" t="s">
        <v>19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9" t="s">
        <v>138</v>
      </c>
      <c r="AU181" s="229" t="s">
        <v>146</v>
      </c>
      <c r="AV181" s="13" t="s">
        <v>84</v>
      </c>
      <c r="AW181" s="13" t="s">
        <v>37</v>
      </c>
      <c r="AX181" s="13" t="s">
        <v>76</v>
      </c>
      <c r="AY181" s="229" t="s">
        <v>130</v>
      </c>
    </row>
    <row r="182" spans="1:51" s="14" customFormat="1" ht="12">
      <c r="A182" s="14"/>
      <c r="B182" s="230"/>
      <c r="C182" s="231"/>
      <c r="D182" s="221" t="s">
        <v>138</v>
      </c>
      <c r="E182" s="232" t="s">
        <v>19</v>
      </c>
      <c r="F182" s="233" t="s">
        <v>618</v>
      </c>
      <c r="G182" s="231"/>
      <c r="H182" s="234">
        <v>6.5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0" t="s">
        <v>138</v>
      </c>
      <c r="AU182" s="240" t="s">
        <v>146</v>
      </c>
      <c r="AV182" s="14" t="s">
        <v>86</v>
      </c>
      <c r="AW182" s="14" t="s">
        <v>37</v>
      </c>
      <c r="AX182" s="14" t="s">
        <v>76</v>
      </c>
      <c r="AY182" s="240" t="s">
        <v>130</v>
      </c>
    </row>
    <row r="183" spans="1:51" s="15" customFormat="1" ht="12">
      <c r="A183" s="15"/>
      <c r="B183" s="241"/>
      <c r="C183" s="242"/>
      <c r="D183" s="221" t="s">
        <v>138</v>
      </c>
      <c r="E183" s="243" t="s">
        <v>19</v>
      </c>
      <c r="F183" s="244" t="s">
        <v>175</v>
      </c>
      <c r="G183" s="242"/>
      <c r="H183" s="245">
        <v>6.5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1" t="s">
        <v>138</v>
      </c>
      <c r="AU183" s="251" t="s">
        <v>146</v>
      </c>
      <c r="AV183" s="15" t="s">
        <v>136</v>
      </c>
      <c r="AW183" s="15" t="s">
        <v>37</v>
      </c>
      <c r="AX183" s="15" t="s">
        <v>84</v>
      </c>
      <c r="AY183" s="251" t="s">
        <v>130</v>
      </c>
    </row>
    <row r="184" spans="1:65" s="2" customFormat="1" ht="14.4" customHeight="1">
      <c r="A184" s="38"/>
      <c r="B184" s="39"/>
      <c r="C184" s="205" t="s">
        <v>339</v>
      </c>
      <c r="D184" s="205" t="s">
        <v>132</v>
      </c>
      <c r="E184" s="206" t="s">
        <v>638</v>
      </c>
      <c r="F184" s="207" t="s">
        <v>639</v>
      </c>
      <c r="G184" s="208" t="s">
        <v>221</v>
      </c>
      <c r="H184" s="209">
        <v>2</v>
      </c>
      <c r="I184" s="210"/>
      <c r="J184" s="211">
        <f>ROUND(I184*H184,2)</f>
        <v>0</v>
      </c>
      <c r="K184" s="212"/>
      <c r="L184" s="44"/>
      <c r="M184" s="213" t="s">
        <v>19</v>
      </c>
      <c r="N184" s="214" t="s">
        <v>47</v>
      </c>
      <c r="O184" s="84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7" t="s">
        <v>222</v>
      </c>
      <c r="AT184" s="217" t="s">
        <v>132</v>
      </c>
      <c r="AU184" s="217" t="s">
        <v>146</v>
      </c>
      <c r="AY184" s="17" t="s">
        <v>130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7" t="s">
        <v>84</v>
      </c>
      <c r="BK184" s="218">
        <f>ROUND(I184*H184,2)</f>
        <v>0</v>
      </c>
      <c r="BL184" s="17" t="s">
        <v>222</v>
      </c>
      <c r="BM184" s="217" t="s">
        <v>640</v>
      </c>
    </row>
    <row r="185" spans="1:51" s="13" customFormat="1" ht="12">
      <c r="A185" s="13"/>
      <c r="B185" s="219"/>
      <c r="C185" s="220"/>
      <c r="D185" s="221" t="s">
        <v>138</v>
      </c>
      <c r="E185" s="222" t="s">
        <v>19</v>
      </c>
      <c r="F185" s="223" t="s">
        <v>565</v>
      </c>
      <c r="G185" s="220"/>
      <c r="H185" s="222" t="s">
        <v>19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9" t="s">
        <v>138</v>
      </c>
      <c r="AU185" s="229" t="s">
        <v>146</v>
      </c>
      <c r="AV185" s="13" t="s">
        <v>84</v>
      </c>
      <c r="AW185" s="13" t="s">
        <v>37</v>
      </c>
      <c r="AX185" s="13" t="s">
        <v>76</v>
      </c>
      <c r="AY185" s="229" t="s">
        <v>130</v>
      </c>
    </row>
    <row r="186" spans="1:51" s="13" customFormat="1" ht="12">
      <c r="A186" s="13"/>
      <c r="B186" s="219"/>
      <c r="C186" s="220"/>
      <c r="D186" s="221" t="s">
        <v>138</v>
      </c>
      <c r="E186" s="222" t="s">
        <v>19</v>
      </c>
      <c r="F186" s="223" t="s">
        <v>566</v>
      </c>
      <c r="G186" s="220"/>
      <c r="H186" s="222" t="s">
        <v>19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9" t="s">
        <v>138</v>
      </c>
      <c r="AU186" s="229" t="s">
        <v>146</v>
      </c>
      <c r="AV186" s="13" t="s">
        <v>84</v>
      </c>
      <c r="AW186" s="13" t="s">
        <v>37</v>
      </c>
      <c r="AX186" s="13" t="s">
        <v>76</v>
      </c>
      <c r="AY186" s="229" t="s">
        <v>130</v>
      </c>
    </row>
    <row r="187" spans="1:51" s="14" customFormat="1" ht="12">
      <c r="A187" s="14"/>
      <c r="B187" s="230"/>
      <c r="C187" s="231"/>
      <c r="D187" s="221" t="s">
        <v>138</v>
      </c>
      <c r="E187" s="232" t="s">
        <v>19</v>
      </c>
      <c r="F187" s="233" t="s">
        <v>641</v>
      </c>
      <c r="G187" s="231"/>
      <c r="H187" s="234">
        <v>1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0" t="s">
        <v>138</v>
      </c>
      <c r="AU187" s="240" t="s">
        <v>146</v>
      </c>
      <c r="AV187" s="14" t="s">
        <v>86</v>
      </c>
      <c r="AW187" s="14" t="s">
        <v>37</v>
      </c>
      <c r="AX187" s="14" t="s">
        <v>76</v>
      </c>
      <c r="AY187" s="240" t="s">
        <v>130</v>
      </c>
    </row>
    <row r="188" spans="1:51" s="14" customFormat="1" ht="12">
      <c r="A188" s="14"/>
      <c r="B188" s="230"/>
      <c r="C188" s="231"/>
      <c r="D188" s="221" t="s">
        <v>138</v>
      </c>
      <c r="E188" s="232" t="s">
        <v>19</v>
      </c>
      <c r="F188" s="233" t="s">
        <v>642</v>
      </c>
      <c r="G188" s="231"/>
      <c r="H188" s="234">
        <v>1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0" t="s">
        <v>138</v>
      </c>
      <c r="AU188" s="240" t="s">
        <v>146</v>
      </c>
      <c r="AV188" s="14" t="s">
        <v>86</v>
      </c>
      <c r="AW188" s="14" t="s">
        <v>37</v>
      </c>
      <c r="AX188" s="14" t="s">
        <v>76</v>
      </c>
      <c r="AY188" s="240" t="s">
        <v>130</v>
      </c>
    </row>
    <row r="189" spans="1:51" s="15" customFormat="1" ht="12">
      <c r="A189" s="15"/>
      <c r="B189" s="241"/>
      <c r="C189" s="242"/>
      <c r="D189" s="221" t="s">
        <v>138</v>
      </c>
      <c r="E189" s="243" t="s">
        <v>19</v>
      </c>
      <c r="F189" s="244" t="s">
        <v>175</v>
      </c>
      <c r="G189" s="242"/>
      <c r="H189" s="245">
        <v>2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51" t="s">
        <v>138</v>
      </c>
      <c r="AU189" s="251" t="s">
        <v>146</v>
      </c>
      <c r="AV189" s="15" t="s">
        <v>136</v>
      </c>
      <c r="AW189" s="15" t="s">
        <v>37</v>
      </c>
      <c r="AX189" s="15" t="s">
        <v>84</v>
      </c>
      <c r="AY189" s="251" t="s">
        <v>130</v>
      </c>
    </row>
    <row r="190" spans="1:65" s="2" customFormat="1" ht="14.4" customHeight="1">
      <c r="A190" s="38"/>
      <c r="B190" s="39"/>
      <c r="C190" s="205" t="s">
        <v>344</v>
      </c>
      <c r="D190" s="205" t="s">
        <v>132</v>
      </c>
      <c r="E190" s="206" t="s">
        <v>643</v>
      </c>
      <c r="F190" s="207" t="s">
        <v>644</v>
      </c>
      <c r="G190" s="208" t="s">
        <v>221</v>
      </c>
      <c r="H190" s="209">
        <v>2</v>
      </c>
      <c r="I190" s="210"/>
      <c r="J190" s="211">
        <f>ROUND(I190*H190,2)</f>
        <v>0</v>
      </c>
      <c r="K190" s="212"/>
      <c r="L190" s="44"/>
      <c r="M190" s="213" t="s">
        <v>19</v>
      </c>
      <c r="N190" s="214" t="s">
        <v>47</v>
      </c>
      <c r="O190" s="84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7" t="s">
        <v>222</v>
      </c>
      <c r="AT190" s="217" t="s">
        <v>132</v>
      </c>
      <c r="AU190" s="217" t="s">
        <v>146</v>
      </c>
      <c r="AY190" s="17" t="s">
        <v>130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7" t="s">
        <v>84</v>
      </c>
      <c r="BK190" s="218">
        <f>ROUND(I190*H190,2)</f>
        <v>0</v>
      </c>
      <c r="BL190" s="17" t="s">
        <v>222</v>
      </c>
      <c r="BM190" s="217" t="s">
        <v>645</v>
      </c>
    </row>
    <row r="191" spans="1:51" s="13" customFormat="1" ht="12">
      <c r="A191" s="13"/>
      <c r="B191" s="219"/>
      <c r="C191" s="220"/>
      <c r="D191" s="221" t="s">
        <v>138</v>
      </c>
      <c r="E191" s="222" t="s">
        <v>19</v>
      </c>
      <c r="F191" s="223" t="s">
        <v>565</v>
      </c>
      <c r="G191" s="220"/>
      <c r="H191" s="222" t="s">
        <v>19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9" t="s">
        <v>138</v>
      </c>
      <c r="AU191" s="229" t="s">
        <v>146</v>
      </c>
      <c r="AV191" s="13" t="s">
        <v>84</v>
      </c>
      <c r="AW191" s="13" t="s">
        <v>37</v>
      </c>
      <c r="AX191" s="13" t="s">
        <v>76</v>
      </c>
      <c r="AY191" s="229" t="s">
        <v>130</v>
      </c>
    </row>
    <row r="192" spans="1:51" s="13" customFormat="1" ht="12">
      <c r="A192" s="13"/>
      <c r="B192" s="219"/>
      <c r="C192" s="220"/>
      <c r="D192" s="221" t="s">
        <v>138</v>
      </c>
      <c r="E192" s="222" t="s">
        <v>19</v>
      </c>
      <c r="F192" s="223" t="s">
        <v>566</v>
      </c>
      <c r="G192" s="220"/>
      <c r="H192" s="222" t="s">
        <v>19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9" t="s">
        <v>138</v>
      </c>
      <c r="AU192" s="229" t="s">
        <v>146</v>
      </c>
      <c r="AV192" s="13" t="s">
        <v>84</v>
      </c>
      <c r="AW192" s="13" t="s">
        <v>37</v>
      </c>
      <c r="AX192" s="13" t="s">
        <v>76</v>
      </c>
      <c r="AY192" s="229" t="s">
        <v>130</v>
      </c>
    </row>
    <row r="193" spans="1:51" s="14" customFormat="1" ht="12">
      <c r="A193" s="14"/>
      <c r="B193" s="230"/>
      <c r="C193" s="231"/>
      <c r="D193" s="221" t="s">
        <v>138</v>
      </c>
      <c r="E193" s="232" t="s">
        <v>19</v>
      </c>
      <c r="F193" s="233" t="s">
        <v>641</v>
      </c>
      <c r="G193" s="231"/>
      <c r="H193" s="234">
        <v>1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0" t="s">
        <v>138</v>
      </c>
      <c r="AU193" s="240" t="s">
        <v>146</v>
      </c>
      <c r="AV193" s="14" t="s">
        <v>86</v>
      </c>
      <c r="AW193" s="14" t="s">
        <v>37</v>
      </c>
      <c r="AX193" s="14" t="s">
        <v>76</v>
      </c>
      <c r="AY193" s="240" t="s">
        <v>130</v>
      </c>
    </row>
    <row r="194" spans="1:51" s="14" customFormat="1" ht="12">
      <c r="A194" s="14"/>
      <c r="B194" s="230"/>
      <c r="C194" s="231"/>
      <c r="D194" s="221" t="s">
        <v>138</v>
      </c>
      <c r="E194" s="232" t="s">
        <v>19</v>
      </c>
      <c r="F194" s="233" t="s">
        <v>642</v>
      </c>
      <c r="G194" s="231"/>
      <c r="H194" s="234">
        <v>1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0" t="s">
        <v>138</v>
      </c>
      <c r="AU194" s="240" t="s">
        <v>146</v>
      </c>
      <c r="AV194" s="14" t="s">
        <v>86</v>
      </c>
      <c r="AW194" s="14" t="s">
        <v>37</v>
      </c>
      <c r="AX194" s="14" t="s">
        <v>76</v>
      </c>
      <c r="AY194" s="240" t="s">
        <v>130</v>
      </c>
    </row>
    <row r="195" spans="1:51" s="15" customFormat="1" ht="12">
      <c r="A195" s="15"/>
      <c r="B195" s="241"/>
      <c r="C195" s="242"/>
      <c r="D195" s="221" t="s">
        <v>138</v>
      </c>
      <c r="E195" s="243" t="s">
        <v>19</v>
      </c>
      <c r="F195" s="244" t="s">
        <v>175</v>
      </c>
      <c r="G195" s="242"/>
      <c r="H195" s="245">
        <v>2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1" t="s">
        <v>138</v>
      </c>
      <c r="AU195" s="251" t="s">
        <v>146</v>
      </c>
      <c r="AV195" s="15" t="s">
        <v>136</v>
      </c>
      <c r="AW195" s="15" t="s">
        <v>37</v>
      </c>
      <c r="AX195" s="15" t="s">
        <v>84</v>
      </c>
      <c r="AY195" s="251" t="s">
        <v>130</v>
      </c>
    </row>
    <row r="196" spans="1:63" s="12" customFormat="1" ht="20.85" customHeight="1">
      <c r="A196" s="12"/>
      <c r="B196" s="189"/>
      <c r="C196" s="190"/>
      <c r="D196" s="191" t="s">
        <v>75</v>
      </c>
      <c r="E196" s="203" t="s">
        <v>646</v>
      </c>
      <c r="F196" s="203" t="s">
        <v>647</v>
      </c>
      <c r="G196" s="190"/>
      <c r="H196" s="190"/>
      <c r="I196" s="193"/>
      <c r="J196" s="204">
        <f>BK196</f>
        <v>0</v>
      </c>
      <c r="K196" s="190"/>
      <c r="L196" s="195"/>
      <c r="M196" s="196"/>
      <c r="N196" s="197"/>
      <c r="O196" s="197"/>
      <c r="P196" s="198">
        <f>SUM(P197:P321)</f>
        <v>0</v>
      </c>
      <c r="Q196" s="197"/>
      <c r="R196" s="198">
        <f>SUM(R197:R321)</f>
        <v>0</v>
      </c>
      <c r="S196" s="197"/>
      <c r="T196" s="199">
        <f>SUM(T197:T321)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0" t="s">
        <v>146</v>
      </c>
      <c r="AT196" s="201" t="s">
        <v>75</v>
      </c>
      <c r="AU196" s="201" t="s">
        <v>86</v>
      </c>
      <c r="AY196" s="200" t="s">
        <v>130</v>
      </c>
      <c r="BK196" s="202">
        <f>SUM(BK197:BK321)</f>
        <v>0</v>
      </c>
    </row>
    <row r="197" spans="1:65" s="2" customFormat="1" ht="14.4" customHeight="1">
      <c r="A197" s="38"/>
      <c r="B197" s="39"/>
      <c r="C197" s="205" t="s">
        <v>86</v>
      </c>
      <c r="D197" s="205" t="s">
        <v>132</v>
      </c>
      <c r="E197" s="206" t="s">
        <v>648</v>
      </c>
      <c r="F197" s="207" t="s">
        <v>649</v>
      </c>
      <c r="G197" s="208" t="s">
        <v>571</v>
      </c>
      <c r="H197" s="209">
        <v>28</v>
      </c>
      <c r="I197" s="210"/>
      <c r="J197" s="211">
        <f>ROUND(I197*H197,2)</f>
        <v>0</v>
      </c>
      <c r="K197" s="212"/>
      <c r="L197" s="44"/>
      <c r="M197" s="213" t="s">
        <v>19</v>
      </c>
      <c r="N197" s="214" t="s">
        <v>47</v>
      </c>
      <c r="O197" s="84"/>
      <c r="P197" s="215">
        <f>O197*H197</f>
        <v>0</v>
      </c>
      <c r="Q197" s="215">
        <v>0</v>
      </c>
      <c r="R197" s="215">
        <f>Q197*H197</f>
        <v>0</v>
      </c>
      <c r="S197" s="215">
        <v>0</v>
      </c>
      <c r="T197" s="21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7" t="s">
        <v>222</v>
      </c>
      <c r="AT197" s="217" t="s">
        <v>132</v>
      </c>
      <c r="AU197" s="217" t="s">
        <v>146</v>
      </c>
      <c r="AY197" s="17" t="s">
        <v>130</v>
      </c>
      <c r="BE197" s="218">
        <f>IF(N197="základní",J197,0)</f>
        <v>0</v>
      </c>
      <c r="BF197" s="218">
        <f>IF(N197="snížená",J197,0)</f>
        <v>0</v>
      </c>
      <c r="BG197" s="218">
        <f>IF(N197="zákl. přenesená",J197,0)</f>
        <v>0</v>
      </c>
      <c r="BH197" s="218">
        <f>IF(N197="sníž. přenesená",J197,0)</f>
        <v>0</v>
      </c>
      <c r="BI197" s="218">
        <f>IF(N197="nulová",J197,0)</f>
        <v>0</v>
      </c>
      <c r="BJ197" s="17" t="s">
        <v>84</v>
      </c>
      <c r="BK197" s="218">
        <f>ROUND(I197*H197,2)</f>
        <v>0</v>
      </c>
      <c r="BL197" s="17" t="s">
        <v>222</v>
      </c>
      <c r="BM197" s="217" t="s">
        <v>650</v>
      </c>
    </row>
    <row r="198" spans="1:51" s="13" customFormat="1" ht="12">
      <c r="A198" s="13"/>
      <c r="B198" s="219"/>
      <c r="C198" s="220"/>
      <c r="D198" s="221" t="s">
        <v>138</v>
      </c>
      <c r="E198" s="222" t="s">
        <v>19</v>
      </c>
      <c r="F198" s="223" t="s">
        <v>565</v>
      </c>
      <c r="G198" s="220"/>
      <c r="H198" s="222" t="s">
        <v>19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9" t="s">
        <v>138</v>
      </c>
      <c r="AU198" s="229" t="s">
        <v>146</v>
      </c>
      <c r="AV198" s="13" t="s">
        <v>84</v>
      </c>
      <c r="AW198" s="13" t="s">
        <v>37</v>
      </c>
      <c r="AX198" s="13" t="s">
        <v>76</v>
      </c>
      <c r="AY198" s="229" t="s">
        <v>130</v>
      </c>
    </row>
    <row r="199" spans="1:51" s="13" customFormat="1" ht="12">
      <c r="A199" s="13"/>
      <c r="B199" s="219"/>
      <c r="C199" s="220"/>
      <c r="D199" s="221" t="s">
        <v>138</v>
      </c>
      <c r="E199" s="222" t="s">
        <v>19</v>
      </c>
      <c r="F199" s="223" t="s">
        <v>566</v>
      </c>
      <c r="G199" s="220"/>
      <c r="H199" s="222" t="s">
        <v>19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9" t="s">
        <v>138</v>
      </c>
      <c r="AU199" s="229" t="s">
        <v>146</v>
      </c>
      <c r="AV199" s="13" t="s">
        <v>84</v>
      </c>
      <c r="AW199" s="13" t="s">
        <v>37</v>
      </c>
      <c r="AX199" s="13" t="s">
        <v>76</v>
      </c>
      <c r="AY199" s="229" t="s">
        <v>130</v>
      </c>
    </row>
    <row r="200" spans="1:51" s="14" customFormat="1" ht="12">
      <c r="A200" s="14"/>
      <c r="B200" s="230"/>
      <c r="C200" s="231"/>
      <c r="D200" s="221" t="s">
        <v>138</v>
      </c>
      <c r="E200" s="232" t="s">
        <v>19</v>
      </c>
      <c r="F200" s="233" t="s">
        <v>573</v>
      </c>
      <c r="G200" s="231"/>
      <c r="H200" s="234">
        <v>28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0" t="s">
        <v>138</v>
      </c>
      <c r="AU200" s="240" t="s">
        <v>146</v>
      </c>
      <c r="AV200" s="14" t="s">
        <v>86</v>
      </c>
      <c r="AW200" s="14" t="s">
        <v>37</v>
      </c>
      <c r="AX200" s="14" t="s">
        <v>76</v>
      </c>
      <c r="AY200" s="240" t="s">
        <v>130</v>
      </c>
    </row>
    <row r="201" spans="1:51" s="15" customFormat="1" ht="12">
      <c r="A201" s="15"/>
      <c r="B201" s="241"/>
      <c r="C201" s="242"/>
      <c r="D201" s="221" t="s">
        <v>138</v>
      </c>
      <c r="E201" s="243" t="s">
        <v>19</v>
      </c>
      <c r="F201" s="244" t="s">
        <v>175</v>
      </c>
      <c r="G201" s="242"/>
      <c r="H201" s="245">
        <v>28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1" t="s">
        <v>138</v>
      </c>
      <c r="AU201" s="251" t="s">
        <v>146</v>
      </c>
      <c r="AV201" s="15" t="s">
        <v>136</v>
      </c>
      <c r="AW201" s="15" t="s">
        <v>37</v>
      </c>
      <c r="AX201" s="15" t="s">
        <v>84</v>
      </c>
      <c r="AY201" s="251" t="s">
        <v>130</v>
      </c>
    </row>
    <row r="202" spans="1:65" s="2" customFormat="1" ht="14.4" customHeight="1">
      <c r="A202" s="38"/>
      <c r="B202" s="39"/>
      <c r="C202" s="205" t="s">
        <v>7</v>
      </c>
      <c r="D202" s="205" t="s">
        <v>132</v>
      </c>
      <c r="E202" s="206" t="s">
        <v>651</v>
      </c>
      <c r="F202" s="207" t="s">
        <v>649</v>
      </c>
      <c r="G202" s="208" t="s">
        <v>652</v>
      </c>
      <c r="H202" s="209">
        <v>7</v>
      </c>
      <c r="I202" s="210"/>
      <c r="J202" s="211">
        <f>ROUND(I202*H202,2)</f>
        <v>0</v>
      </c>
      <c r="K202" s="212"/>
      <c r="L202" s="44"/>
      <c r="M202" s="213" t="s">
        <v>19</v>
      </c>
      <c r="N202" s="214" t="s">
        <v>47</v>
      </c>
      <c r="O202" s="84"/>
      <c r="P202" s="215">
        <f>O202*H202</f>
        <v>0</v>
      </c>
      <c r="Q202" s="215">
        <v>0</v>
      </c>
      <c r="R202" s="215">
        <f>Q202*H202</f>
        <v>0</v>
      </c>
      <c r="S202" s="215">
        <v>0</v>
      </c>
      <c r="T202" s="21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17" t="s">
        <v>222</v>
      </c>
      <c r="AT202" s="217" t="s">
        <v>132</v>
      </c>
      <c r="AU202" s="217" t="s">
        <v>146</v>
      </c>
      <c r="AY202" s="17" t="s">
        <v>130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7" t="s">
        <v>84</v>
      </c>
      <c r="BK202" s="218">
        <f>ROUND(I202*H202,2)</f>
        <v>0</v>
      </c>
      <c r="BL202" s="17" t="s">
        <v>222</v>
      </c>
      <c r="BM202" s="217" t="s">
        <v>653</v>
      </c>
    </row>
    <row r="203" spans="1:51" s="13" customFormat="1" ht="12">
      <c r="A203" s="13"/>
      <c r="B203" s="219"/>
      <c r="C203" s="220"/>
      <c r="D203" s="221" t="s">
        <v>138</v>
      </c>
      <c r="E203" s="222" t="s">
        <v>19</v>
      </c>
      <c r="F203" s="223" t="s">
        <v>565</v>
      </c>
      <c r="G203" s="220"/>
      <c r="H203" s="222" t="s">
        <v>19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29" t="s">
        <v>138</v>
      </c>
      <c r="AU203" s="229" t="s">
        <v>146</v>
      </c>
      <c r="AV203" s="13" t="s">
        <v>84</v>
      </c>
      <c r="AW203" s="13" t="s">
        <v>37</v>
      </c>
      <c r="AX203" s="13" t="s">
        <v>76</v>
      </c>
      <c r="AY203" s="229" t="s">
        <v>130</v>
      </c>
    </row>
    <row r="204" spans="1:51" s="13" customFormat="1" ht="12">
      <c r="A204" s="13"/>
      <c r="B204" s="219"/>
      <c r="C204" s="220"/>
      <c r="D204" s="221" t="s">
        <v>138</v>
      </c>
      <c r="E204" s="222" t="s">
        <v>19</v>
      </c>
      <c r="F204" s="223" t="s">
        <v>566</v>
      </c>
      <c r="G204" s="220"/>
      <c r="H204" s="222" t="s">
        <v>19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9" t="s">
        <v>138</v>
      </c>
      <c r="AU204" s="229" t="s">
        <v>146</v>
      </c>
      <c r="AV204" s="13" t="s">
        <v>84</v>
      </c>
      <c r="AW204" s="13" t="s">
        <v>37</v>
      </c>
      <c r="AX204" s="13" t="s">
        <v>76</v>
      </c>
      <c r="AY204" s="229" t="s">
        <v>130</v>
      </c>
    </row>
    <row r="205" spans="1:51" s="14" customFormat="1" ht="12">
      <c r="A205" s="14"/>
      <c r="B205" s="230"/>
      <c r="C205" s="231"/>
      <c r="D205" s="221" t="s">
        <v>138</v>
      </c>
      <c r="E205" s="232" t="s">
        <v>19</v>
      </c>
      <c r="F205" s="233" t="s">
        <v>654</v>
      </c>
      <c r="G205" s="231"/>
      <c r="H205" s="234">
        <v>7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0" t="s">
        <v>138</v>
      </c>
      <c r="AU205" s="240" t="s">
        <v>146</v>
      </c>
      <c r="AV205" s="14" t="s">
        <v>86</v>
      </c>
      <c r="AW205" s="14" t="s">
        <v>37</v>
      </c>
      <c r="AX205" s="14" t="s">
        <v>76</v>
      </c>
      <c r="AY205" s="240" t="s">
        <v>130</v>
      </c>
    </row>
    <row r="206" spans="1:51" s="15" customFormat="1" ht="12">
      <c r="A206" s="15"/>
      <c r="B206" s="241"/>
      <c r="C206" s="242"/>
      <c r="D206" s="221" t="s">
        <v>138</v>
      </c>
      <c r="E206" s="243" t="s">
        <v>19</v>
      </c>
      <c r="F206" s="244" t="s">
        <v>175</v>
      </c>
      <c r="G206" s="242"/>
      <c r="H206" s="245">
        <v>7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1" t="s">
        <v>138</v>
      </c>
      <c r="AU206" s="251" t="s">
        <v>146</v>
      </c>
      <c r="AV206" s="15" t="s">
        <v>136</v>
      </c>
      <c r="AW206" s="15" t="s">
        <v>37</v>
      </c>
      <c r="AX206" s="15" t="s">
        <v>84</v>
      </c>
      <c r="AY206" s="251" t="s">
        <v>130</v>
      </c>
    </row>
    <row r="207" spans="1:65" s="2" customFormat="1" ht="14.4" customHeight="1">
      <c r="A207" s="38"/>
      <c r="B207" s="39"/>
      <c r="C207" s="205" t="s">
        <v>356</v>
      </c>
      <c r="D207" s="205" t="s">
        <v>132</v>
      </c>
      <c r="E207" s="206" t="s">
        <v>655</v>
      </c>
      <c r="F207" s="207" t="s">
        <v>649</v>
      </c>
      <c r="G207" s="208" t="s">
        <v>652</v>
      </c>
      <c r="H207" s="209">
        <v>8</v>
      </c>
      <c r="I207" s="210"/>
      <c r="J207" s="211">
        <f>ROUND(I207*H207,2)</f>
        <v>0</v>
      </c>
      <c r="K207" s="212"/>
      <c r="L207" s="44"/>
      <c r="M207" s="213" t="s">
        <v>19</v>
      </c>
      <c r="N207" s="214" t="s">
        <v>47</v>
      </c>
      <c r="O207" s="84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7" t="s">
        <v>222</v>
      </c>
      <c r="AT207" s="217" t="s">
        <v>132</v>
      </c>
      <c r="AU207" s="217" t="s">
        <v>146</v>
      </c>
      <c r="AY207" s="17" t="s">
        <v>130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7" t="s">
        <v>84</v>
      </c>
      <c r="BK207" s="218">
        <f>ROUND(I207*H207,2)</f>
        <v>0</v>
      </c>
      <c r="BL207" s="17" t="s">
        <v>222</v>
      </c>
      <c r="BM207" s="217" t="s">
        <v>656</v>
      </c>
    </row>
    <row r="208" spans="1:51" s="13" customFormat="1" ht="12">
      <c r="A208" s="13"/>
      <c r="B208" s="219"/>
      <c r="C208" s="220"/>
      <c r="D208" s="221" t="s">
        <v>138</v>
      </c>
      <c r="E208" s="222" t="s">
        <v>19</v>
      </c>
      <c r="F208" s="223" t="s">
        <v>565</v>
      </c>
      <c r="G208" s="220"/>
      <c r="H208" s="222" t="s">
        <v>19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9" t="s">
        <v>138</v>
      </c>
      <c r="AU208" s="229" t="s">
        <v>146</v>
      </c>
      <c r="AV208" s="13" t="s">
        <v>84</v>
      </c>
      <c r="AW208" s="13" t="s">
        <v>37</v>
      </c>
      <c r="AX208" s="13" t="s">
        <v>76</v>
      </c>
      <c r="AY208" s="229" t="s">
        <v>130</v>
      </c>
    </row>
    <row r="209" spans="1:51" s="13" customFormat="1" ht="12">
      <c r="A209" s="13"/>
      <c r="B209" s="219"/>
      <c r="C209" s="220"/>
      <c r="D209" s="221" t="s">
        <v>138</v>
      </c>
      <c r="E209" s="222" t="s">
        <v>19</v>
      </c>
      <c r="F209" s="223" t="s">
        <v>566</v>
      </c>
      <c r="G209" s="220"/>
      <c r="H209" s="222" t="s">
        <v>19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9" t="s">
        <v>138</v>
      </c>
      <c r="AU209" s="229" t="s">
        <v>146</v>
      </c>
      <c r="AV209" s="13" t="s">
        <v>84</v>
      </c>
      <c r="AW209" s="13" t="s">
        <v>37</v>
      </c>
      <c r="AX209" s="13" t="s">
        <v>76</v>
      </c>
      <c r="AY209" s="229" t="s">
        <v>130</v>
      </c>
    </row>
    <row r="210" spans="1:51" s="14" customFormat="1" ht="12">
      <c r="A210" s="14"/>
      <c r="B210" s="230"/>
      <c r="C210" s="231"/>
      <c r="D210" s="221" t="s">
        <v>138</v>
      </c>
      <c r="E210" s="232" t="s">
        <v>19</v>
      </c>
      <c r="F210" s="233" t="s">
        <v>657</v>
      </c>
      <c r="G210" s="231"/>
      <c r="H210" s="234">
        <v>8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0" t="s">
        <v>138</v>
      </c>
      <c r="AU210" s="240" t="s">
        <v>146</v>
      </c>
      <c r="AV210" s="14" t="s">
        <v>86</v>
      </c>
      <c r="AW210" s="14" t="s">
        <v>37</v>
      </c>
      <c r="AX210" s="14" t="s">
        <v>76</v>
      </c>
      <c r="AY210" s="240" t="s">
        <v>130</v>
      </c>
    </row>
    <row r="211" spans="1:51" s="15" customFormat="1" ht="12">
      <c r="A211" s="15"/>
      <c r="B211" s="241"/>
      <c r="C211" s="242"/>
      <c r="D211" s="221" t="s">
        <v>138</v>
      </c>
      <c r="E211" s="243" t="s">
        <v>19</v>
      </c>
      <c r="F211" s="244" t="s">
        <v>175</v>
      </c>
      <c r="G211" s="242"/>
      <c r="H211" s="245">
        <v>8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1" t="s">
        <v>138</v>
      </c>
      <c r="AU211" s="251" t="s">
        <v>146</v>
      </c>
      <c r="AV211" s="15" t="s">
        <v>136</v>
      </c>
      <c r="AW211" s="15" t="s">
        <v>37</v>
      </c>
      <c r="AX211" s="15" t="s">
        <v>84</v>
      </c>
      <c r="AY211" s="251" t="s">
        <v>130</v>
      </c>
    </row>
    <row r="212" spans="1:65" s="2" customFormat="1" ht="14.4" customHeight="1">
      <c r="A212" s="38"/>
      <c r="B212" s="39"/>
      <c r="C212" s="205" t="s">
        <v>361</v>
      </c>
      <c r="D212" s="205" t="s">
        <v>132</v>
      </c>
      <c r="E212" s="206" t="s">
        <v>658</v>
      </c>
      <c r="F212" s="207" t="s">
        <v>649</v>
      </c>
      <c r="G212" s="208" t="s">
        <v>652</v>
      </c>
      <c r="H212" s="209">
        <v>2</v>
      </c>
      <c r="I212" s="210"/>
      <c r="J212" s="211">
        <f>ROUND(I212*H212,2)</f>
        <v>0</v>
      </c>
      <c r="K212" s="212"/>
      <c r="L212" s="44"/>
      <c r="M212" s="213" t="s">
        <v>19</v>
      </c>
      <c r="N212" s="214" t="s">
        <v>47</v>
      </c>
      <c r="O212" s="84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7" t="s">
        <v>222</v>
      </c>
      <c r="AT212" s="217" t="s">
        <v>132</v>
      </c>
      <c r="AU212" s="217" t="s">
        <v>146</v>
      </c>
      <c r="AY212" s="17" t="s">
        <v>130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7" t="s">
        <v>84</v>
      </c>
      <c r="BK212" s="218">
        <f>ROUND(I212*H212,2)</f>
        <v>0</v>
      </c>
      <c r="BL212" s="17" t="s">
        <v>222</v>
      </c>
      <c r="BM212" s="217" t="s">
        <v>659</v>
      </c>
    </row>
    <row r="213" spans="1:51" s="13" customFormat="1" ht="12">
      <c r="A213" s="13"/>
      <c r="B213" s="219"/>
      <c r="C213" s="220"/>
      <c r="D213" s="221" t="s">
        <v>138</v>
      </c>
      <c r="E213" s="222" t="s">
        <v>19</v>
      </c>
      <c r="F213" s="223" t="s">
        <v>565</v>
      </c>
      <c r="G213" s="220"/>
      <c r="H213" s="222" t="s">
        <v>19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9" t="s">
        <v>138</v>
      </c>
      <c r="AU213" s="229" t="s">
        <v>146</v>
      </c>
      <c r="AV213" s="13" t="s">
        <v>84</v>
      </c>
      <c r="AW213" s="13" t="s">
        <v>37</v>
      </c>
      <c r="AX213" s="13" t="s">
        <v>76</v>
      </c>
      <c r="AY213" s="229" t="s">
        <v>130</v>
      </c>
    </row>
    <row r="214" spans="1:51" s="13" customFormat="1" ht="12">
      <c r="A214" s="13"/>
      <c r="B214" s="219"/>
      <c r="C214" s="220"/>
      <c r="D214" s="221" t="s">
        <v>138</v>
      </c>
      <c r="E214" s="222" t="s">
        <v>19</v>
      </c>
      <c r="F214" s="223" t="s">
        <v>566</v>
      </c>
      <c r="G214" s="220"/>
      <c r="H214" s="222" t="s">
        <v>19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9" t="s">
        <v>138</v>
      </c>
      <c r="AU214" s="229" t="s">
        <v>146</v>
      </c>
      <c r="AV214" s="13" t="s">
        <v>84</v>
      </c>
      <c r="AW214" s="13" t="s">
        <v>37</v>
      </c>
      <c r="AX214" s="13" t="s">
        <v>76</v>
      </c>
      <c r="AY214" s="229" t="s">
        <v>130</v>
      </c>
    </row>
    <row r="215" spans="1:51" s="14" customFormat="1" ht="12">
      <c r="A215" s="14"/>
      <c r="B215" s="230"/>
      <c r="C215" s="231"/>
      <c r="D215" s="221" t="s">
        <v>138</v>
      </c>
      <c r="E215" s="232" t="s">
        <v>19</v>
      </c>
      <c r="F215" s="233" t="s">
        <v>660</v>
      </c>
      <c r="G215" s="231"/>
      <c r="H215" s="234">
        <v>2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0" t="s">
        <v>138</v>
      </c>
      <c r="AU215" s="240" t="s">
        <v>146</v>
      </c>
      <c r="AV215" s="14" t="s">
        <v>86</v>
      </c>
      <c r="AW215" s="14" t="s">
        <v>37</v>
      </c>
      <c r="AX215" s="14" t="s">
        <v>76</v>
      </c>
      <c r="AY215" s="240" t="s">
        <v>130</v>
      </c>
    </row>
    <row r="216" spans="1:51" s="15" customFormat="1" ht="12">
      <c r="A216" s="15"/>
      <c r="B216" s="241"/>
      <c r="C216" s="242"/>
      <c r="D216" s="221" t="s">
        <v>138</v>
      </c>
      <c r="E216" s="243" t="s">
        <v>19</v>
      </c>
      <c r="F216" s="244" t="s">
        <v>175</v>
      </c>
      <c r="G216" s="242"/>
      <c r="H216" s="245">
        <v>2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1" t="s">
        <v>138</v>
      </c>
      <c r="AU216" s="251" t="s">
        <v>146</v>
      </c>
      <c r="AV216" s="15" t="s">
        <v>136</v>
      </c>
      <c r="AW216" s="15" t="s">
        <v>37</v>
      </c>
      <c r="AX216" s="15" t="s">
        <v>84</v>
      </c>
      <c r="AY216" s="251" t="s">
        <v>130</v>
      </c>
    </row>
    <row r="217" spans="1:65" s="2" customFormat="1" ht="14.4" customHeight="1">
      <c r="A217" s="38"/>
      <c r="B217" s="39"/>
      <c r="C217" s="205" t="s">
        <v>366</v>
      </c>
      <c r="D217" s="205" t="s">
        <v>132</v>
      </c>
      <c r="E217" s="206" t="s">
        <v>661</v>
      </c>
      <c r="F217" s="207" t="s">
        <v>649</v>
      </c>
      <c r="G217" s="208" t="s">
        <v>652</v>
      </c>
      <c r="H217" s="209">
        <v>2</v>
      </c>
      <c r="I217" s="210"/>
      <c r="J217" s="211">
        <f>ROUND(I217*H217,2)</f>
        <v>0</v>
      </c>
      <c r="K217" s="212"/>
      <c r="L217" s="44"/>
      <c r="M217" s="213" t="s">
        <v>19</v>
      </c>
      <c r="N217" s="214" t="s">
        <v>47</v>
      </c>
      <c r="O217" s="84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7" t="s">
        <v>222</v>
      </c>
      <c r="AT217" s="217" t="s">
        <v>132</v>
      </c>
      <c r="AU217" s="217" t="s">
        <v>146</v>
      </c>
      <c r="AY217" s="17" t="s">
        <v>130</v>
      </c>
      <c r="BE217" s="218">
        <f>IF(N217="základní",J217,0)</f>
        <v>0</v>
      </c>
      <c r="BF217" s="218">
        <f>IF(N217="snížená",J217,0)</f>
        <v>0</v>
      </c>
      <c r="BG217" s="218">
        <f>IF(N217="zákl. přenesená",J217,0)</f>
        <v>0</v>
      </c>
      <c r="BH217" s="218">
        <f>IF(N217="sníž. přenesená",J217,0)</f>
        <v>0</v>
      </c>
      <c r="BI217" s="218">
        <f>IF(N217="nulová",J217,0)</f>
        <v>0</v>
      </c>
      <c r="BJ217" s="17" t="s">
        <v>84</v>
      </c>
      <c r="BK217" s="218">
        <f>ROUND(I217*H217,2)</f>
        <v>0</v>
      </c>
      <c r="BL217" s="17" t="s">
        <v>222</v>
      </c>
      <c r="BM217" s="217" t="s">
        <v>662</v>
      </c>
    </row>
    <row r="218" spans="1:51" s="13" customFormat="1" ht="12">
      <c r="A218" s="13"/>
      <c r="B218" s="219"/>
      <c r="C218" s="220"/>
      <c r="D218" s="221" t="s">
        <v>138</v>
      </c>
      <c r="E218" s="222" t="s">
        <v>19</v>
      </c>
      <c r="F218" s="223" t="s">
        <v>565</v>
      </c>
      <c r="G218" s="220"/>
      <c r="H218" s="222" t="s">
        <v>19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9" t="s">
        <v>138</v>
      </c>
      <c r="AU218" s="229" t="s">
        <v>146</v>
      </c>
      <c r="AV218" s="13" t="s">
        <v>84</v>
      </c>
      <c r="AW218" s="13" t="s">
        <v>37</v>
      </c>
      <c r="AX218" s="13" t="s">
        <v>76</v>
      </c>
      <c r="AY218" s="229" t="s">
        <v>130</v>
      </c>
    </row>
    <row r="219" spans="1:51" s="13" customFormat="1" ht="12">
      <c r="A219" s="13"/>
      <c r="B219" s="219"/>
      <c r="C219" s="220"/>
      <c r="D219" s="221" t="s">
        <v>138</v>
      </c>
      <c r="E219" s="222" t="s">
        <v>19</v>
      </c>
      <c r="F219" s="223" t="s">
        <v>566</v>
      </c>
      <c r="G219" s="220"/>
      <c r="H219" s="222" t="s">
        <v>19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9" t="s">
        <v>138</v>
      </c>
      <c r="AU219" s="229" t="s">
        <v>146</v>
      </c>
      <c r="AV219" s="13" t="s">
        <v>84</v>
      </c>
      <c r="AW219" s="13" t="s">
        <v>37</v>
      </c>
      <c r="AX219" s="13" t="s">
        <v>76</v>
      </c>
      <c r="AY219" s="229" t="s">
        <v>130</v>
      </c>
    </row>
    <row r="220" spans="1:51" s="14" customFormat="1" ht="12">
      <c r="A220" s="14"/>
      <c r="B220" s="230"/>
      <c r="C220" s="231"/>
      <c r="D220" s="221" t="s">
        <v>138</v>
      </c>
      <c r="E220" s="232" t="s">
        <v>19</v>
      </c>
      <c r="F220" s="233" t="s">
        <v>660</v>
      </c>
      <c r="G220" s="231"/>
      <c r="H220" s="234">
        <v>2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0" t="s">
        <v>138</v>
      </c>
      <c r="AU220" s="240" t="s">
        <v>146</v>
      </c>
      <c r="AV220" s="14" t="s">
        <v>86</v>
      </c>
      <c r="AW220" s="14" t="s">
        <v>37</v>
      </c>
      <c r="AX220" s="14" t="s">
        <v>76</v>
      </c>
      <c r="AY220" s="240" t="s">
        <v>130</v>
      </c>
    </row>
    <row r="221" spans="1:51" s="15" customFormat="1" ht="12">
      <c r="A221" s="15"/>
      <c r="B221" s="241"/>
      <c r="C221" s="242"/>
      <c r="D221" s="221" t="s">
        <v>138</v>
      </c>
      <c r="E221" s="243" t="s">
        <v>19</v>
      </c>
      <c r="F221" s="244" t="s">
        <v>175</v>
      </c>
      <c r="G221" s="242"/>
      <c r="H221" s="245">
        <v>2</v>
      </c>
      <c r="I221" s="246"/>
      <c r="J221" s="242"/>
      <c r="K221" s="242"/>
      <c r="L221" s="247"/>
      <c r="M221" s="248"/>
      <c r="N221" s="249"/>
      <c r="O221" s="249"/>
      <c r="P221" s="249"/>
      <c r="Q221" s="249"/>
      <c r="R221" s="249"/>
      <c r="S221" s="249"/>
      <c r="T221" s="25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1" t="s">
        <v>138</v>
      </c>
      <c r="AU221" s="251" t="s">
        <v>146</v>
      </c>
      <c r="AV221" s="15" t="s">
        <v>136</v>
      </c>
      <c r="AW221" s="15" t="s">
        <v>37</v>
      </c>
      <c r="AX221" s="15" t="s">
        <v>84</v>
      </c>
      <c r="AY221" s="251" t="s">
        <v>130</v>
      </c>
    </row>
    <row r="222" spans="1:65" s="2" customFormat="1" ht="14.4" customHeight="1">
      <c r="A222" s="38"/>
      <c r="B222" s="39"/>
      <c r="C222" s="205" t="s">
        <v>371</v>
      </c>
      <c r="D222" s="205" t="s">
        <v>132</v>
      </c>
      <c r="E222" s="206" t="s">
        <v>663</v>
      </c>
      <c r="F222" s="207" t="s">
        <v>649</v>
      </c>
      <c r="G222" s="208" t="s">
        <v>652</v>
      </c>
      <c r="H222" s="209">
        <v>2</v>
      </c>
      <c r="I222" s="210"/>
      <c r="J222" s="211">
        <f>ROUND(I222*H222,2)</f>
        <v>0</v>
      </c>
      <c r="K222" s="212"/>
      <c r="L222" s="44"/>
      <c r="M222" s="213" t="s">
        <v>19</v>
      </c>
      <c r="N222" s="214" t="s">
        <v>47</v>
      </c>
      <c r="O222" s="84"/>
      <c r="P222" s="215">
        <f>O222*H222</f>
        <v>0</v>
      </c>
      <c r="Q222" s="215">
        <v>0</v>
      </c>
      <c r="R222" s="215">
        <f>Q222*H222</f>
        <v>0</v>
      </c>
      <c r="S222" s="215">
        <v>0</v>
      </c>
      <c r="T222" s="21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7" t="s">
        <v>222</v>
      </c>
      <c r="AT222" s="217" t="s">
        <v>132</v>
      </c>
      <c r="AU222" s="217" t="s">
        <v>146</v>
      </c>
      <c r="AY222" s="17" t="s">
        <v>130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7" t="s">
        <v>84</v>
      </c>
      <c r="BK222" s="218">
        <f>ROUND(I222*H222,2)</f>
        <v>0</v>
      </c>
      <c r="BL222" s="17" t="s">
        <v>222</v>
      </c>
      <c r="BM222" s="217" t="s">
        <v>664</v>
      </c>
    </row>
    <row r="223" spans="1:51" s="13" customFormat="1" ht="12">
      <c r="A223" s="13"/>
      <c r="B223" s="219"/>
      <c r="C223" s="220"/>
      <c r="D223" s="221" t="s">
        <v>138</v>
      </c>
      <c r="E223" s="222" t="s">
        <v>19</v>
      </c>
      <c r="F223" s="223" t="s">
        <v>565</v>
      </c>
      <c r="G223" s="220"/>
      <c r="H223" s="222" t="s">
        <v>19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9" t="s">
        <v>138</v>
      </c>
      <c r="AU223" s="229" t="s">
        <v>146</v>
      </c>
      <c r="AV223" s="13" t="s">
        <v>84</v>
      </c>
      <c r="AW223" s="13" t="s">
        <v>37</v>
      </c>
      <c r="AX223" s="13" t="s">
        <v>76</v>
      </c>
      <c r="AY223" s="229" t="s">
        <v>130</v>
      </c>
    </row>
    <row r="224" spans="1:51" s="13" customFormat="1" ht="12">
      <c r="A224" s="13"/>
      <c r="B224" s="219"/>
      <c r="C224" s="220"/>
      <c r="D224" s="221" t="s">
        <v>138</v>
      </c>
      <c r="E224" s="222" t="s">
        <v>19</v>
      </c>
      <c r="F224" s="223" t="s">
        <v>566</v>
      </c>
      <c r="G224" s="220"/>
      <c r="H224" s="222" t="s">
        <v>19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9" t="s">
        <v>138</v>
      </c>
      <c r="AU224" s="229" t="s">
        <v>146</v>
      </c>
      <c r="AV224" s="13" t="s">
        <v>84</v>
      </c>
      <c r="AW224" s="13" t="s">
        <v>37</v>
      </c>
      <c r="AX224" s="13" t="s">
        <v>76</v>
      </c>
      <c r="AY224" s="229" t="s">
        <v>130</v>
      </c>
    </row>
    <row r="225" spans="1:51" s="14" customFormat="1" ht="12">
      <c r="A225" s="14"/>
      <c r="B225" s="230"/>
      <c r="C225" s="231"/>
      <c r="D225" s="221" t="s">
        <v>138</v>
      </c>
      <c r="E225" s="232" t="s">
        <v>19</v>
      </c>
      <c r="F225" s="233" t="s">
        <v>660</v>
      </c>
      <c r="G225" s="231"/>
      <c r="H225" s="234">
        <v>2</v>
      </c>
      <c r="I225" s="235"/>
      <c r="J225" s="231"/>
      <c r="K225" s="231"/>
      <c r="L225" s="236"/>
      <c r="M225" s="237"/>
      <c r="N225" s="238"/>
      <c r="O225" s="238"/>
      <c r="P225" s="238"/>
      <c r="Q225" s="238"/>
      <c r="R225" s="238"/>
      <c r="S225" s="238"/>
      <c r="T225" s="23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0" t="s">
        <v>138</v>
      </c>
      <c r="AU225" s="240" t="s">
        <v>146</v>
      </c>
      <c r="AV225" s="14" t="s">
        <v>86</v>
      </c>
      <c r="AW225" s="14" t="s">
        <v>37</v>
      </c>
      <c r="AX225" s="14" t="s">
        <v>76</v>
      </c>
      <c r="AY225" s="240" t="s">
        <v>130</v>
      </c>
    </row>
    <row r="226" spans="1:51" s="15" customFormat="1" ht="12">
      <c r="A226" s="15"/>
      <c r="B226" s="241"/>
      <c r="C226" s="242"/>
      <c r="D226" s="221" t="s">
        <v>138</v>
      </c>
      <c r="E226" s="243" t="s">
        <v>19</v>
      </c>
      <c r="F226" s="244" t="s">
        <v>175</v>
      </c>
      <c r="G226" s="242"/>
      <c r="H226" s="245">
        <v>2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1" t="s">
        <v>138</v>
      </c>
      <c r="AU226" s="251" t="s">
        <v>146</v>
      </c>
      <c r="AV226" s="15" t="s">
        <v>136</v>
      </c>
      <c r="AW226" s="15" t="s">
        <v>37</v>
      </c>
      <c r="AX226" s="15" t="s">
        <v>84</v>
      </c>
      <c r="AY226" s="251" t="s">
        <v>130</v>
      </c>
    </row>
    <row r="227" spans="1:65" s="2" customFormat="1" ht="14.4" customHeight="1">
      <c r="A227" s="38"/>
      <c r="B227" s="39"/>
      <c r="C227" s="205" t="s">
        <v>376</v>
      </c>
      <c r="D227" s="205" t="s">
        <v>132</v>
      </c>
      <c r="E227" s="206" t="s">
        <v>665</v>
      </c>
      <c r="F227" s="207" t="s">
        <v>649</v>
      </c>
      <c r="G227" s="208" t="s">
        <v>563</v>
      </c>
      <c r="H227" s="209">
        <v>1.5</v>
      </c>
      <c r="I227" s="210"/>
      <c r="J227" s="211">
        <f>ROUND(I227*H227,2)</f>
        <v>0</v>
      </c>
      <c r="K227" s="212"/>
      <c r="L227" s="44"/>
      <c r="M227" s="213" t="s">
        <v>19</v>
      </c>
      <c r="N227" s="214" t="s">
        <v>47</v>
      </c>
      <c r="O227" s="84"/>
      <c r="P227" s="215">
        <f>O227*H227</f>
        <v>0</v>
      </c>
      <c r="Q227" s="215">
        <v>0</v>
      </c>
      <c r="R227" s="215">
        <f>Q227*H227</f>
        <v>0</v>
      </c>
      <c r="S227" s="215">
        <v>0</v>
      </c>
      <c r="T227" s="21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7" t="s">
        <v>222</v>
      </c>
      <c r="AT227" s="217" t="s">
        <v>132</v>
      </c>
      <c r="AU227" s="217" t="s">
        <v>146</v>
      </c>
      <c r="AY227" s="17" t="s">
        <v>130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7" t="s">
        <v>84</v>
      </c>
      <c r="BK227" s="218">
        <f>ROUND(I227*H227,2)</f>
        <v>0</v>
      </c>
      <c r="BL227" s="17" t="s">
        <v>222</v>
      </c>
      <c r="BM227" s="217" t="s">
        <v>666</v>
      </c>
    </row>
    <row r="228" spans="1:51" s="13" customFormat="1" ht="12">
      <c r="A228" s="13"/>
      <c r="B228" s="219"/>
      <c r="C228" s="220"/>
      <c r="D228" s="221" t="s">
        <v>138</v>
      </c>
      <c r="E228" s="222" t="s">
        <v>19</v>
      </c>
      <c r="F228" s="223" t="s">
        <v>565</v>
      </c>
      <c r="G228" s="220"/>
      <c r="H228" s="222" t="s">
        <v>19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9" t="s">
        <v>138</v>
      </c>
      <c r="AU228" s="229" t="s">
        <v>146</v>
      </c>
      <c r="AV228" s="13" t="s">
        <v>84</v>
      </c>
      <c r="AW228" s="13" t="s">
        <v>37</v>
      </c>
      <c r="AX228" s="13" t="s">
        <v>76</v>
      </c>
      <c r="AY228" s="229" t="s">
        <v>130</v>
      </c>
    </row>
    <row r="229" spans="1:51" s="13" customFormat="1" ht="12">
      <c r="A229" s="13"/>
      <c r="B229" s="219"/>
      <c r="C229" s="220"/>
      <c r="D229" s="221" t="s">
        <v>138</v>
      </c>
      <c r="E229" s="222" t="s">
        <v>19</v>
      </c>
      <c r="F229" s="223" t="s">
        <v>566</v>
      </c>
      <c r="G229" s="220"/>
      <c r="H229" s="222" t="s">
        <v>19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9" t="s">
        <v>138</v>
      </c>
      <c r="AU229" s="229" t="s">
        <v>146</v>
      </c>
      <c r="AV229" s="13" t="s">
        <v>84</v>
      </c>
      <c r="AW229" s="13" t="s">
        <v>37</v>
      </c>
      <c r="AX229" s="13" t="s">
        <v>76</v>
      </c>
      <c r="AY229" s="229" t="s">
        <v>130</v>
      </c>
    </row>
    <row r="230" spans="1:51" s="14" customFormat="1" ht="12">
      <c r="A230" s="14"/>
      <c r="B230" s="230"/>
      <c r="C230" s="231"/>
      <c r="D230" s="221" t="s">
        <v>138</v>
      </c>
      <c r="E230" s="232" t="s">
        <v>19</v>
      </c>
      <c r="F230" s="233" t="s">
        <v>667</v>
      </c>
      <c r="G230" s="231"/>
      <c r="H230" s="234">
        <v>1.5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0" t="s">
        <v>138</v>
      </c>
      <c r="AU230" s="240" t="s">
        <v>146</v>
      </c>
      <c r="AV230" s="14" t="s">
        <v>86</v>
      </c>
      <c r="AW230" s="14" t="s">
        <v>37</v>
      </c>
      <c r="AX230" s="14" t="s">
        <v>76</v>
      </c>
      <c r="AY230" s="240" t="s">
        <v>130</v>
      </c>
    </row>
    <row r="231" spans="1:51" s="15" customFormat="1" ht="12">
      <c r="A231" s="15"/>
      <c r="B231" s="241"/>
      <c r="C231" s="242"/>
      <c r="D231" s="221" t="s">
        <v>138</v>
      </c>
      <c r="E231" s="243" t="s">
        <v>19</v>
      </c>
      <c r="F231" s="244" t="s">
        <v>175</v>
      </c>
      <c r="G231" s="242"/>
      <c r="H231" s="245">
        <v>1.5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1" t="s">
        <v>138</v>
      </c>
      <c r="AU231" s="251" t="s">
        <v>146</v>
      </c>
      <c r="AV231" s="15" t="s">
        <v>136</v>
      </c>
      <c r="AW231" s="15" t="s">
        <v>37</v>
      </c>
      <c r="AX231" s="15" t="s">
        <v>84</v>
      </c>
      <c r="AY231" s="251" t="s">
        <v>130</v>
      </c>
    </row>
    <row r="232" spans="1:65" s="2" customFormat="1" ht="14.4" customHeight="1">
      <c r="A232" s="38"/>
      <c r="B232" s="39"/>
      <c r="C232" s="205" t="s">
        <v>382</v>
      </c>
      <c r="D232" s="205" t="s">
        <v>132</v>
      </c>
      <c r="E232" s="206" t="s">
        <v>668</v>
      </c>
      <c r="F232" s="207" t="s">
        <v>649</v>
      </c>
      <c r="G232" s="208" t="s">
        <v>221</v>
      </c>
      <c r="H232" s="209">
        <v>1</v>
      </c>
      <c r="I232" s="210"/>
      <c r="J232" s="211">
        <f>ROUND(I232*H232,2)</f>
        <v>0</v>
      </c>
      <c r="K232" s="212"/>
      <c r="L232" s="44"/>
      <c r="M232" s="213" t="s">
        <v>19</v>
      </c>
      <c r="N232" s="214" t="s">
        <v>47</v>
      </c>
      <c r="O232" s="84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7" t="s">
        <v>222</v>
      </c>
      <c r="AT232" s="217" t="s">
        <v>132</v>
      </c>
      <c r="AU232" s="217" t="s">
        <v>146</v>
      </c>
      <c r="AY232" s="17" t="s">
        <v>130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7" t="s">
        <v>84</v>
      </c>
      <c r="BK232" s="218">
        <f>ROUND(I232*H232,2)</f>
        <v>0</v>
      </c>
      <c r="BL232" s="17" t="s">
        <v>222</v>
      </c>
      <c r="BM232" s="217" t="s">
        <v>669</v>
      </c>
    </row>
    <row r="233" spans="1:51" s="13" customFormat="1" ht="12">
      <c r="A233" s="13"/>
      <c r="B233" s="219"/>
      <c r="C233" s="220"/>
      <c r="D233" s="221" t="s">
        <v>138</v>
      </c>
      <c r="E233" s="222" t="s">
        <v>19</v>
      </c>
      <c r="F233" s="223" t="s">
        <v>565</v>
      </c>
      <c r="G233" s="220"/>
      <c r="H233" s="222" t="s">
        <v>19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29" t="s">
        <v>138</v>
      </c>
      <c r="AU233" s="229" t="s">
        <v>146</v>
      </c>
      <c r="AV233" s="13" t="s">
        <v>84</v>
      </c>
      <c r="AW233" s="13" t="s">
        <v>37</v>
      </c>
      <c r="AX233" s="13" t="s">
        <v>76</v>
      </c>
      <c r="AY233" s="229" t="s">
        <v>130</v>
      </c>
    </row>
    <row r="234" spans="1:51" s="13" customFormat="1" ht="12">
      <c r="A234" s="13"/>
      <c r="B234" s="219"/>
      <c r="C234" s="220"/>
      <c r="D234" s="221" t="s">
        <v>138</v>
      </c>
      <c r="E234" s="222" t="s">
        <v>19</v>
      </c>
      <c r="F234" s="223" t="s">
        <v>566</v>
      </c>
      <c r="G234" s="220"/>
      <c r="H234" s="222" t="s">
        <v>19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29" t="s">
        <v>138</v>
      </c>
      <c r="AU234" s="229" t="s">
        <v>146</v>
      </c>
      <c r="AV234" s="13" t="s">
        <v>84</v>
      </c>
      <c r="AW234" s="13" t="s">
        <v>37</v>
      </c>
      <c r="AX234" s="13" t="s">
        <v>76</v>
      </c>
      <c r="AY234" s="229" t="s">
        <v>130</v>
      </c>
    </row>
    <row r="235" spans="1:51" s="14" customFormat="1" ht="12">
      <c r="A235" s="14"/>
      <c r="B235" s="230"/>
      <c r="C235" s="231"/>
      <c r="D235" s="221" t="s">
        <v>138</v>
      </c>
      <c r="E235" s="232" t="s">
        <v>19</v>
      </c>
      <c r="F235" s="233" t="s">
        <v>641</v>
      </c>
      <c r="G235" s="231"/>
      <c r="H235" s="234">
        <v>1</v>
      </c>
      <c r="I235" s="235"/>
      <c r="J235" s="231"/>
      <c r="K235" s="231"/>
      <c r="L235" s="236"/>
      <c r="M235" s="237"/>
      <c r="N235" s="238"/>
      <c r="O235" s="238"/>
      <c r="P235" s="238"/>
      <c r="Q235" s="238"/>
      <c r="R235" s="238"/>
      <c r="S235" s="238"/>
      <c r="T235" s="23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0" t="s">
        <v>138</v>
      </c>
      <c r="AU235" s="240" t="s">
        <v>146</v>
      </c>
      <c r="AV235" s="14" t="s">
        <v>86</v>
      </c>
      <c r="AW235" s="14" t="s">
        <v>37</v>
      </c>
      <c r="AX235" s="14" t="s">
        <v>76</v>
      </c>
      <c r="AY235" s="240" t="s">
        <v>130</v>
      </c>
    </row>
    <row r="236" spans="1:51" s="15" customFormat="1" ht="12">
      <c r="A236" s="15"/>
      <c r="B236" s="241"/>
      <c r="C236" s="242"/>
      <c r="D236" s="221" t="s">
        <v>138</v>
      </c>
      <c r="E236" s="243" t="s">
        <v>19</v>
      </c>
      <c r="F236" s="244" t="s">
        <v>175</v>
      </c>
      <c r="G236" s="242"/>
      <c r="H236" s="245">
        <v>1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51" t="s">
        <v>138</v>
      </c>
      <c r="AU236" s="251" t="s">
        <v>146</v>
      </c>
      <c r="AV236" s="15" t="s">
        <v>136</v>
      </c>
      <c r="AW236" s="15" t="s">
        <v>37</v>
      </c>
      <c r="AX236" s="15" t="s">
        <v>84</v>
      </c>
      <c r="AY236" s="251" t="s">
        <v>130</v>
      </c>
    </row>
    <row r="237" spans="1:65" s="2" customFormat="1" ht="14.4" customHeight="1">
      <c r="A237" s="38"/>
      <c r="B237" s="39"/>
      <c r="C237" s="205" t="s">
        <v>388</v>
      </c>
      <c r="D237" s="205" t="s">
        <v>132</v>
      </c>
      <c r="E237" s="206" t="s">
        <v>670</v>
      </c>
      <c r="F237" s="207" t="s">
        <v>649</v>
      </c>
      <c r="G237" s="208" t="s">
        <v>652</v>
      </c>
      <c r="H237" s="209">
        <v>2</v>
      </c>
      <c r="I237" s="210"/>
      <c r="J237" s="211">
        <f>ROUND(I237*H237,2)</f>
        <v>0</v>
      </c>
      <c r="K237" s="212"/>
      <c r="L237" s="44"/>
      <c r="M237" s="213" t="s">
        <v>19</v>
      </c>
      <c r="N237" s="214" t="s">
        <v>47</v>
      </c>
      <c r="O237" s="84"/>
      <c r="P237" s="215">
        <f>O237*H237</f>
        <v>0</v>
      </c>
      <c r="Q237" s="215">
        <v>0</v>
      </c>
      <c r="R237" s="215">
        <f>Q237*H237</f>
        <v>0</v>
      </c>
      <c r="S237" s="215">
        <v>0</v>
      </c>
      <c r="T237" s="21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7" t="s">
        <v>222</v>
      </c>
      <c r="AT237" s="217" t="s">
        <v>132</v>
      </c>
      <c r="AU237" s="217" t="s">
        <v>146</v>
      </c>
      <c r="AY237" s="17" t="s">
        <v>130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7" t="s">
        <v>84</v>
      </c>
      <c r="BK237" s="218">
        <f>ROUND(I237*H237,2)</f>
        <v>0</v>
      </c>
      <c r="BL237" s="17" t="s">
        <v>222</v>
      </c>
      <c r="BM237" s="217" t="s">
        <v>671</v>
      </c>
    </row>
    <row r="238" spans="1:51" s="13" customFormat="1" ht="12">
      <c r="A238" s="13"/>
      <c r="B238" s="219"/>
      <c r="C238" s="220"/>
      <c r="D238" s="221" t="s">
        <v>138</v>
      </c>
      <c r="E238" s="222" t="s">
        <v>19</v>
      </c>
      <c r="F238" s="223" t="s">
        <v>565</v>
      </c>
      <c r="G238" s="220"/>
      <c r="H238" s="222" t="s">
        <v>19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9" t="s">
        <v>138</v>
      </c>
      <c r="AU238" s="229" t="s">
        <v>146</v>
      </c>
      <c r="AV238" s="13" t="s">
        <v>84</v>
      </c>
      <c r="AW238" s="13" t="s">
        <v>37</v>
      </c>
      <c r="AX238" s="13" t="s">
        <v>76</v>
      </c>
      <c r="AY238" s="229" t="s">
        <v>130</v>
      </c>
    </row>
    <row r="239" spans="1:51" s="13" customFormat="1" ht="12">
      <c r="A239" s="13"/>
      <c r="B239" s="219"/>
      <c r="C239" s="220"/>
      <c r="D239" s="221" t="s">
        <v>138</v>
      </c>
      <c r="E239" s="222" t="s">
        <v>19</v>
      </c>
      <c r="F239" s="223" t="s">
        <v>566</v>
      </c>
      <c r="G239" s="220"/>
      <c r="H239" s="222" t="s">
        <v>19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9" t="s">
        <v>138</v>
      </c>
      <c r="AU239" s="229" t="s">
        <v>146</v>
      </c>
      <c r="AV239" s="13" t="s">
        <v>84</v>
      </c>
      <c r="AW239" s="13" t="s">
        <v>37</v>
      </c>
      <c r="AX239" s="13" t="s">
        <v>76</v>
      </c>
      <c r="AY239" s="229" t="s">
        <v>130</v>
      </c>
    </row>
    <row r="240" spans="1:51" s="14" customFormat="1" ht="12">
      <c r="A240" s="14"/>
      <c r="B240" s="230"/>
      <c r="C240" s="231"/>
      <c r="D240" s="221" t="s">
        <v>138</v>
      </c>
      <c r="E240" s="232" t="s">
        <v>19</v>
      </c>
      <c r="F240" s="233" t="s">
        <v>660</v>
      </c>
      <c r="G240" s="231"/>
      <c r="H240" s="234">
        <v>2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0" t="s">
        <v>138</v>
      </c>
      <c r="AU240" s="240" t="s">
        <v>146</v>
      </c>
      <c r="AV240" s="14" t="s">
        <v>86</v>
      </c>
      <c r="AW240" s="14" t="s">
        <v>37</v>
      </c>
      <c r="AX240" s="14" t="s">
        <v>76</v>
      </c>
      <c r="AY240" s="240" t="s">
        <v>130</v>
      </c>
    </row>
    <row r="241" spans="1:51" s="15" customFormat="1" ht="12">
      <c r="A241" s="15"/>
      <c r="B241" s="241"/>
      <c r="C241" s="242"/>
      <c r="D241" s="221" t="s">
        <v>138</v>
      </c>
      <c r="E241" s="243" t="s">
        <v>19</v>
      </c>
      <c r="F241" s="244" t="s">
        <v>175</v>
      </c>
      <c r="G241" s="242"/>
      <c r="H241" s="245">
        <v>2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1" t="s">
        <v>138</v>
      </c>
      <c r="AU241" s="251" t="s">
        <v>146</v>
      </c>
      <c r="AV241" s="15" t="s">
        <v>136</v>
      </c>
      <c r="AW241" s="15" t="s">
        <v>37</v>
      </c>
      <c r="AX241" s="15" t="s">
        <v>84</v>
      </c>
      <c r="AY241" s="251" t="s">
        <v>130</v>
      </c>
    </row>
    <row r="242" spans="1:65" s="2" customFormat="1" ht="14.4" customHeight="1">
      <c r="A242" s="38"/>
      <c r="B242" s="39"/>
      <c r="C242" s="205" t="s">
        <v>396</v>
      </c>
      <c r="D242" s="205" t="s">
        <v>132</v>
      </c>
      <c r="E242" s="206" t="s">
        <v>672</v>
      </c>
      <c r="F242" s="207" t="s">
        <v>649</v>
      </c>
      <c r="G242" s="208" t="s">
        <v>221</v>
      </c>
      <c r="H242" s="209">
        <v>1</v>
      </c>
      <c r="I242" s="210"/>
      <c r="J242" s="211">
        <f>ROUND(I242*H242,2)</f>
        <v>0</v>
      </c>
      <c r="K242" s="212"/>
      <c r="L242" s="44"/>
      <c r="M242" s="213" t="s">
        <v>19</v>
      </c>
      <c r="N242" s="214" t="s">
        <v>47</v>
      </c>
      <c r="O242" s="84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17" t="s">
        <v>222</v>
      </c>
      <c r="AT242" s="217" t="s">
        <v>132</v>
      </c>
      <c r="AU242" s="217" t="s">
        <v>146</v>
      </c>
      <c r="AY242" s="17" t="s">
        <v>130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7" t="s">
        <v>84</v>
      </c>
      <c r="BK242" s="218">
        <f>ROUND(I242*H242,2)</f>
        <v>0</v>
      </c>
      <c r="BL242" s="17" t="s">
        <v>222</v>
      </c>
      <c r="BM242" s="217" t="s">
        <v>673</v>
      </c>
    </row>
    <row r="243" spans="1:51" s="13" customFormat="1" ht="12">
      <c r="A243" s="13"/>
      <c r="B243" s="219"/>
      <c r="C243" s="220"/>
      <c r="D243" s="221" t="s">
        <v>138</v>
      </c>
      <c r="E243" s="222" t="s">
        <v>19</v>
      </c>
      <c r="F243" s="223" t="s">
        <v>565</v>
      </c>
      <c r="G243" s="220"/>
      <c r="H243" s="222" t="s">
        <v>19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9" t="s">
        <v>138</v>
      </c>
      <c r="AU243" s="229" t="s">
        <v>146</v>
      </c>
      <c r="AV243" s="13" t="s">
        <v>84</v>
      </c>
      <c r="AW243" s="13" t="s">
        <v>37</v>
      </c>
      <c r="AX243" s="13" t="s">
        <v>76</v>
      </c>
      <c r="AY243" s="229" t="s">
        <v>130</v>
      </c>
    </row>
    <row r="244" spans="1:51" s="13" customFormat="1" ht="12">
      <c r="A244" s="13"/>
      <c r="B244" s="219"/>
      <c r="C244" s="220"/>
      <c r="D244" s="221" t="s">
        <v>138</v>
      </c>
      <c r="E244" s="222" t="s">
        <v>19</v>
      </c>
      <c r="F244" s="223" t="s">
        <v>566</v>
      </c>
      <c r="G244" s="220"/>
      <c r="H244" s="222" t="s">
        <v>19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29" t="s">
        <v>138</v>
      </c>
      <c r="AU244" s="229" t="s">
        <v>146</v>
      </c>
      <c r="AV244" s="13" t="s">
        <v>84</v>
      </c>
      <c r="AW244" s="13" t="s">
        <v>37</v>
      </c>
      <c r="AX244" s="13" t="s">
        <v>76</v>
      </c>
      <c r="AY244" s="229" t="s">
        <v>130</v>
      </c>
    </row>
    <row r="245" spans="1:51" s="14" customFormat="1" ht="12">
      <c r="A245" s="14"/>
      <c r="B245" s="230"/>
      <c r="C245" s="231"/>
      <c r="D245" s="221" t="s">
        <v>138</v>
      </c>
      <c r="E245" s="232" t="s">
        <v>19</v>
      </c>
      <c r="F245" s="233" t="s">
        <v>641</v>
      </c>
      <c r="G245" s="231"/>
      <c r="H245" s="234">
        <v>1</v>
      </c>
      <c r="I245" s="235"/>
      <c r="J245" s="231"/>
      <c r="K245" s="231"/>
      <c r="L245" s="236"/>
      <c r="M245" s="237"/>
      <c r="N245" s="238"/>
      <c r="O245" s="238"/>
      <c r="P245" s="238"/>
      <c r="Q245" s="238"/>
      <c r="R245" s="238"/>
      <c r="S245" s="238"/>
      <c r="T245" s="239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0" t="s">
        <v>138</v>
      </c>
      <c r="AU245" s="240" t="s">
        <v>146</v>
      </c>
      <c r="AV245" s="14" t="s">
        <v>86</v>
      </c>
      <c r="AW245" s="14" t="s">
        <v>37</v>
      </c>
      <c r="AX245" s="14" t="s">
        <v>76</v>
      </c>
      <c r="AY245" s="240" t="s">
        <v>130</v>
      </c>
    </row>
    <row r="246" spans="1:51" s="15" customFormat="1" ht="12">
      <c r="A246" s="15"/>
      <c r="B246" s="241"/>
      <c r="C246" s="242"/>
      <c r="D246" s="221" t="s">
        <v>138</v>
      </c>
      <c r="E246" s="243" t="s">
        <v>19</v>
      </c>
      <c r="F246" s="244" t="s">
        <v>175</v>
      </c>
      <c r="G246" s="242"/>
      <c r="H246" s="245">
        <v>1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51" t="s">
        <v>138</v>
      </c>
      <c r="AU246" s="251" t="s">
        <v>146</v>
      </c>
      <c r="AV246" s="15" t="s">
        <v>136</v>
      </c>
      <c r="AW246" s="15" t="s">
        <v>37</v>
      </c>
      <c r="AX246" s="15" t="s">
        <v>84</v>
      </c>
      <c r="AY246" s="251" t="s">
        <v>130</v>
      </c>
    </row>
    <row r="247" spans="1:65" s="2" customFormat="1" ht="14.4" customHeight="1">
      <c r="A247" s="38"/>
      <c r="B247" s="39"/>
      <c r="C247" s="205" t="s">
        <v>423</v>
      </c>
      <c r="D247" s="205" t="s">
        <v>132</v>
      </c>
      <c r="E247" s="206" t="s">
        <v>674</v>
      </c>
      <c r="F247" s="207" t="s">
        <v>675</v>
      </c>
      <c r="G247" s="208" t="s">
        <v>571</v>
      </c>
      <c r="H247" s="209">
        <v>16.5</v>
      </c>
      <c r="I247" s="210"/>
      <c r="J247" s="211">
        <f>ROUND(I247*H247,2)</f>
        <v>0</v>
      </c>
      <c r="K247" s="212"/>
      <c r="L247" s="44"/>
      <c r="M247" s="213" t="s">
        <v>19</v>
      </c>
      <c r="N247" s="214" t="s">
        <v>47</v>
      </c>
      <c r="O247" s="84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7" t="s">
        <v>222</v>
      </c>
      <c r="AT247" s="217" t="s">
        <v>132</v>
      </c>
      <c r="AU247" s="217" t="s">
        <v>146</v>
      </c>
      <c r="AY247" s="17" t="s">
        <v>130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7" t="s">
        <v>84</v>
      </c>
      <c r="BK247" s="218">
        <f>ROUND(I247*H247,2)</f>
        <v>0</v>
      </c>
      <c r="BL247" s="17" t="s">
        <v>222</v>
      </c>
      <c r="BM247" s="217" t="s">
        <v>676</v>
      </c>
    </row>
    <row r="248" spans="1:51" s="13" customFormat="1" ht="12">
      <c r="A248" s="13"/>
      <c r="B248" s="219"/>
      <c r="C248" s="220"/>
      <c r="D248" s="221" t="s">
        <v>138</v>
      </c>
      <c r="E248" s="222" t="s">
        <v>19</v>
      </c>
      <c r="F248" s="223" t="s">
        <v>565</v>
      </c>
      <c r="G248" s="220"/>
      <c r="H248" s="222" t="s">
        <v>19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9" t="s">
        <v>138</v>
      </c>
      <c r="AU248" s="229" t="s">
        <v>146</v>
      </c>
      <c r="AV248" s="13" t="s">
        <v>84</v>
      </c>
      <c r="AW248" s="13" t="s">
        <v>37</v>
      </c>
      <c r="AX248" s="13" t="s">
        <v>76</v>
      </c>
      <c r="AY248" s="229" t="s">
        <v>130</v>
      </c>
    </row>
    <row r="249" spans="1:51" s="13" customFormat="1" ht="12">
      <c r="A249" s="13"/>
      <c r="B249" s="219"/>
      <c r="C249" s="220"/>
      <c r="D249" s="221" t="s">
        <v>138</v>
      </c>
      <c r="E249" s="222" t="s">
        <v>19</v>
      </c>
      <c r="F249" s="223" t="s">
        <v>566</v>
      </c>
      <c r="G249" s="220"/>
      <c r="H249" s="222" t="s">
        <v>19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9" t="s">
        <v>138</v>
      </c>
      <c r="AU249" s="229" t="s">
        <v>146</v>
      </c>
      <c r="AV249" s="13" t="s">
        <v>84</v>
      </c>
      <c r="AW249" s="13" t="s">
        <v>37</v>
      </c>
      <c r="AX249" s="13" t="s">
        <v>76</v>
      </c>
      <c r="AY249" s="229" t="s">
        <v>130</v>
      </c>
    </row>
    <row r="250" spans="1:51" s="14" customFormat="1" ht="12">
      <c r="A250" s="14"/>
      <c r="B250" s="230"/>
      <c r="C250" s="231"/>
      <c r="D250" s="221" t="s">
        <v>138</v>
      </c>
      <c r="E250" s="232" t="s">
        <v>19</v>
      </c>
      <c r="F250" s="233" t="s">
        <v>677</v>
      </c>
      <c r="G250" s="231"/>
      <c r="H250" s="234">
        <v>16.5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0" t="s">
        <v>138</v>
      </c>
      <c r="AU250" s="240" t="s">
        <v>146</v>
      </c>
      <c r="AV250" s="14" t="s">
        <v>86</v>
      </c>
      <c r="AW250" s="14" t="s">
        <v>37</v>
      </c>
      <c r="AX250" s="14" t="s">
        <v>76</v>
      </c>
      <c r="AY250" s="240" t="s">
        <v>130</v>
      </c>
    </row>
    <row r="251" spans="1:51" s="15" customFormat="1" ht="12">
      <c r="A251" s="15"/>
      <c r="B251" s="241"/>
      <c r="C251" s="242"/>
      <c r="D251" s="221" t="s">
        <v>138</v>
      </c>
      <c r="E251" s="243" t="s">
        <v>19</v>
      </c>
      <c r="F251" s="244" t="s">
        <v>175</v>
      </c>
      <c r="G251" s="242"/>
      <c r="H251" s="245">
        <v>16.5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1" t="s">
        <v>138</v>
      </c>
      <c r="AU251" s="251" t="s">
        <v>146</v>
      </c>
      <c r="AV251" s="15" t="s">
        <v>136</v>
      </c>
      <c r="AW251" s="15" t="s">
        <v>37</v>
      </c>
      <c r="AX251" s="15" t="s">
        <v>84</v>
      </c>
      <c r="AY251" s="251" t="s">
        <v>130</v>
      </c>
    </row>
    <row r="252" spans="1:65" s="2" customFormat="1" ht="14.4" customHeight="1">
      <c r="A252" s="38"/>
      <c r="B252" s="39"/>
      <c r="C252" s="205" t="s">
        <v>429</v>
      </c>
      <c r="D252" s="205" t="s">
        <v>132</v>
      </c>
      <c r="E252" s="206" t="s">
        <v>678</v>
      </c>
      <c r="F252" s="207" t="s">
        <v>675</v>
      </c>
      <c r="G252" s="208" t="s">
        <v>652</v>
      </c>
      <c r="H252" s="209">
        <v>4</v>
      </c>
      <c r="I252" s="210"/>
      <c r="J252" s="211">
        <f>ROUND(I252*H252,2)</f>
        <v>0</v>
      </c>
      <c r="K252" s="212"/>
      <c r="L252" s="44"/>
      <c r="M252" s="213" t="s">
        <v>19</v>
      </c>
      <c r="N252" s="214" t="s">
        <v>47</v>
      </c>
      <c r="O252" s="84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7" t="s">
        <v>222</v>
      </c>
      <c r="AT252" s="217" t="s">
        <v>132</v>
      </c>
      <c r="AU252" s="217" t="s">
        <v>146</v>
      </c>
      <c r="AY252" s="17" t="s">
        <v>130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7" t="s">
        <v>84</v>
      </c>
      <c r="BK252" s="218">
        <f>ROUND(I252*H252,2)</f>
        <v>0</v>
      </c>
      <c r="BL252" s="17" t="s">
        <v>222</v>
      </c>
      <c r="BM252" s="217" t="s">
        <v>679</v>
      </c>
    </row>
    <row r="253" spans="1:51" s="13" customFormat="1" ht="12">
      <c r="A253" s="13"/>
      <c r="B253" s="219"/>
      <c r="C253" s="220"/>
      <c r="D253" s="221" t="s">
        <v>138</v>
      </c>
      <c r="E253" s="222" t="s">
        <v>19</v>
      </c>
      <c r="F253" s="223" t="s">
        <v>565</v>
      </c>
      <c r="G253" s="220"/>
      <c r="H253" s="222" t="s">
        <v>19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29" t="s">
        <v>138</v>
      </c>
      <c r="AU253" s="229" t="s">
        <v>146</v>
      </c>
      <c r="AV253" s="13" t="s">
        <v>84</v>
      </c>
      <c r="AW253" s="13" t="s">
        <v>37</v>
      </c>
      <c r="AX253" s="13" t="s">
        <v>76</v>
      </c>
      <c r="AY253" s="229" t="s">
        <v>130</v>
      </c>
    </row>
    <row r="254" spans="1:51" s="13" customFormat="1" ht="12">
      <c r="A254" s="13"/>
      <c r="B254" s="219"/>
      <c r="C254" s="220"/>
      <c r="D254" s="221" t="s">
        <v>138</v>
      </c>
      <c r="E254" s="222" t="s">
        <v>19</v>
      </c>
      <c r="F254" s="223" t="s">
        <v>566</v>
      </c>
      <c r="G254" s="220"/>
      <c r="H254" s="222" t="s">
        <v>19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29" t="s">
        <v>138</v>
      </c>
      <c r="AU254" s="229" t="s">
        <v>146</v>
      </c>
      <c r="AV254" s="13" t="s">
        <v>84</v>
      </c>
      <c r="AW254" s="13" t="s">
        <v>37</v>
      </c>
      <c r="AX254" s="13" t="s">
        <v>76</v>
      </c>
      <c r="AY254" s="229" t="s">
        <v>130</v>
      </c>
    </row>
    <row r="255" spans="1:51" s="14" customFormat="1" ht="12">
      <c r="A255" s="14"/>
      <c r="B255" s="230"/>
      <c r="C255" s="231"/>
      <c r="D255" s="221" t="s">
        <v>138</v>
      </c>
      <c r="E255" s="232" t="s">
        <v>19</v>
      </c>
      <c r="F255" s="233" t="s">
        <v>680</v>
      </c>
      <c r="G255" s="231"/>
      <c r="H255" s="234">
        <v>4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0" t="s">
        <v>138</v>
      </c>
      <c r="AU255" s="240" t="s">
        <v>146</v>
      </c>
      <c r="AV255" s="14" t="s">
        <v>86</v>
      </c>
      <c r="AW255" s="14" t="s">
        <v>37</v>
      </c>
      <c r="AX255" s="14" t="s">
        <v>76</v>
      </c>
      <c r="AY255" s="240" t="s">
        <v>130</v>
      </c>
    </row>
    <row r="256" spans="1:51" s="15" customFormat="1" ht="12">
      <c r="A256" s="15"/>
      <c r="B256" s="241"/>
      <c r="C256" s="242"/>
      <c r="D256" s="221" t="s">
        <v>138</v>
      </c>
      <c r="E256" s="243" t="s">
        <v>19</v>
      </c>
      <c r="F256" s="244" t="s">
        <v>175</v>
      </c>
      <c r="G256" s="242"/>
      <c r="H256" s="245">
        <v>4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51" t="s">
        <v>138</v>
      </c>
      <c r="AU256" s="251" t="s">
        <v>146</v>
      </c>
      <c r="AV256" s="15" t="s">
        <v>136</v>
      </c>
      <c r="AW256" s="15" t="s">
        <v>37</v>
      </c>
      <c r="AX256" s="15" t="s">
        <v>84</v>
      </c>
      <c r="AY256" s="251" t="s">
        <v>130</v>
      </c>
    </row>
    <row r="257" spans="1:65" s="2" customFormat="1" ht="14.4" customHeight="1">
      <c r="A257" s="38"/>
      <c r="B257" s="39"/>
      <c r="C257" s="205" t="s">
        <v>435</v>
      </c>
      <c r="D257" s="205" t="s">
        <v>132</v>
      </c>
      <c r="E257" s="206" t="s">
        <v>681</v>
      </c>
      <c r="F257" s="207" t="s">
        <v>675</v>
      </c>
      <c r="G257" s="208" t="s">
        <v>652</v>
      </c>
      <c r="H257" s="209">
        <v>2</v>
      </c>
      <c r="I257" s="210"/>
      <c r="J257" s="211">
        <f>ROUND(I257*H257,2)</f>
        <v>0</v>
      </c>
      <c r="K257" s="212"/>
      <c r="L257" s="44"/>
      <c r="M257" s="213" t="s">
        <v>19</v>
      </c>
      <c r="N257" s="214" t="s">
        <v>47</v>
      </c>
      <c r="O257" s="84"/>
      <c r="P257" s="215">
        <f>O257*H257</f>
        <v>0</v>
      </c>
      <c r="Q257" s="215">
        <v>0</v>
      </c>
      <c r="R257" s="215">
        <f>Q257*H257</f>
        <v>0</v>
      </c>
      <c r="S257" s="215">
        <v>0</v>
      </c>
      <c r="T257" s="21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7" t="s">
        <v>222</v>
      </c>
      <c r="AT257" s="217" t="s">
        <v>132</v>
      </c>
      <c r="AU257" s="217" t="s">
        <v>146</v>
      </c>
      <c r="AY257" s="17" t="s">
        <v>130</v>
      </c>
      <c r="BE257" s="218">
        <f>IF(N257="základní",J257,0)</f>
        <v>0</v>
      </c>
      <c r="BF257" s="218">
        <f>IF(N257="snížená",J257,0)</f>
        <v>0</v>
      </c>
      <c r="BG257" s="218">
        <f>IF(N257="zákl. přenesená",J257,0)</f>
        <v>0</v>
      </c>
      <c r="BH257" s="218">
        <f>IF(N257="sníž. přenesená",J257,0)</f>
        <v>0</v>
      </c>
      <c r="BI257" s="218">
        <f>IF(N257="nulová",J257,0)</f>
        <v>0</v>
      </c>
      <c r="BJ257" s="17" t="s">
        <v>84</v>
      </c>
      <c r="BK257" s="218">
        <f>ROUND(I257*H257,2)</f>
        <v>0</v>
      </c>
      <c r="BL257" s="17" t="s">
        <v>222</v>
      </c>
      <c r="BM257" s="217" t="s">
        <v>682</v>
      </c>
    </row>
    <row r="258" spans="1:51" s="13" customFormat="1" ht="12">
      <c r="A258" s="13"/>
      <c r="B258" s="219"/>
      <c r="C258" s="220"/>
      <c r="D258" s="221" t="s">
        <v>138</v>
      </c>
      <c r="E258" s="222" t="s">
        <v>19</v>
      </c>
      <c r="F258" s="223" t="s">
        <v>565</v>
      </c>
      <c r="G258" s="220"/>
      <c r="H258" s="222" t="s">
        <v>19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29" t="s">
        <v>138</v>
      </c>
      <c r="AU258" s="229" t="s">
        <v>146</v>
      </c>
      <c r="AV258" s="13" t="s">
        <v>84</v>
      </c>
      <c r="AW258" s="13" t="s">
        <v>37</v>
      </c>
      <c r="AX258" s="13" t="s">
        <v>76</v>
      </c>
      <c r="AY258" s="229" t="s">
        <v>130</v>
      </c>
    </row>
    <row r="259" spans="1:51" s="13" customFormat="1" ht="12">
      <c r="A259" s="13"/>
      <c r="B259" s="219"/>
      <c r="C259" s="220"/>
      <c r="D259" s="221" t="s">
        <v>138</v>
      </c>
      <c r="E259" s="222" t="s">
        <v>19</v>
      </c>
      <c r="F259" s="223" t="s">
        <v>566</v>
      </c>
      <c r="G259" s="220"/>
      <c r="H259" s="222" t="s">
        <v>19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29" t="s">
        <v>138</v>
      </c>
      <c r="AU259" s="229" t="s">
        <v>146</v>
      </c>
      <c r="AV259" s="13" t="s">
        <v>84</v>
      </c>
      <c r="AW259" s="13" t="s">
        <v>37</v>
      </c>
      <c r="AX259" s="13" t="s">
        <v>76</v>
      </c>
      <c r="AY259" s="229" t="s">
        <v>130</v>
      </c>
    </row>
    <row r="260" spans="1:51" s="14" customFormat="1" ht="12">
      <c r="A260" s="14"/>
      <c r="B260" s="230"/>
      <c r="C260" s="231"/>
      <c r="D260" s="221" t="s">
        <v>138</v>
      </c>
      <c r="E260" s="232" t="s">
        <v>19</v>
      </c>
      <c r="F260" s="233" t="s">
        <v>683</v>
      </c>
      <c r="G260" s="231"/>
      <c r="H260" s="234">
        <v>2</v>
      </c>
      <c r="I260" s="235"/>
      <c r="J260" s="231"/>
      <c r="K260" s="231"/>
      <c r="L260" s="236"/>
      <c r="M260" s="237"/>
      <c r="N260" s="238"/>
      <c r="O260" s="238"/>
      <c r="P260" s="238"/>
      <c r="Q260" s="238"/>
      <c r="R260" s="238"/>
      <c r="S260" s="238"/>
      <c r="T260" s="239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0" t="s">
        <v>138</v>
      </c>
      <c r="AU260" s="240" t="s">
        <v>146</v>
      </c>
      <c r="AV260" s="14" t="s">
        <v>86</v>
      </c>
      <c r="AW260" s="14" t="s">
        <v>37</v>
      </c>
      <c r="AX260" s="14" t="s">
        <v>76</v>
      </c>
      <c r="AY260" s="240" t="s">
        <v>130</v>
      </c>
    </row>
    <row r="261" spans="1:51" s="15" customFormat="1" ht="12">
      <c r="A261" s="15"/>
      <c r="B261" s="241"/>
      <c r="C261" s="242"/>
      <c r="D261" s="221" t="s">
        <v>138</v>
      </c>
      <c r="E261" s="243" t="s">
        <v>19</v>
      </c>
      <c r="F261" s="244" t="s">
        <v>175</v>
      </c>
      <c r="G261" s="242"/>
      <c r="H261" s="245">
        <v>2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1" t="s">
        <v>138</v>
      </c>
      <c r="AU261" s="251" t="s">
        <v>146</v>
      </c>
      <c r="AV261" s="15" t="s">
        <v>136</v>
      </c>
      <c r="AW261" s="15" t="s">
        <v>37</v>
      </c>
      <c r="AX261" s="15" t="s">
        <v>84</v>
      </c>
      <c r="AY261" s="251" t="s">
        <v>130</v>
      </c>
    </row>
    <row r="262" spans="1:65" s="2" customFormat="1" ht="14.4" customHeight="1">
      <c r="A262" s="38"/>
      <c r="B262" s="39"/>
      <c r="C262" s="205" t="s">
        <v>440</v>
      </c>
      <c r="D262" s="205" t="s">
        <v>132</v>
      </c>
      <c r="E262" s="206" t="s">
        <v>684</v>
      </c>
      <c r="F262" s="207" t="s">
        <v>675</v>
      </c>
      <c r="G262" s="208" t="s">
        <v>652</v>
      </c>
      <c r="H262" s="209">
        <v>2</v>
      </c>
      <c r="I262" s="210"/>
      <c r="J262" s="211">
        <f>ROUND(I262*H262,2)</f>
        <v>0</v>
      </c>
      <c r="K262" s="212"/>
      <c r="L262" s="44"/>
      <c r="M262" s="213" t="s">
        <v>19</v>
      </c>
      <c r="N262" s="214" t="s">
        <v>47</v>
      </c>
      <c r="O262" s="84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17" t="s">
        <v>222</v>
      </c>
      <c r="AT262" s="217" t="s">
        <v>132</v>
      </c>
      <c r="AU262" s="217" t="s">
        <v>146</v>
      </c>
      <c r="AY262" s="17" t="s">
        <v>130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7" t="s">
        <v>84</v>
      </c>
      <c r="BK262" s="218">
        <f>ROUND(I262*H262,2)</f>
        <v>0</v>
      </c>
      <c r="BL262" s="17" t="s">
        <v>222</v>
      </c>
      <c r="BM262" s="217" t="s">
        <v>685</v>
      </c>
    </row>
    <row r="263" spans="1:51" s="13" customFormat="1" ht="12">
      <c r="A263" s="13"/>
      <c r="B263" s="219"/>
      <c r="C263" s="220"/>
      <c r="D263" s="221" t="s">
        <v>138</v>
      </c>
      <c r="E263" s="222" t="s">
        <v>19</v>
      </c>
      <c r="F263" s="223" t="s">
        <v>565</v>
      </c>
      <c r="G263" s="220"/>
      <c r="H263" s="222" t="s">
        <v>19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9" t="s">
        <v>138</v>
      </c>
      <c r="AU263" s="229" t="s">
        <v>146</v>
      </c>
      <c r="AV263" s="13" t="s">
        <v>84</v>
      </c>
      <c r="AW263" s="13" t="s">
        <v>37</v>
      </c>
      <c r="AX263" s="13" t="s">
        <v>76</v>
      </c>
      <c r="AY263" s="229" t="s">
        <v>130</v>
      </c>
    </row>
    <row r="264" spans="1:51" s="13" customFormat="1" ht="12">
      <c r="A264" s="13"/>
      <c r="B264" s="219"/>
      <c r="C264" s="220"/>
      <c r="D264" s="221" t="s">
        <v>138</v>
      </c>
      <c r="E264" s="222" t="s">
        <v>19</v>
      </c>
      <c r="F264" s="223" t="s">
        <v>566</v>
      </c>
      <c r="G264" s="220"/>
      <c r="H264" s="222" t="s">
        <v>19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29" t="s">
        <v>138</v>
      </c>
      <c r="AU264" s="229" t="s">
        <v>146</v>
      </c>
      <c r="AV264" s="13" t="s">
        <v>84</v>
      </c>
      <c r="AW264" s="13" t="s">
        <v>37</v>
      </c>
      <c r="AX264" s="13" t="s">
        <v>76</v>
      </c>
      <c r="AY264" s="229" t="s">
        <v>130</v>
      </c>
    </row>
    <row r="265" spans="1:51" s="14" customFormat="1" ht="12">
      <c r="A265" s="14"/>
      <c r="B265" s="230"/>
      <c r="C265" s="231"/>
      <c r="D265" s="221" t="s">
        <v>138</v>
      </c>
      <c r="E265" s="232" t="s">
        <v>19</v>
      </c>
      <c r="F265" s="233" t="s">
        <v>683</v>
      </c>
      <c r="G265" s="231"/>
      <c r="H265" s="234">
        <v>2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0" t="s">
        <v>138</v>
      </c>
      <c r="AU265" s="240" t="s">
        <v>146</v>
      </c>
      <c r="AV265" s="14" t="s">
        <v>86</v>
      </c>
      <c r="AW265" s="14" t="s">
        <v>37</v>
      </c>
      <c r="AX265" s="14" t="s">
        <v>76</v>
      </c>
      <c r="AY265" s="240" t="s">
        <v>130</v>
      </c>
    </row>
    <row r="266" spans="1:51" s="15" customFormat="1" ht="12">
      <c r="A266" s="15"/>
      <c r="B266" s="241"/>
      <c r="C266" s="242"/>
      <c r="D266" s="221" t="s">
        <v>138</v>
      </c>
      <c r="E266" s="243" t="s">
        <v>19</v>
      </c>
      <c r="F266" s="244" t="s">
        <v>175</v>
      </c>
      <c r="G266" s="242"/>
      <c r="H266" s="245">
        <v>2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1" t="s">
        <v>138</v>
      </c>
      <c r="AU266" s="251" t="s">
        <v>146</v>
      </c>
      <c r="AV266" s="15" t="s">
        <v>136</v>
      </c>
      <c r="AW266" s="15" t="s">
        <v>37</v>
      </c>
      <c r="AX266" s="15" t="s">
        <v>84</v>
      </c>
      <c r="AY266" s="251" t="s">
        <v>130</v>
      </c>
    </row>
    <row r="267" spans="1:65" s="2" customFormat="1" ht="14.4" customHeight="1">
      <c r="A267" s="38"/>
      <c r="B267" s="39"/>
      <c r="C267" s="205" t="s">
        <v>445</v>
      </c>
      <c r="D267" s="205" t="s">
        <v>132</v>
      </c>
      <c r="E267" s="206" t="s">
        <v>686</v>
      </c>
      <c r="F267" s="207" t="s">
        <v>675</v>
      </c>
      <c r="G267" s="208" t="s">
        <v>652</v>
      </c>
      <c r="H267" s="209">
        <v>2</v>
      </c>
      <c r="I267" s="210"/>
      <c r="J267" s="211">
        <f>ROUND(I267*H267,2)</f>
        <v>0</v>
      </c>
      <c r="K267" s="212"/>
      <c r="L267" s="44"/>
      <c r="M267" s="213" t="s">
        <v>19</v>
      </c>
      <c r="N267" s="214" t="s">
        <v>47</v>
      </c>
      <c r="O267" s="84"/>
      <c r="P267" s="215">
        <f>O267*H267</f>
        <v>0</v>
      </c>
      <c r="Q267" s="215">
        <v>0</v>
      </c>
      <c r="R267" s="215">
        <f>Q267*H267</f>
        <v>0</v>
      </c>
      <c r="S267" s="215">
        <v>0</v>
      </c>
      <c r="T267" s="21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7" t="s">
        <v>222</v>
      </c>
      <c r="AT267" s="217" t="s">
        <v>132</v>
      </c>
      <c r="AU267" s="217" t="s">
        <v>146</v>
      </c>
      <c r="AY267" s="17" t="s">
        <v>130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7" t="s">
        <v>84</v>
      </c>
      <c r="BK267" s="218">
        <f>ROUND(I267*H267,2)</f>
        <v>0</v>
      </c>
      <c r="BL267" s="17" t="s">
        <v>222</v>
      </c>
      <c r="BM267" s="217" t="s">
        <v>687</v>
      </c>
    </row>
    <row r="268" spans="1:51" s="13" customFormat="1" ht="12">
      <c r="A268" s="13"/>
      <c r="B268" s="219"/>
      <c r="C268" s="220"/>
      <c r="D268" s="221" t="s">
        <v>138</v>
      </c>
      <c r="E268" s="222" t="s">
        <v>19</v>
      </c>
      <c r="F268" s="223" t="s">
        <v>565</v>
      </c>
      <c r="G268" s="220"/>
      <c r="H268" s="222" t="s">
        <v>19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29" t="s">
        <v>138</v>
      </c>
      <c r="AU268" s="229" t="s">
        <v>146</v>
      </c>
      <c r="AV268" s="13" t="s">
        <v>84</v>
      </c>
      <c r="AW268" s="13" t="s">
        <v>37</v>
      </c>
      <c r="AX268" s="13" t="s">
        <v>76</v>
      </c>
      <c r="AY268" s="229" t="s">
        <v>130</v>
      </c>
    </row>
    <row r="269" spans="1:51" s="13" customFormat="1" ht="12">
      <c r="A269" s="13"/>
      <c r="B269" s="219"/>
      <c r="C269" s="220"/>
      <c r="D269" s="221" t="s">
        <v>138</v>
      </c>
      <c r="E269" s="222" t="s">
        <v>19</v>
      </c>
      <c r="F269" s="223" t="s">
        <v>566</v>
      </c>
      <c r="G269" s="220"/>
      <c r="H269" s="222" t="s">
        <v>19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9" t="s">
        <v>138</v>
      </c>
      <c r="AU269" s="229" t="s">
        <v>146</v>
      </c>
      <c r="AV269" s="13" t="s">
        <v>84</v>
      </c>
      <c r="AW269" s="13" t="s">
        <v>37</v>
      </c>
      <c r="AX269" s="13" t="s">
        <v>76</v>
      </c>
      <c r="AY269" s="229" t="s">
        <v>130</v>
      </c>
    </row>
    <row r="270" spans="1:51" s="14" customFormat="1" ht="12">
      <c r="A270" s="14"/>
      <c r="B270" s="230"/>
      <c r="C270" s="231"/>
      <c r="D270" s="221" t="s">
        <v>138</v>
      </c>
      <c r="E270" s="232" t="s">
        <v>19</v>
      </c>
      <c r="F270" s="233" t="s">
        <v>683</v>
      </c>
      <c r="G270" s="231"/>
      <c r="H270" s="234">
        <v>2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0" t="s">
        <v>138</v>
      </c>
      <c r="AU270" s="240" t="s">
        <v>146</v>
      </c>
      <c r="AV270" s="14" t="s">
        <v>86</v>
      </c>
      <c r="AW270" s="14" t="s">
        <v>37</v>
      </c>
      <c r="AX270" s="14" t="s">
        <v>76</v>
      </c>
      <c r="AY270" s="240" t="s">
        <v>130</v>
      </c>
    </row>
    <row r="271" spans="1:51" s="15" customFormat="1" ht="12">
      <c r="A271" s="15"/>
      <c r="B271" s="241"/>
      <c r="C271" s="242"/>
      <c r="D271" s="221" t="s">
        <v>138</v>
      </c>
      <c r="E271" s="243" t="s">
        <v>19</v>
      </c>
      <c r="F271" s="244" t="s">
        <v>175</v>
      </c>
      <c r="G271" s="242"/>
      <c r="H271" s="245">
        <v>2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1" t="s">
        <v>138</v>
      </c>
      <c r="AU271" s="251" t="s">
        <v>146</v>
      </c>
      <c r="AV271" s="15" t="s">
        <v>136</v>
      </c>
      <c r="AW271" s="15" t="s">
        <v>37</v>
      </c>
      <c r="AX271" s="15" t="s">
        <v>84</v>
      </c>
      <c r="AY271" s="251" t="s">
        <v>130</v>
      </c>
    </row>
    <row r="272" spans="1:65" s="2" customFormat="1" ht="14.4" customHeight="1">
      <c r="A272" s="38"/>
      <c r="B272" s="39"/>
      <c r="C272" s="205" t="s">
        <v>450</v>
      </c>
      <c r="D272" s="205" t="s">
        <v>132</v>
      </c>
      <c r="E272" s="206" t="s">
        <v>688</v>
      </c>
      <c r="F272" s="207" t="s">
        <v>675</v>
      </c>
      <c r="G272" s="208" t="s">
        <v>652</v>
      </c>
      <c r="H272" s="209">
        <v>2</v>
      </c>
      <c r="I272" s="210"/>
      <c r="J272" s="211">
        <f>ROUND(I272*H272,2)</f>
        <v>0</v>
      </c>
      <c r="K272" s="212"/>
      <c r="L272" s="44"/>
      <c r="M272" s="213" t="s">
        <v>19</v>
      </c>
      <c r="N272" s="214" t="s">
        <v>47</v>
      </c>
      <c r="O272" s="84"/>
      <c r="P272" s="215">
        <f>O272*H272</f>
        <v>0</v>
      </c>
      <c r="Q272" s="215">
        <v>0</v>
      </c>
      <c r="R272" s="215">
        <f>Q272*H272</f>
        <v>0</v>
      </c>
      <c r="S272" s="215">
        <v>0</v>
      </c>
      <c r="T272" s="21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17" t="s">
        <v>222</v>
      </c>
      <c r="AT272" s="217" t="s">
        <v>132</v>
      </c>
      <c r="AU272" s="217" t="s">
        <v>146</v>
      </c>
      <c r="AY272" s="17" t="s">
        <v>130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7" t="s">
        <v>84</v>
      </c>
      <c r="BK272" s="218">
        <f>ROUND(I272*H272,2)</f>
        <v>0</v>
      </c>
      <c r="BL272" s="17" t="s">
        <v>222</v>
      </c>
      <c r="BM272" s="217" t="s">
        <v>689</v>
      </c>
    </row>
    <row r="273" spans="1:51" s="13" customFormat="1" ht="12">
      <c r="A273" s="13"/>
      <c r="B273" s="219"/>
      <c r="C273" s="220"/>
      <c r="D273" s="221" t="s">
        <v>138</v>
      </c>
      <c r="E273" s="222" t="s">
        <v>19</v>
      </c>
      <c r="F273" s="223" t="s">
        <v>565</v>
      </c>
      <c r="G273" s="220"/>
      <c r="H273" s="222" t="s">
        <v>19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9" t="s">
        <v>138</v>
      </c>
      <c r="AU273" s="229" t="s">
        <v>146</v>
      </c>
      <c r="AV273" s="13" t="s">
        <v>84</v>
      </c>
      <c r="AW273" s="13" t="s">
        <v>37</v>
      </c>
      <c r="AX273" s="13" t="s">
        <v>76</v>
      </c>
      <c r="AY273" s="229" t="s">
        <v>130</v>
      </c>
    </row>
    <row r="274" spans="1:51" s="13" customFormat="1" ht="12">
      <c r="A274" s="13"/>
      <c r="B274" s="219"/>
      <c r="C274" s="220"/>
      <c r="D274" s="221" t="s">
        <v>138</v>
      </c>
      <c r="E274" s="222" t="s">
        <v>19</v>
      </c>
      <c r="F274" s="223" t="s">
        <v>566</v>
      </c>
      <c r="G274" s="220"/>
      <c r="H274" s="222" t="s">
        <v>19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9" t="s">
        <v>138</v>
      </c>
      <c r="AU274" s="229" t="s">
        <v>146</v>
      </c>
      <c r="AV274" s="13" t="s">
        <v>84</v>
      </c>
      <c r="AW274" s="13" t="s">
        <v>37</v>
      </c>
      <c r="AX274" s="13" t="s">
        <v>76</v>
      </c>
      <c r="AY274" s="229" t="s">
        <v>130</v>
      </c>
    </row>
    <row r="275" spans="1:51" s="14" customFormat="1" ht="12">
      <c r="A275" s="14"/>
      <c r="B275" s="230"/>
      <c r="C275" s="231"/>
      <c r="D275" s="221" t="s">
        <v>138</v>
      </c>
      <c r="E275" s="232" t="s">
        <v>19</v>
      </c>
      <c r="F275" s="233" t="s">
        <v>683</v>
      </c>
      <c r="G275" s="231"/>
      <c r="H275" s="234">
        <v>2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0" t="s">
        <v>138</v>
      </c>
      <c r="AU275" s="240" t="s">
        <v>146</v>
      </c>
      <c r="AV275" s="14" t="s">
        <v>86</v>
      </c>
      <c r="AW275" s="14" t="s">
        <v>37</v>
      </c>
      <c r="AX275" s="14" t="s">
        <v>76</v>
      </c>
      <c r="AY275" s="240" t="s">
        <v>130</v>
      </c>
    </row>
    <row r="276" spans="1:51" s="15" customFormat="1" ht="12">
      <c r="A276" s="15"/>
      <c r="B276" s="241"/>
      <c r="C276" s="242"/>
      <c r="D276" s="221" t="s">
        <v>138</v>
      </c>
      <c r="E276" s="243" t="s">
        <v>19</v>
      </c>
      <c r="F276" s="244" t="s">
        <v>175</v>
      </c>
      <c r="G276" s="242"/>
      <c r="H276" s="245">
        <v>2</v>
      </c>
      <c r="I276" s="246"/>
      <c r="J276" s="242"/>
      <c r="K276" s="242"/>
      <c r="L276" s="247"/>
      <c r="M276" s="248"/>
      <c r="N276" s="249"/>
      <c r="O276" s="249"/>
      <c r="P276" s="249"/>
      <c r="Q276" s="249"/>
      <c r="R276" s="249"/>
      <c r="S276" s="249"/>
      <c r="T276" s="250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1" t="s">
        <v>138</v>
      </c>
      <c r="AU276" s="251" t="s">
        <v>146</v>
      </c>
      <c r="AV276" s="15" t="s">
        <v>136</v>
      </c>
      <c r="AW276" s="15" t="s">
        <v>37</v>
      </c>
      <c r="AX276" s="15" t="s">
        <v>84</v>
      </c>
      <c r="AY276" s="251" t="s">
        <v>130</v>
      </c>
    </row>
    <row r="277" spans="1:65" s="2" customFormat="1" ht="14.4" customHeight="1">
      <c r="A277" s="38"/>
      <c r="B277" s="39"/>
      <c r="C277" s="205" t="s">
        <v>458</v>
      </c>
      <c r="D277" s="205" t="s">
        <v>132</v>
      </c>
      <c r="E277" s="206" t="s">
        <v>690</v>
      </c>
      <c r="F277" s="207" t="s">
        <v>675</v>
      </c>
      <c r="G277" s="208" t="s">
        <v>652</v>
      </c>
      <c r="H277" s="209">
        <v>2</v>
      </c>
      <c r="I277" s="210"/>
      <c r="J277" s="211">
        <f>ROUND(I277*H277,2)</f>
        <v>0</v>
      </c>
      <c r="K277" s="212"/>
      <c r="L277" s="44"/>
      <c r="M277" s="213" t="s">
        <v>19</v>
      </c>
      <c r="N277" s="214" t="s">
        <v>47</v>
      </c>
      <c r="O277" s="84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7" t="s">
        <v>222</v>
      </c>
      <c r="AT277" s="217" t="s">
        <v>132</v>
      </c>
      <c r="AU277" s="217" t="s">
        <v>146</v>
      </c>
      <c r="AY277" s="17" t="s">
        <v>130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7" t="s">
        <v>84</v>
      </c>
      <c r="BK277" s="218">
        <f>ROUND(I277*H277,2)</f>
        <v>0</v>
      </c>
      <c r="BL277" s="17" t="s">
        <v>222</v>
      </c>
      <c r="BM277" s="217" t="s">
        <v>691</v>
      </c>
    </row>
    <row r="278" spans="1:51" s="13" customFormat="1" ht="12">
      <c r="A278" s="13"/>
      <c r="B278" s="219"/>
      <c r="C278" s="220"/>
      <c r="D278" s="221" t="s">
        <v>138</v>
      </c>
      <c r="E278" s="222" t="s">
        <v>19</v>
      </c>
      <c r="F278" s="223" t="s">
        <v>565</v>
      </c>
      <c r="G278" s="220"/>
      <c r="H278" s="222" t="s">
        <v>19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9" t="s">
        <v>138</v>
      </c>
      <c r="AU278" s="229" t="s">
        <v>146</v>
      </c>
      <c r="AV278" s="13" t="s">
        <v>84</v>
      </c>
      <c r="AW278" s="13" t="s">
        <v>37</v>
      </c>
      <c r="AX278" s="13" t="s">
        <v>76</v>
      </c>
      <c r="AY278" s="229" t="s">
        <v>130</v>
      </c>
    </row>
    <row r="279" spans="1:51" s="13" customFormat="1" ht="12">
      <c r="A279" s="13"/>
      <c r="B279" s="219"/>
      <c r="C279" s="220"/>
      <c r="D279" s="221" t="s">
        <v>138</v>
      </c>
      <c r="E279" s="222" t="s">
        <v>19</v>
      </c>
      <c r="F279" s="223" t="s">
        <v>566</v>
      </c>
      <c r="G279" s="220"/>
      <c r="H279" s="222" t="s">
        <v>19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9" t="s">
        <v>138</v>
      </c>
      <c r="AU279" s="229" t="s">
        <v>146</v>
      </c>
      <c r="AV279" s="13" t="s">
        <v>84</v>
      </c>
      <c r="AW279" s="13" t="s">
        <v>37</v>
      </c>
      <c r="AX279" s="13" t="s">
        <v>76</v>
      </c>
      <c r="AY279" s="229" t="s">
        <v>130</v>
      </c>
    </row>
    <row r="280" spans="1:51" s="14" customFormat="1" ht="12">
      <c r="A280" s="14"/>
      <c r="B280" s="230"/>
      <c r="C280" s="231"/>
      <c r="D280" s="221" t="s">
        <v>138</v>
      </c>
      <c r="E280" s="232" t="s">
        <v>19</v>
      </c>
      <c r="F280" s="233" t="s">
        <v>683</v>
      </c>
      <c r="G280" s="231"/>
      <c r="H280" s="234">
        <v>2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0" t="s">
        <v>138</v>
      </c>
      <c r="AU280" s="240" t="s">
        <v>146</v>
      </c>
      <c r="AV280" s="14" t="s">
        <v>86</v>
      </c>
      <c r="AW280" s="14" t="s">
        <v>37</v>
      </c>
      <c r="AX280" s="14" t="s">
        <v>76</v>
      </c>
      <c r="AY280" s="240" t="s">
        <v>130</v>
      </c>
    </row>
    <row r="281" spans="1:51" s="15" customFormat="1" ht="12">
      <c r="A281" s="15"/>
      <c r="B281" s="241"/>
      <c r="C281" s="242"/>
      <c r="D281" s="221" t="s">
        <v>138</v>
      </c>
      <c r="E281" s="243" t="s">
        <v>19</v>
      </c>
      <c r="F281" s="244" t="s">
        <v>175</v>
      </c>
      <c r="G281" s="242"/>
      <c r="H281" s="245">
        <v>2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51" t="s">
        <v>138</v>
      </c>
      <c r="AU281" s="251" t="s">
        <v>146</v>
      </c>
      <c r="AV281" s="15" t="s">
        <v>136</v>
      </c>
      <c r="AW281" s="15" t="s">
        <v>37</v>
      </c>
      <c r="AX281" s="15" t="s">
        <v>84</v>
      </c>
      <c r="AY281" s="251" t="s">
        <v>130</v>
      </c>
    </row>
    <row r="282" spans="1:65" s="2" customFormat="1" ht="19.8" customHeight="1">
      <c r="A282" s="38"/>
      <c r="B282" s="39"/>
      <c r="C282" s="258" t="s">
        <v>464</v>
      </c>
      <c r="D282" s="258" t="s">
        <v>149</v>
      </c>
      <c r="E282" s="259" t="s">
        <v>692</v>
      </c>
      <c r="F282" s="260" t="s">
        <v>693</v>
      </c>
      <c r="G282" s="261" t="s">
        <v>221</v>
      </c>
      <c r="H282" s="262">
        <v>1</v>
      </c>
      <c r="I282" s="263"/>
      <c r="J282" s="264">
        <f>ROUND(I282*H282,2)</f>
        <v>0</v>
      </c>
      <c r="K282" s="265"/>
      <c r="L282" s="266"/>
      <c r="M282" s="267" t="s">
        <v>19</v>
      </c>
      <c r="N282" s="268" t="s">
        <v>47</v>
      </c>
      <c r="O282" s="84"/>
      <c r="P282" s="215">
        <f>O282*H282</f>
        <v>0</v>
      </c>
      <c r="Q282" s="215">
        <v>0</v>
      </c>
      <c r="R282" s="215">
        <f>Q282*H282</f>
        <v>0</v>
      </c>
      <c r="S282" s="215">
        <v>0</v>
      </c>
      <c r="T282" s="21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7" t="s">
        <v>630</v>
      </c>
      <c r="AT282" s="217" t="s">
        <v>149</v>
      </c>
      <c r="AU282" s="217" t="s">
        <v>146</v>
      </c>
      <c r="AY282" s="17" t="s">
        <v>130</v>
      </c>
      <c r="BE282" s="218">
        <f>IF(N282="základní",J282,0)</f>
        <v>0</v>
      </c>
      <c r="BF282" s="218">
        <f>IF(N282="snížená",J282,0)</f>
        <v>0</v>
      </c>
      <c r="BG282" s="218">
        <f>IF(N282="zákl. přenesená",J282,0)</f>
        <v>0</v>
      </c>
      <c r="BH282" s="218">
        <f>IF(N282="sníž. přenesená",J282,0)</f>
        <v>0</v>
      </c>
      <c r="BI282" s="218">
        <f>IF(N282="nulová",J282,0)</f>
        <v>0</v>
      </c>
      <c r="BJ282" s="17" t="s">
        <v>84</v>
      </c>
      <c r="BK282" s="218">
        <f>ROUND(I282*H282,2)</f>
        <v>0</v>
      </c>
      <c r="BL282" s="17" t="s">
        <v>222</v>
      </c>
      <c r="BM282" s="217" t="s">
        <v>694</v>
      </c>
    </row>
    <row r="283" spans="1:51" s="13" customFormat="1" ht="12">
      <c r="A283" s="13"/>
      <c r="B283" s="219"/>
      <c r="C283" s="220"/>
      <c r="D283" s="221" t="s">
        <v>138</v>
      </c>
      <c r="E283" s="222" t="s">
        <v>19</v>
      </c>
      <c r="F283" s="223" t="s">
        <v>565</v>
      </c>
      <c r="G283" s="220"/>
      <c r="H283" s="222" t="s">
        <v>19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9" t="s">
        <v>138</v>
      </c>
      <c r="AU283" s="229" t="s">
        <v>146</v>
      </c>
      <c r="AV283" s="13" t="s">
        <v>84</v>
      </c>
      <c r="AW283" s="13" t="s">
        <v>37</v>
      </c>
      <c r="AX283" s="13" t="s">
        <v>76</v>
      </c>
      <c r="AY283" s="229" t="s">
        <v>130</v>
      </c>
    </row>
    <row r="284" spans="1:51" s="13" customFormat="1" ht="12">
      <c r="A284" s="13"/>
      <c r="B284" s="219"/>
      <c r="C284" s="220"/>
      <c r="D284" s="221" t="s">
        <v>138</v>
      </c>
      <c r="E284" s="222" t="s">
        <v>19</v>
      </c>
      <c r="F284" s="223" t="s">
        <v>566</v>
      </c>
      <c r="G284" s="220"/>
      <c r="H284" s="222" t="s">
        <v>19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29" t="s">
        <v>138</v>
      </c>
      <c r="AU284" s="229" t="s">
        <v>146</v>
      </c>
      <c r="AV284" s="13" t="s">
        <v>84</v>
      </c>
      <c r="AW284" s="13" t="s">
        <v>37</v>
      </c>
      <c r="AX284" s="13" t="s">
        <v>76</v>
      </c>
      <c r="AY284" s="229" t="s">
        <v>130</v>
      </c>
    </row>
    <row r="285" spans="1:51" s="14" customFormat="1" ht="12">
      <c r="A285" s="14"/>
      <c r="B285" s="230"/>
      <c r="C285" s="231"/>
      <c r="D285" s="221" t="s">
        <v>138</v>
      </c>
      <c r="E285" s="232" t="s">
        <v>19</v>
      </c>
      <c r="F285" s="233" t="s">
        <v>642</v>
      </c>
      <c r="G285" s="231"/>
      <c r="H285" s="234">
        <v>1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0" t="s">
        <v>138</v>
      </c>
      <c r="AU285" s="240" t="s">
        <v>146</v>
      </c>
      <c r="AV285" s="14" t="s">
        <v>86</v>
      </c>
      <c r="AW285" s="14" t="s">
        <v>37</v>
      </c>
      <c r="AX285" s="14" t="s">
        <v>76</v>
      </c>
      <c r="AY285" s="240" t="s">
        <v>130</v>
      </c>
    </row>
    <row r="286" spans="1:51" s="15" customFormat="1" ht="12">
      <c r="A286" s="15"/>
      <c r="B286" s="241"/>
      <c r="C286" s="242"/>
      <c r="D286" s="221" t="s">
        <v>138</v>
      </c>
      <c r="E286" s="243" t="s">
        <v>19</v>
      </c>
      <c r="F286" s="244" t="s">
        <v>175</v>
      </c>
      <c r="G286" s="242"/>
      <c r="H286" s="245">
        <v>1</v>
      </c>
      <c r="I286" s="246"/>
      <c r="J286" s="242"/>
      <c r="K286" s="242"/>
      <c r="L286" s="247"/>
      <c r="M286" s="248"/>
      <c r="N286" s="249"/>
      <c r="O286" s="249"/>
      <c r="P286" s="249"/>
      <c r="Q286" s="249"/>
      <c r="R286" s="249"/>
      <c r="S286" s="249"/>
      <c r="T286" s="250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51" t="s">
        <v>138</v>
      </c>
      <c r="AU286" s="251" t="s">
        <v>146</v>
      </c>
      <c r="AV286" s="15" t="s">
        <v>136</v>
      </c>
      <c r="AW286" s="15" t="s">
        <v>37</v>
      </c>
      <c r="AX286" s="15" t="s">
        <v>84</v>
      </c>
      <c r="AY286" s="251" t="s">
        <v>130</v>
      </c>
    </row>
    <row r="287" spans="1:65" s="2" customFormat="1" ht="14.4" customHeight="1">
      <c r="A287" s="38"/>
      <c r="B287" s="39"/>
      <c r="C287" s="205" t="s">
        <v>469</v>
      </c>
      <c r="D287" s="205" t="s">
        <v>132</v>
      </c>
      <c r="E287" s="206" t="s">
        <v>695</v>
      </c>
      <c r="F287" s="207" t="s">
        <v>696</v>
      </c>
      <c r="G287" s="208" t="s">
        <v>652</v>
      </c>
      <c r="H287" s="209">
        <v>2</v>
      </c>
      <c r="I287" s="210"/>
      <c r="J287" s="211">
        <f>ROUND(I287*H287,2)</f>
        <v>0</v>
      </c>
      <c r="K287" s="212"/>
      <c r="L287" s="44"/>
      <c r="M287" s="213" t="s">
        <v>19</v>
      </c>
      <c r="N287" s="214" t="s">
        <v>47</v>
      </c>
      <c r="O287" s="84"/>
      <c r="P287" s="215">
        <f>O287*H287</f>
        <v>0</v>
      </c>
      <c r="Q287" s="215">
        <v>0</v>
      </c>
      <c r="R287" s="215">
        <f>Q287*H287</f>
        <v>0</v>
      </c>
      <c r="S287" s="215">
        <v>0</v>
      </c>
      <c r="T287" s="216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7" t="s">
        <v>222</v>
      </c>
      <c r="AT287" s="217" t="s">
        <v>132</v>
      </c>
      <c r="AU287" s="217" t="s">
        <v>146</v>
      </c>
      <c r="AY287" s="17" t="s">
        <v>130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7" t="s">
        <v>84</v>
      </c>
      <c r="BK287" s="218">
        <f>ROUND(I287*H287,2)</f>
        <v>0</v>
      </c>
      <c r="BL287" s="17" t="s">
        <v>222</v>
      </c>
      <c r="BM287" s="217" t="s">
        <v>697</v>
      </c>
    </row>
    <row r="288" spans="1:51" s="13" customFormat="1" ht="12">
      <c r="A288" s="13"/>
      <c r="B288" s="219"/>
      <c r="C288" s="220"/>
      <c r="D288" s="221" t="s">
        <v>138</v>
      </c>
      <c r="E288" s="222" t="s">
        <v>19</v>
      </c>
      <c r="F288" s="223" t="s">
        <v>565</v>
      </c>
      <c r="G288" s="220"/>
      <c r="H288" s="222" t="s">
        <v>19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9" t="s">
        <v>138</v>
      </c>
      <c r="AU288" s="229" t="s">
        <v>146</v>
      </c>
      <c r="AV288" s="13" t="s">
        <v>84</v>
      </c>
      <c r="AW288" s="13" t="s">
        <v>37</v>
      </c>
      <c r="AX288" s="13" t="s">
        <v>76</v>
      </c>
      <c r="AY288" s="229" t="s">
        <v>130</v>
      </c>
    </row>
    <row r="289" spans="1:51" s="13" customFormat="1" ht="12">
      <c r="A289" s="13"/>
      <c r="B289" s="219"/>
      <c r="C289" s="220"/>
      <c r="D289" s="221" t="s">
        <v>138</v>
      </c>
      <c r="E289" s="222" t="s">
        <v>19</v>
      </c>
      <c r="F289" s="223" t="s">
        <v>566</v>
      </c>
      <c r="G289" s="220"/>
      <c r="H289" s="222" t="s">
        <v>19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9" t="s">
        <v>138</v>
      </c>
      <c r="AU289" s="229" t="s">
        <v>146</v>
      </c>
      <c r="AV289" s="13" t="s">
        <v>84</v>
      </c>
      <c r="AW289" s="13" t="s">
        <v>37</v>
      </c>
      <c r="AX289" s="13" t="s">
        <v>76</v>
      </c>
      <c r="AY289" s="229" t="s">
        <v>130</v>
      </c>
    </row>
    <row r="290" spans="1:51" s="14" customFormat="1" ht="12">
      <c r="A290" s="14"/>
      <c r="B290" s="230"/>
      <c r="C290" s="231"/>
      <c r="D290" s="221" t="s">
        <v>138</v>
      </c>
      <c r="E290" s="232" t="s">
        <v>19</v>
      </c>
      <c r="F290" s="233" t="s">
        <v>683</v>
      </c>
      <c r="G290" s="231"/>
      <c r="H290" s="234">
        <v>2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0" t="s">
        <v>138</v>
      </c>
      <c r="AU290" s="240" t="s">
        <v>146</v>
      </c>
      <c r="AV290" s="14" t="s">
        <v>86</v>
      </c>
      <c r="AW290" s="14" t="s">
        <v>37</v>
      </c>
      <c r="AX290" s="14" t="s">
        <v>76</v>
      </c>
      <c r="AY290" s="240" t="s">
        <v>130</v>
      </c>
    </row>
    <row r="291" spans="1:51" s="15" customFormat="1" ht="12">
      <c r="A291" s="15"/>
      <c r="B291" s="241"/>
      <c r="C291" s="242"/>
      <c r="D291" s="221" t="s">
        <v>138</v>
      </c>
      <c r="E291" s="243" t="s">
        <v>19</v>
      </c>
      <c r="F291" s="244" t="s">
        <v>175</v>
      </c>
      <c r="G291" s="242"/>
      <c r="H291" s="245">
        <v>2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1" t="s">
        <v>138</v>
      </c>
      <c r="AU291" s="251" t="s">
        <v>146</v>
      </c>
      <c r="AV291" s="15" t="s">
        <v>136</v>
      </c>
      <c r="AW291" s="15" t="s">
        <v>37</v>
      </c>
      <c r="AX291" s="15" t="s">
        <v>84</v>
      </c>
      <c r="AY291" s="251" t="s">
        <v>130</v>
      </c>
    </row>
    <row r="292" spans="1:65" s="2" customFormat="1" ht="14.4" customHeight="1">
      <c r="A292" s="38"/>
      <c r="B292" s="39"/>
      <c r="C292" s="205" t="s">
        <v>475</v>
      </c>
      <c r="D292" s="205" t="s">
        <v>132</v>
      </c>
      <c r="E292" s="206" t="s">
        <v>698</v>
      </c>
      <c r="F292" s="207" t="s">
        <v>696</v>
      </c>
      <c r="G292" s="208" t="s">
        <v>652</v>
      </c>
      <c r="H292" s="209">
        <v>2</v>
      </c>
      <c r="I292" s="210"/>
      <c r="J292" s="211">
        <f>ROUND(I292*H292,2)</f>
        <v>0</v>
      </c>
      <c r="K292" s="212"/>
      <c r="L292" s="44"/>
      <c r="M292" s="213" t="s">
        <v>19</v>
      </c>
      <c r="N292" s="214" t="s">
        <v>47</v>
      </c>
      <c r="O292" s="84"/>
      <c r="P292" s="215">
        <f>O292*H292</f>
        <v>0</v>
      </c>
      <c r="Q292" s="215">
        <v>0</v>
      </c>
      <c r="R292" s="215">
        <f>Q292*H292</f>
        <v>0</v>
      </c>
      <c r="S292" s="215">
        <v>0</v>
      </c>
      <c r="T292" s="216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17" t="s">
        <v>222</v>
      </c>
      <c r="AT292" s="217" t="s">
        <v>132</v>
      </c>
      <c r="AU292" s="217" t="s">
        <v>146</v>
      </c>
      <c r="AY292" s="17" t="s">
        <v>130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7" t="s">
        <v>84</v>
      </c>
      <c r="BK292" s="218">
        <f>ROUND(I292*H292,2)</f>
        <v>0</v>
      </c>
      <c r="BL292" s="17" t="s">
        <v>222</v>
      </c>
      <c r="BM292" s="217" t="s">
        <v>699</v>
      </c>
    </row>
    <row r="293" spans="1:51" s="13" customFormat="1" ht="12">
      <c r="A293" s="13"/>
      <c r="B293" s="219"/>
      <c r="C293" s="220"/>
      <c r="D293" s="221" t="s">
        <v>138</v>
      </c>
      <c r="E293" s="222" t="s">
        <v>19</v>
      </c>
      <c r="F293" s="223" t="s">
        <v>565</v>
      </c>
      <c r="G293" s="220"/>
      <c r="H293" s="222" t="s">
        <v>19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9" t="s">
        <v>138</v>
      </c>
      <c r="AU293" s="229" t="s">
        <v>146</v>
      </c>
      <c r="AV293" s="13" t="s">
        <v>84</v>
      </c>
      <c r="AW293" s="13" t="s">
        <v>37</v>
      </c>
      <c r="AX293" s="13" t="s">
        <v>76</v>
      </c>
      <c r="AY293" s="229" t="s">
        <v>130</v>
      </c>
    </row>
    <row r="294" spans="1:51" s="13" customFormat="1" ht="12">
      <c r="A294" s="13"/>
      <c r="B294" s="219"/>
      <c r="C294" s="220"/>
      <c r="D294" s="221" t="s">
        <v>138</v>
      </c>
      <c r="E294" s="222" t="s">
        <v>19</v>
      </c>
      <c r="F294" s="223" t="s">
        <v>566</v>
      </c>
      <c r="G294" s="220"/>
      <c r="H294" s="222" t="s">
        <v>19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9" t="s">
        <v>138</v>
      </c>
      <c r="AU294" s="229" t="s">
        <v>146</v>
      </c>
      <c r="AV294" s="13" t="s">
        <v>84</v>
      </c>
      <c r="AW294" s="13" t="s">
        <v>37</v>
      </c>
      <c r="AX294" s="13" t="s">
        <v>76</v>
      </c>
      <c r="AY294" s="229" t="s">
        <v>130</v>
      </c>
    </row>
    <row r="295" spans="1:51" s="14" customFormat="1" ht="12">
      <c r="A295" s="14"/>
      <c r="B295" s="230"/>
      <c r="C295" s="231"/>
      <c r="D295" s="221" t="s">
        <v>138</v>
      </c>
      <c r="E295" s="232" t="s">
        <v>19</v>
      </c>
      <c r="F295" s="233" t="s">
        <v>683</v>
      </c>
      <c r="G295" s="231"/>
      <c r="H295" s="234">
        <v>2</v>
      </c>
      <c r="I295" s="235"/>
      <c r="J295" s="231"/>
      <c r="K295" s="231"/>
      <c r="L295" s="236"/>
      <c r="M295" s="237"/>
      <c r="N295" s="238"/>
      <c r="O295" s="238"/>
      <c r="P295" s="238"/>
      <c r="Q295" s="238"/>
      <c r="R295" s="238"/>
      <c r="S295" s="238"/>
      <c r="T295" s="239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0" t="s">
        <v>138</v>
      </c>
      <c r="AU295" s="240" t="s">
        <v>146</v>
      </c>
      <c r="AV295" s="14" t="s">
        <v>86</v>
      </c>
      <c r="AW295" s="14" t="s">
        <v>37</v>
      </c>
      <c r="AX295" s="14" t="s">
        <v>76</v>
      </c>
      <c r="AY295" s="240" t="s">
        <v>130</v>
      </c>
    </row>
    <row r="296" spans="1:51" s="15" customFormat="1" ht="12">
      <c r="A296" s="15"/>
      <c r="B296" s="241"/>
      <c r="C296" s="242"/>
      <c r="D296" s="221" t="s">
        <v>138</v>
      </c>
      <c r="E296" s="243" t="s">
        <v>19</v>
      </c>
      <c r="F296" s="244" t="s">
        <v>175</v>
      </c>
      <c r="G296" s="242"/>
      <c r="H296" s="245">
        <v>2</v>
      </c>
      <c r="I296" s="246"/>
      <c r="J296" s="242"/>
      <c r="K296" s="242"/>
      <c r="L296" s="247"/>
      <c r="M296" s="248"/>
      <c r="N296" s="249"/>
      <c r="O296" s="249"/>
      <c r="P296" s="249"/>
      <c r="Q296" s="249"/>
      <c r="R296" s="249"/>
      <c r="S296" s="249"/>
      <c r="T296" s="250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1" t="s">
        <v>138</v>
      </c>
      <c r="AU296" s="251" t="s">
        <v>146</v>
      </c>
      <c r="AV296" s="15" t="s">
        <v>136</v>
      </c>
      <c r="AW296" s="15" t="s">
        <v>37</v>
      </c>
      <c r="AX296" s="15" t="s">
        <v>84</v>
      </c>
      <c r="AY296" s="251" t="s">
        <v>130</v>
      </c>
    </row>
    <row r="297" spans="1:65" s="2" customFormat="1" ht="14.4" customHeight="1">
      <c r="A297" s="38"/>
      <c r="B297" s="39"/>
      <c r="C297" s="205" t="s">
        <v>481</v>
      </c>
      <c r="D297" s="205" t="s">
        <v>132</v>
      </c>
      <c r="E297" s="206" t="s">
        <v>700</v>
      </c>
      <c r="F297" s="207" t="s">
        <v>696</v>
      </c>
      <c r="G297" s="208" t="s">
        <v>221</v>
      </c>
      <c r="H297" s="209">
        <v>2</v>
      </c>
      <c r="I297" s="210"/>
      <c r="J297" s="211">
        <f>ROUND(I297*H297,2)</f>
        <v>0</v>
      </c>
      <c r="K297" s="212"/>
      <c r="L297" s="44"/>
      <c r="M297" s="213" t="s">
        <v>19</v>
      </c>
      <c r="N297" s="214" t="s">
        <v>47</v>
      </c>
      <c r="O297" s="84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17" t="s">
        <v>222</v>
      </c>
      <c r="AT297" s="217" t="s">
        <v>132</v>
      </c>
      <c r="AU297" s="217" t="s">
        <v>146</v>
      </c>
      <c r="AY297" s="17" t="s">
        <v>130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7" t="s">
        <v>84</v>
      </c>
      <c r="BK297" s="218">
        <f>ROUND(I297*H297,2)</f>
        <v>0</v>
      </c>
      <c r="BL297" s="17" t="s">
        <v>222</v>
      </c>
      <c r="BM297" s="217" t="s">
        <v>701</v>
      </c>
    </row>
    <row r="298" spans="1:51" s="13" customFormat="1" ht="12">
      <c r="A298" s="13"/>
      <c r="B298" s="219"/>
      <c r="C298" s="220"/>
      <c r="D298" s="221" t="s">
        <v>138</v>
      </c>
      <c r="E298" s="222" t="s">
        <v>19</v>
      </c>
      <c r="F298" s="223" t="s">
        <v>565</v>
      </c>
      <c r="G298" s="220"/>
      <c r="H298" s="222" t="s">
        <v>19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29" t="s">
        <v>138</v>
      </c>
      <c r="AU298" s="229" t="s">
        <v>146</v>
      </c>
      <c r="AV298" s="13" t="s">
        <v>84</v>
      </c>
      <c r="AW298" s="13" t="s">
        <v>37</v>
      </c>
      <c r="AX298" s="13" t="s">
        <v>76</v>
      </c>
      <c r="AY298" s="229" t="s">
        <v>130</v>
      </c>
    </row>
    <row r="299" spans="1:51" s="13" customFormat="1" ht="12">
      <c r="A299" s="13"/>
      <c r="B299" s="219"/>
      <c r="C299" s="220"/>
      <c r="D299" s="221" t="s">
        <v>138</v>
      </c>
      <c r="E299" s="222" t="s">
        <v>19</v>
      </c>
      <c r="F299" s="223" t="s">
        <v>566</v>
      </c>
      <c r="G299" s="220"/>
      <c r="H299" s="222" t="s">
        <v>19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29" t="s">
        <v>138</v>
      </c>
      <c r="AU299" s="229" t="s">
        <v>146</v>
      </c>
      <c r="AV299" s="13" t="s">
        <v>84</v>
      </c>
      <c r="AW299" s="13" t="s">
        <v>37</v>
      </c>
      <c r="AX299" s="13" t="s">
        <v>76</v>
      </c>
      <c r="AY299" s="229" t="s">
        <v>130</v>
      </c>
    </row>
    <row r="300" spans="1:51" s="14" customFormat="1" ht="12">
      <c r="A300" s="14"/>
      <c r="B300" s="230"/>
      <c r="C300" s="231"/>
      <c r="D300" s="221" t="s">
        <v>138</v>
      </c>
      <c r="E300" s="232" t="s">
        <v>19</v>
      </c>
      <c r="F300" s="233" t="s">
        <v>683</v>
      </c>
      <c r="G300" s="231"/>
      <c r="H300" s="234">
        <v>2</v>
      </c>
      <c r="I300" s="235"/>
      <c r="J300" s="231"/>
      <c r="K300" s="231"/>
      <c r="L300" s="236"/>
      <c r="M300" s="237"/>
      <c r="N300" s="238"/>
      <c r="O300" s="238"/>
      <c r="P300" s="238"/>
      <c r="Q300" s="238"/>
      <c r="R300" s="238"/>
      <c r="S300" s="238"/>
      <c r="T300" s="23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0" t="s">
        <v>138</v>
      </c>
      <c r="AU300" s="240" t="s">
        <v>146</v>
      </c>
      <c r="AV300" s="14" t="s">
        <v>86</v>
      </c>
      <c r="AW300" s="14" t="s">
        <v>37</v>
      </c>
      <c r="AX300" s="14" t="s">
        <v>76</v>
      </c>
      <c r="AY300" s="240" t="s">
        <v>130</v>
      </c>
    </row>
    <row r="301" spans="1:51" s="15" customFormat="1" ht="12">
      <c r="A301" s="15"/>
      <c r="B301" s="241"/>
      <c r="C301" s="242"/>
      <c r="D301" s="221" t="s">
        <v>138</v>
      </c>
      <c r="E301" s="243" t="s">
        <v>19</v>
      </c>
      <c r="F301" s="244" t="s">
        <v>175</v>
      </c>
      <c r="G301" s="242"/>
      <c r="H301" s="245">
        <v>2</v>
      </c>
      <c r="I301" s="246"/>
      <c r="J301" s="242"/>
      <c r="K301" s="242"/>
      <c r="L301" s="247"/>
      <c r="M301" s="248"/>
      <c r="N301" s="249"/>
      <c r="O301" s="249"/>
      <c r="P301" s="249"/>
      <c r="Q301" s="249"/>
      <c r="R301" s="249"/>
      <c r="S301" s="249"/>
      <c r="T301" s="250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1" t="s">
        <v>138</v>
      </c>
      <c r="AU301" s="251" t="s">
        <v>146</v>
      </c>
      <c r="AV301" s="15" t="s">
        <v>136</v>
      </c>
      <c r="AW301" s="15" t="s">
        <v>37</v>
      </c>
      <c r="AX301" s="15" t="s">
        <v>84</v>
      </c>
      <c r="AY301" s="251" t="s">
        <v>130</v>
      </c>
    </row>
    <row r="302" spans="1:65" s="2" customFormat="1" ht="14.4" customHeight="1">
      <c r="A302" s="38"/>
      <c r="B302" s="39"/>
      <c r="C302" s="205" t="s">
        <v>486</v>
      </c>
      <c r="D302" s="205" t="s">
        <v>132</v>
      </c>
      <c r="E302" s="206" t="s">
        <v>702</v>
      </c>
      <c r="F302" s="207" t="s">
        <v>696</v>
      </c>
      <c r="G302" s="208" t="s">
        <v>571</v>
      </c>
      <c r="H302" s="209">
        <v>16.5</v>
      </c>
      <c r="I302" s="210"/>
      <c r="J302" s="211">
        <f>ROUND(I302*H302,2)</f>
        <v>0</v>
      </c>
      <c r="K302" s="212"/>
      <c r="L302" s="44"/>
      <c r="M302" s="213" t="s">
        <v>19</v>
      </c>
      <c r="N302" s="214" t="s">
        <v>47</v>
      </c>
      <c r="O302" s="84"/>
      <c r="P302" s="215">
        <f>O302*H302</f>
        <v>0</v>
      </c>
      <c r="Q302" s="215">
        <v>0</v>
      </c>
      <c r="R302" s="215">
        <f>Q302*H302</f>
        <v>0</v>
      </c>
      <c r="S302" s="215">
        <v>0</v>
      </c>
      <c r="T302" s="216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7" t="s">
        <v>222</v>
      </c>
      <c r="AT302" s="217" t="s">
        <v>132</v>
      </c>
      <c r="AU302" s="217" t="s">
        <v>146</v>
      </c>
      <c r="AY302" s="17" t="s">
        <v>130</v>
      </c>
      <c r="BE302" s="218">
        <f>IF(N302="základní",J302,0)</f>
        <v>0</v>
      </c>
      <c r="BF302" s="218">
        <f>IF(N302="snížená",J302,0)</f>
        <v>0</v>
      </c>
      <c r="BG302" s="218">
        <f>IF(N302="zákl. přenesená",J302,0)</f>
        <v>0</v>
      </c>
      <c r="BH302" s="218">
        <f>IF(N302="sníž. přenesená",J302,0)</f>
        <v>0</v>
      </c>
      <c r="BI302" s="218">
        <f>IF(N302="nulová",J302,0)</f>
        <v>0</v>
      </c>
      <c r="BJ302" s="17" t="s">
        <v>84</v>
      </c>
      <c r="BK302" s="218">
        <f>ROUND(I302*H302,2)</f>
        <v>0</v>
      </c>
      <c r="BL302" s="17" t="s">
        <v>222</v>
      </c>
      <c r="BM302" s="217" t="s">
        <v>703</v>
      </c>
    </row>
    <row r="303" spans="1:51" s="13" customFormat="1" ht="12">
      <c r="A303" s="13"/>
      <c r="B303" s="219"/>
      <c r="C303" s="220"/>
      <c r="D303" s="221" t="s">
        <v>138</v>
      </c>
      <c r="E303" s="222" t="s">
        <v>19</v>
      </c>
      <c r="F303" s="223" t="s">
        <v>565</v>
      </c>
      <c r="G303" s="220"/>
      <c r="H303" s="222" t="s">
        <v>19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9" t="s">
        <v>138</v>
      </c>
      <c r="AU303" s="229" t="s">
        <v>146</v>
      </c>
      <c r="AV303" s="13" t="s">
        <v>84</v>
      </c>
      <c r="AW303" s="13" t="s">
        <v>37</v>
      </c>
      <c r="AX303" s="13" t="s">
        <v>76</v>
      </c>
      <c r="AY303" s="229" t="s">
        <v>130</v>
      </c>
    </row>
    <row r="304" spans="1:51" s="13" customFormat="1" ht="12">
      <c r="A304" s="13"/>
      <c r="B304" s="219"/>
      <c r="C304" s="220"/>
      <c r="D304" s="221" t="s">
        <v>138</v>
      </c>
      <c r="E304" s="222" t="s">
        <v>19</v>
      </c>
      <c r="F304" s="223" t="s">
        <v>566</v>
      </c>
      <c r="G304" s="220"/>
      <c r="H304" s="222" t="s">
        <v>19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29" t="s">
        <v>138</v>
      </c>
      <c r="AU304" s="229" t="s">
        <v>146</v>
      </c>
      <c r="AV304" s="13" t="s">
        <v>84</v>
      </c>
      <c r="AW304" s="13" t="s">
        <v>37</v>
      </c>
      <c r="AX304" s="13" t="s">
        <v>76</v>
      </c>
      <c r="AY304" s="229" t="s">
        <v>130</v>
      </c>
    </row>
    <row r="305" spans="1:51" s="14" customFormat="1" ht="12">
      <c r="A305" s="14"/>
      <c r="B305" s="230"/>
      <c r="C305" s="231"/>
      <c r="D305" s="221" t="s">
        <v>138</v>
      </c>
      <c r="E305" s="232" t="s">
        <v>19</v>
      </c>
      <c r="F305" s="233" t="s">
        <v>677</v>
      </c>
      <c r="G305" s="231"/>
      <c r="H305" s="234">
        <v>16.5</v>
      </c>
      <c r="I305" s="235"/>
      <c r="J305" s="231"/>
      <c r="K305" s="231"/>
      <c r="L305" s="236"/>
      <c r="M305" s="237"/>
      <c r="N305" s="238"/>
      <c r="O305" s="238"/>
      <c r="P305" s="238"/>
      <c r="Q305" s="238"/>
      <c r="R305" s="238"/>
      <c r="S305" s="238"/>
      <c r="T305" s="23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0" t="s">
        <v>138</v>
      </c>
      <c r="AU305" s="240" t="s">
        <v>146</v>
      </c>
      <c r="AV305" s="14" t="s">
        <v>86</v>
      </c>
      <c r="AW305" s="14" t="s">
        <v>37</v>
      </c>
      <c r="AX305" s="14" t="s">
        <v>76</v>
      </c>
      <c r="AY305" s="240" t="s">
        <v>130</v>
      </c>
    </row>
    <row r="306" spans="1:51" s="15" customFormat="1" ht="12">
      <c r="A306" s="15"/>
      <c r="B306" s="241"/>
      <c r="C306" s="242"/>
      <c r="D306" s="221" t="s">
        <v>138</v>
      </c>
      <c r="E306" s="243" t="s">
        <v>19</v>
      </c>
      <c r="F306" s="244" t="s">
        <v>175</v>
      </c>
      <c r="G306" s="242"/>
      <c r="H306" s="245">
        <v>16.5</v>
      </c>
      <c r="I306" s="246"/>
      <c r="J306" s="242"/>
      <c r="K306" s="242"/>
      <c r="L306" s="247"/>
      <c r="M306" s="248"/>
      <c r="N306" s="249"/>
      <c r="O306" s="249"/>
      <c r="P306" s="249"/>
      <c r="Q306" s="249"/>
      <c r="R306" s="249"/>
      <c r="S306" s="249"/>
      <c r="T306" s="250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1" t="s">
        <v>138</v>
      </c>
      <c r="AU306" s="251" t="s">
        <v>146</v>
      </c>
      <c r="AV306" s="15" t="s">
        <v>136</v>
      </c>
      <c r="AW306" s="15" t="s">
        <v>37</v>
      </c>
      <c r="AX306" s="15" t="s">
        <v>84</v>
      </c>
      <c r="AY306" s="251" t="s">
        <v>130</v>
      </c>
    </row>
    <row r="307" spans="1:65" s="2" customFormat="1" ht="14.4" customHeight="1">
      <c r="A307" s="38"/>
      <c r="B307" s="39"/>
      <c r="C307" s="205" t="s">
        <v>494</v>
      </c>
      <c r="D307" s="205" t="s">
        <v>132</v>
      </c>
      <c r="E307" s="206" t="s">
        <v>704</v>
      </c>
      <c r="F307" s="207" t="s">
        <v>696</v>
      </c>
      <c r="G307" s="208" t="s">
        <v>571</v>
      </c>
      <c r="H307" s="209">
        <v>16.5</v>
      </c>
      <c r="I307" s="210"/>
      <c r="J307" s="211">
        <f>ROUND(I307*H307,2)</f>
        <v>0</v>
      </c>
      <c r="K307" s="212"/>
      <c r="L307" s="44"/>
      <c r="M307" s="213" t="s">
        <v>19</v>
      </c>
      <c r="N307" s="214" t="s">
        <v>47</v>
      </c>
      <c r="O307" s="84"/>
      <c r="P307" s="215">
        <f>O307*H307</f>
        <v>0</v>
      </c>
      <c r="Q307" s="215">
        <v>0</v>
      </c>
      <c r="R307" s="215">
        <f>Q307*H307</f>
        <v>0</v>
      </c>
      <c r="S307" s="215">
        <v>0</v>
      </c>
      <c r="T307" s="216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7" t="s">
        <v>222</v>
      </c>
      <c r="AT307" s="217" t="s">
        <v>132</v>
      </c>
      <c r="AU307" s="217" t="s">
        <v>146</v>
      </c>
      <c r="AY307" s="17" t="s">
        <v>130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7" t="s">
        <v>84</v>
      </c>
      <c r="BK307" s="218">
        <f>ROUND(I307*H307,2)</f>
        <v>0</v>
      </c>
      <c r="BL307" s="17" t="s">
        <v>222</v>
      </c>
      <c r="BM307" s="217" t="s">
        <v>705</v>
      </c>
    </row>
    <row r="308" spans="1:51" s="13" customFormat="1" ht="12">
      <c r="A308" s="13"/>
      <c r="B308" s="219"/>
      <c r="C308" s="220"/>
      <c r="D308" s="221" t="s">
        <v>138</v>
      </c>
      <c r="E308" s="222" t="s">
        <v>19</v>
      </c>
      <c r="F308" s="223" t="s">
        <v>565</v>
      </c>
      <c r="G308" s="220"/>
      <c r="H308" s="222" t="s">
        <v>19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29" t="s">
        <v>138</v>
      </c>
      <c r="AU308" s="229" t="s">
        <v>146</v>
      </c>
      <c r="AV308" s="13" t="s">
        <v>84</v>
      </c>
      <c r="AW308" s="13" t="s">
        <v>37</v>
      </c>
      <c r="AX308" s="13" t="s">
        <v>76</v>
      </c>
      <c r="AY308" s="229" t="s">
        <v>130</v>
      </c>
    </row>
    <row r="309" spans="1:51" s="13" customFormat="1" ht="12">
      <c r="A309" s="13"/>
      <c r="B309" s="219"/>
      <c r="C309" s="220"/>
      <c r="D309" s="221" t="s">
        <v>138</v>
      </c>
      <c r="E309" s="222" t="s">
        <v>19</v>
      </c>
      <c r="F309" s="223" t="s">
        <v>566</v>
      </c>
      <c r="G309" s="220"/>
      <c r="H309" s="222" t="s">
        <v>19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29" t="s">
        <v>138</v>
      </c>
      <c r="AU309" s="229" t="s">
        <v>146</v>
      </c>
      <c r="AV309" s="13" t="s">
        <v>84</v>
      </c>
      <c r="AW309" s="13" t="s">
        <v>37</v>
      </c>
      <c r="AX309" s="13" t="s">
        <v>76</v>
      </c>
      <c r="AY309" s="229" t="s">
        <v>130</v>
      </c>
    </row>
    <row r="310" spans="1:51" s="14" customFormat="1" ht="12">
      <c r="A310" s="14"/>
      <c r="B310" s="230"/>
      <c r="C310" s="231"/>
      <c r="D310" s="221" t="s">
        <v>138</v>
      </c>
      <c r="E310" s="232" t="s">
        <v>19</v>
      </c>
      <c r="F310" s="233" t="s">
        <v>677</v>
      </c>
      <c r="G310" s="231"/>
      <c r="H310" s="234">
        <v>16.5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0" t="s">
        <v>138</v>
      </c>
      <c r="AU310" s="240" t="s">
        <v>146</v>
      </c>
      <c r="AV310" s="14" t="s">
        <v>86</v>
      </c>
      <c r="AW310" s="14" t="s">
        <v>37</v>
      </c>
      <c r="AX310" s="14" t="s">
        <v>76</v>
      </c>
      <c r="AY310" s="240" t="s">
        <v>130</v>
      </c>
    </row>
    <row r="311" spans="1:51" s="15" customFormat="1" ht="12">
      <c r="A311" s="15"/>
      <c r="B311" s="241"/>
      <c r="C311" s="242"/>
      <c r="D311" s="221" t="s">
        <v>138</v>
      </c>
      <c r="E311" s="243" t="s">
        <v>19</v>
      </c>
      <c r="F311" s="244" t="s">
        <v>175</v>
      </c>
      <c r="G311" s="242"/>
      <c r="H311" s="245">
        <v>16.5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51" t="s">
        <v>138</v>
      </c>
      <c r="AU311" s="251" t="s">
        <v>146</v>
      </c>
      <c r="AV311" s="15" t="s">
        <v>136</v>
      </c>
      <c r="AW311" s="15" t="s">
        <v>37</v>
      </c>
      <c r="AX311" s="15" t="s">
        <v>84</v>
      </c>
      <c r="AY311" s="251" t="s">
        <v>130</v>
      </c>
    </row>
    <row r="312" spans="1:65" s="2" customFormat="1" ht="14.4" customHeight="1">
      <c r="A312" s="38"/>
      <c r="B312" s="39"/>
      <c r="C312" s="205" t="s">
        <v>500</v>
      </c>
      <c r="D312" s="205" t="s">
        <v>132</v>
      </c>
      <c r="E312" s="206" t="s">
        <v>706</v>
      </c>
      <c r="F312" s="207" t="s">
        <v>696</v>
      </c>
      <c r="G312" s="208" t="s">
        <v>563</v>
      </c>
      <c r="H312" s="209">
        <v>3</v>
      </c>
      <c r="I312" s="210"/>
      <c r="J312" s="211">
        <f>ROUND(I312*H312,2)</f>
        <v>0</v>
      </c>
      <c r="K312" s="212"/>
      <c r="L312" s="44"/>
      <c r="M312" s="213" t="s">
        <v>19</v>
      </c>
      <c r="N312" s="214" t="s">
        <v>47</v>
      </c>
      <c r="O312" s="84"/>
      <c r="P312" s="215">
        <f>O312*H312</f>
        <v>0</v>
      </c>
      <c r="Q312" s="215">
        <v>0</v>
      </c>
      <c r="R312" s="215">
        <f>Q312*H312</f>
        <v>0</v>
      </c>
      <c r="S312" s="215">
        <v>0</v>
      </c>
      <c r="T312" s="216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17" t="s">
        <v>222</v>
      </c>
      <c r="AT312" s="217" t="s">
        <v>132</v>
      </c>
      <c r="AU312" s="217" t="s">
        <v>146</v>
      </c>
      <c r="AY312" s="17" t="s">
        <v>130</v>
      </c>
      <c r="BE312" s="218">
        <f>IF(N312="základní",J312,0)</f>
        <v>0</v>
      </c>
      <c r="BF312" s="218">
        <f>IF(N312="snížená",J312,0)</f>
        <v>0</v>
      </c>
      <c r="BG312" s="218">
        <f>IF(N312="zákl. přenesená",J312,0)</f>
        <v>0</v>
      </c>
      <c r="BH312" s="218">
        <f>IF(N312="sníž. přenesená",J312,0)</f>
        <v>0</v>
      </c>
      <c r="BI312" s="218">
        <f>IF(N312="nulová",J312,0)</f>
        <v>0</v>
      </c>
      <c r="BJ312" s="17" t="s">
        <v>84</v>
      </c>
      <c r="BK312" s="218">
        <f>ROUND(I312*H312,2)</f>
        <v>0</v>
      </c>
      <c r="BL312" s="17" t="s">
        <v>222</v>
      </c>
      <c r="BM312" s="217" t="s">
        <v>707</v>
      </c>
    </row>
    <row r="313" spans="1:51" s="13" customFormat="1" ht="12">
      <c r="A313" s="13"/>
      <c r="B313" s="219"/>
      <c r="C313" s="220"/>
      <c r="D313" s="221" t="s">
        <v>138</v>
      </c>
      <c r="E313" s="222" t="s">
        <v>19</v>
      </c>
      <c r="F313" s="223" t="s">
        <v>565</v>
      </c>
      <c r="G313" s="220"/>
      <c r="H313" s="222" t="s">
        <v>19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9" t="s">
        <v>138</v>
      </c>
      <c r="AU313" s="229" t="s">
        <v>146</v>
      </c>
      <c r="AV313" s="13" t="s">
        <v>84</v>
      </c>
      <c r="AW313" s="13" t="s">
        <v>37</v>
      </c>
      <c r="AX313" s="13" t="s">
        <v>76</v>
      </c>
      <c r="AY313" s="229" t="s">
        <v>130</v>
      </c>
    </row>
    <row r="314" spans="1:51" s="13" customFormat="1" ht="12">
      <c r="A314" s="13"/>
      <c r="B314" s="219"/>
      <c r="C314" s="220"/>
      <c r="D314" s="221" t="s">
        <v>138</v>
      </c>
      <c r="E314" s="222" t="s">
        <v>19</v>
      </c>
      <c r="F314" s="223" t="s">
        <v>566</v>
      </c>
      <c r="G314" s="220"/>
      <c r="H314" s="222" t="s">
        <v>19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9" t="s">
        <v>138</v>
      </c>
      <c r="AU314" s="229" t="s">
        <v>146</v>
      </c>
      <c r="AV314" s="13" t="s">
        <v>84</v>
      </c>
      <c r="AW314" s="13" t="s">
        <v>37</v>
      </c>
      <c r="AX314" s="13" t="s">
        <v>76</v>
      </c>
      <c r="AY314" s="229" t="s">
        <v>130</v>
      </c>
    </row>
    <row r="315" spans="1:51" s="14" customFormat="1" ht="12">
      <c r="A315" s="14"/>
      <c r="B315" s="230"/>
      <c r="C315" s="231"/>
      <c r="D315" s="221" t="s">
        <v>138</v>
      </c>
      <c r="E315" s="232" t="s">
        <v>19</v>
      </c>
      <c r="F315" s="233" t="s">
        <v>708</v>
      </c>
      <c r="G315" s="231"/>
      <c r="H315" s="234">
        <v>3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0" t="s">
        <v>138</v>
      </c>
      <c r="AU315" s="240" t="s">
        <v>146</v>
      </c>
      <c r="AV315" s="14" t="s">
        <v>86</v>
      </c>
      <c r="AW315" s="14" t="s">
        <v>37</v>
      </c>
      <c r="AX315" s="14" t="s">
        <v>76</v>
      </c>
      <c r="AY315" s="240" t="s">
        <v>130</v>
      </c>
    </row>
    <row r="316" spans="1:51" s="15" customFormat="1" ht="12">
      <c r="A316" s="15"/>
      <c r="B316" s="241"/>
      <c r="C316" s="242"/>
      <c r="D316" s="221" t="s">
        <v>138</v>
      </c>
      <c r="E316" s="243" t="s">
        <v>19</v>
      </c>
      <c r="F316" s="244" t="s">
        <v>175</v>
      </c>
      <c r="G316" s="242"/>
      <c r="H316" s="245">
        <v>3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51" t="s">
        <v>138</v>
      </c>
      <c r="AU316" s="251" t="s">
        <v>146</v>
      </c>
      <c r="AV316" s="15" t="s">
        <v>136</v>
      </c>
      <c r="AW316" s="15" t="s">
        <v>37</v>
      </c>
      <c r="AX316" s="15" t="s">
        <v>84</v>
      </c>
      <c r="AY316" s="251" t="s">
        <v>130</v>
      </c>
    </row>
    <row r="317" spans="1:65" s="2" customFormat="1" ht="14.4" customHeight="1">
      <c r="A317" s="38"/>
      <c r="B317" s="39"/>
      <c r="C317" s="205" t="s">
        <v>508</v>
      </c>
      <c r="D317" s="205" t="s">
        <v>132</v>
      </c>
      <c r="E317" s="206" t="s">
        <v>709</v>
      </c>
      <c r="F317" s="207" t="s">
        <v>696</v>
      </c>
      <c r="G317" s="208" t="s">
        <v>652</v>
      </c>
      <c r="H317" s="209">
        <v>4</v>
      </c>
      <c r="I317" s="210"/>
      <c r="J317" s="211">
        <f>ROUND(I317*H317,2)</f>
        <v>0</v>
      </c>
      <c r="K317" s="212"/>
      <c r="L317" s="44"/>
      <c r="M317" s="213" t="s">
        <v>19</v>
      </c>
      <c r="N317" s="214" t="s">
        <v>47</v>
      </c>
      <c r="O317" s="84"/>
      <c r="P317" s="215">
        <f>O317*H317</f>
        <v>0</v>
      </c>
      <c r="Q317" s="215">
        <v>0</v>
      </c>
      <c r="R317" s="215">
        <f>Q317*H317</f>
        <v>0</v>
      </c>
      <c r="S317" s="215">
        <v>0</v>
      </c>
      <c r="T317" s="216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17" t="s">
        <v>222</v>
      </c>
      <c r="AT317" s="217" t="s">
        <v>132</v>
      </c>
      <c r="AU317" s="217" t="s">
        <v>146</v>
      </c>
      <c r="AY317" s="17" t="s">
        <v>130</v>
      </c>
      <c r="BE317" s="218">
        <f>IF(N317="základní",J317,0)</f>
        <v>0</v>
      </c>
      <c r="BF317" s="218">
        <f>IF(N317="snížená",J317,0)</f>
        <v>0</v>
      </c>
      <c r="BG317" s="218">
        <f>IF(N317="zákl. přenesená",J317,0)</f>
        <v>0</v>
      </c>
      <c r="BH317" s="218">
        <f>IF(N317="sníž. přenesená",J317,0)</f>
        <v>0</v>
      </c>
      <c r="BI317" s="218">
        <f>IF(N317="nulová",J317,0)</f>
        <v>0</v>
      </c>
      <c r="BJ317" s="17" t="s">
        <v>84</v>
      </c>
      <c r="BK317" s="218">
        <f>ROUND(I317*H317,2)</f>
        <v>0</v>
      </c>
      <c r="BL317" s="17" t="s">
        <v>222</v>
      </c>
      <c r="BM317" s="217" t="s">
        <v>710</v>
      </c>
    </row>
    <row r="318" spans="1:51" s="13" customFormat="1" ht="12">
      <c r="A318" s="13"/>
      <c r="B318" s="219"/>
      <c r="C318" s="220"/>
      <c r="D318" s="221" t="s">
        <v>138</v>
      </c>
      <c r="E318" s="222" t="s">
        <v>19</v>
      </c>
      <c r="F318" s="223" t="s">
        <v>565</v>
      </c>
      <c r="G318" s="220"/>
      <c r="H318" s="222" t="s">
        <v>19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29" t="s">
        <v>138</v>
      </c>
      <c r="AU318" s="229" t="s">
        <v>146</v>
      </c>
      <c r="AV318" s="13" t="s">
        <v>84</v>
      </c>
      <c r="AW318" s="13" t="s">
        <v>37</v>
      </c>
      <c r="AX318" s="13" t="s">
        <v>76</v>
      </c>
      <c r="AY318" s="229" t="s">
        <v>130</v>
      </c>
    </row>
    <row r="319" spans="1:51" s="13" customFormat="1" ht="12">
      <c r="A319" s="13"/>
      <c r="B319" s="219"/>
      <c r="C319" s="220"/>
      <c r="D319" s="221" t="s">
        <v>138</v>
      </c>
      <c r="E319" s="222" t="s">
        <v>19</v>
      </c>
      <c r="F319" s="223" t="s">
        <v>566</v>
      </c>
      <c r="G319" s="220"/>
      <c r="H319" s="222" t="s">
        <v>19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29" t="s">
        <v>138</v>
      </c>
      <c r="AU319" s="229" t="s">
        <v>146</v>
      </c>
      <c r="AV319" s="13" t="s">
        <v>84</v>
      </c>
      <c r="AW319" s="13" t="s">
        <v>37</v>
      </c>
      <c r="AX319" s="13" t="s">
        <v>76</v>
      </c>
      <c r="AY319" s="229" t="s">
        <v>130</v>
      </c>
    </row>
    <row r="320" spans="1:51" s="14" customFormat="1" ht="12">
      <c r="A320" s="14"/>
      <c r="B320" s="230"/>
      <c r="C320" s="231"/>
      <c r="D320" s="221" t="s">
        <v>138</v>
      </c>
      <c r="E320" s="232" t="s">
        <v>19</v>
      </c>
      <c r="F320" s="233" t="s">
        <v>680</v>
      </c>
      <c r="G320" s="231"/>
      <c r="H320" s="234">
        <v>4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0" t="s">
        <v>138</v>
      </c>
      <c r="AU320" s="240" t="s">
        <v>146</v>
      </c>
      <c r="AV320" s="14" t="s">
        <v>86</v>
      </c>
      <c r="AW320" s="14" t="s">
        <v>37</v>
      </c>
      <c r="AX320" s="14" t="s">
        <v>76</v>
      </c>
      <c r="AY320" s="240" t="s">
        <v>130</v>
      </c>
    </row>
    <row r="321" spans="1:51" s="15" customFormat="1" ht="12">
      <c r="A321" s="15"/>
      <c r="B321" s="241"/>
      <c r="C321" s="242"/>
      <c r="D321" s="221" t="s">
        <v>138</v>
      </c>
      <c r="E321" s="243" t="s">
        <v>19</v>
      </c>
      <c r="F321" s="244" t="s">
        <v>175</v>
      </c>
      <c r="G321" s="242"/>
      <c r="H321" s="245">
        <v>4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1" t="s">
        <v>138</v>
      </c>
      <c r="AU321" s="251" t="s">
        <v>146</v>
      </c>
      <c r="AV321" s="15" t="s">
        <v>136</v>
      </c>
      <c r="AW321" s="15" t="s">
        <v>37</v>
      </c>
      <c r="AX321" s="15" t="s">
        <v>84</v>
      </c>
      <c r="AY321" s="251" t="s">
        <v>130</v>
      </c>
    </row>
    <row r="322" spans="1:63" s="12" customFormat="1" ht="20.85" customHeight="1">
      <c r="A322" s="12"/>
      <c r="B322" s="189"/>
      <c r="C322" s="190"/>
      <c r="D322" s="191" t="s">
        <v>75</v>
      </c>
      <c r="E322" s="203" t="s">
        <v>711</v>
      </c>
      <c r="F322" s="203" t="s">
        <v>712</v>
      </c>
      <c r="G322" s="190"/>
      <c r="H322" s="190"/>
      <c r="I322" s="193"/>
      <c r="J322" s="204">
        <f>BK322</f>
        <v>0</v>
      </c>
      <c r="K322" s="190"/>
      <c r="L322" s="195"/>
      <c r="M322" s="196"/>
      <c r="N322" s="197"/>
      <c r="O322" s="197"/>
      <c r="P322" s="198">
        <f>SUM(P323:P373)</f>
        <v>0</v>
      </c>
      <c r="Q322" s="197"/>
      <c r="R322" s="198">
        <f>SUM(R323:R373)</f>
        <v>0</v>
      </c>
      <c r="S322" s="197"/>
      <c r="T322" s="199">
        <f>SUM(T323:T373)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00" t="s">
        <v>146</v>
      </c>
      <c r="AT322" s="201" t="s">
        <v>75</v>
      </c>
      <c r="AU322" s="201" t="s">
        <v>86</v>
      </c>
      <c r="AY322" s="200" t="s">
        <v>130</v>
      </c>
      <c r="BK322" s="202">
        <f>SUM(BK323:BK373)</f>
        <v>0</v>
      </c>
    </row>
    <row r="323" spans="1:65" s="2" customFormat="1" ht="14.4" customHeight="1">
      <c r="A323" s="38"/>
      <c r="B323" s="39"/>
      <c r="C323" s="205" t="s">
        <v>403</v>
      </c>
      <c r="D323" s="205" t="s">
        <v>132</v>
      </c>
      <c r="E323" s="206" t="s">
        <v>713</v>
      </c>
      <c r="F323" s="207" t="s">
        <v>714</v>
      </c>
      <c r="G323" s="208" t="s">
        <v>571</v>
      </c>
      <c r="H323" s="209">
        <v>28</v>
      </c>
      <c r="I323" s="210"/>
      <c r="J323" s="211">
        <f>ROUND(I323*H323,2)</f>
        <v>0</v>
      </c>
      <c r="K323" s="212"/>
      <c r="L323" s="44"/>
      <c r="M323" s="213" t="s">
        <v>19</v>
      </c>
      <c r="N323" s="214" t="s">
        <v>47</v>
      </c>
      <c r="O323" s="84"/>
      <c r="P323" s="215">
        <f>O323*H323</f>
        <v>0</v>
      </c>
      <c r="Q323" s="215">
        <v>0</v>
      </c>
      <c r="R323" s="215">
        <f>Q323*H323</f>
        <v>0</v>
      </c>
      <c r="S323" s="215">
        <v>0</v>
      </c>
      <c r="T323" s="216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17" t="s">
        <v>222</v>
      </c>
      <c r="AT323" s="217" t="s">
        <v>132</v>
      </c>
      <c r="AU323" s="217" t="s">
        <v>146</v>
      </c>
      <c r="AY323" s="17" t="s">
        <v>130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7" t="s">
        <v>84</v>
      </c>
      <c r="BK323" s="218">
        <f>ROUND(I323*H323,2)</f>
        <v>0</v>
      </c>
      <c r="BL323" s="17" t="s">
        <v>222</v>
      </c>
      <c r="BM323" s="217" t="s">
        <v>715</v>
      </c>
    </row>
    <row r="324" spans="1:51" s="13" customFormat="1" ht="12">
      <c r="A324" s="13"/>
      <c r="B324" s="219"/>
      <c r="C324" s="220"/>
      <c r="D324" s="221" t="s">
        <v>138</v>
      </c>
      <c r="E324" s="222" t="s">
        <v>19</v>
      </c>
      <c r="F324" s="223" t="s">
        <v>565</v>
      </c>
      <c r="G324" s="220"/>
      <c r="H324" s="222" t="s">
        <v>19</v>
      </c>
      <c r="I324" s="224"/>
      <c r="J324" s="220"/>
      <c r="K324" s="220"/>
      <c r="L324" s="225"/>
      <c r="M324" s="226"/>
      <c r="N324" s="227"/>
      <c r="O324" s="227"/>
      <c r="P324" s="227"/>
      <c r="Q324" s="227"/>
      <c r="R324" s="227"/>
      <c r="S324" s="227"/>
      <c r="T324" s="22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29" t="s">
        <v>138</v>
      </c>
      <c r="AU324" s="229" t="s">
        <v>146</v>
      </c>
      <c r="AV324" s="13" t="s">
        <v>84</v>
      </c>
      <c r="AW324" s="13" t="s">
        <v>37</v>
      </c>
      <c r="AX324" s="13" t="s">
        <v>76</v>
      </c>
      <c r="AY324" s="229" t="s">
        <v>130</v>
      </c>
    </row>
    <row r="325" spans="1:51" s="13" customFormat="1" ht="12">
      <c r="A325" s="13"/>
      <c r="B325" s="219"/>
      <c r="C325" s="220"/>
      <c r="D325" s="221" t="s">
        <v>138</v>
      </c>
      <c r="E325" s="222" t="s">
        <v>19</v>
      </c>
      <c r="F325" s="223" t="s">
        <v>566</v>
      </c>
      <c r="G325" s="220"/>
      <c r="H325" s="222" t="s">
        <v>19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29" t="s">
        <v>138</v>
      </c>
      <c r="AU325" s="229" t="s">
        <v>146</v>
      </c>
      <c r="AV325" s="13" t="s">
        <v>84</v>
      </c>
      <c r="AW325" s="13" t="s">
        <v>37</v>
      </c>
      <c r="AX325" s="13" t="s">
        <v>76</v>
      </c>
      <c r="AY325" s="229" t="s">
        <v>130</v>
      </c>
    </row>
    <row r="326" spans="1:51" s="14" customFormat="1" ht="12">
      <c r="A326" s="14"/>
      <c r="B326" s="230"/>
      <c r="C326" s="231"/>
      <c r="D326" s="221" t="s">
        <v>138</v>
      </c>
      <c r="E326" s="232" t="s">
        <v>19</v>
      </c>
      <c r="F326" s="233" t="s">
        <v>573</v>
      </c>
      <c r="G326" s="231"/>
      <c r="H326" s="234">
        <v>28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0" t="s">
        <v>138</v>
      </c>
      <c r="AU326" s="240" t="s">
        <v>146</v>
      </c>
      <c r="AV326" s="14" t="s">
        <v>86</v>
      </c>
      <c r="AW326" s="14" t="s">
        <v>37</v>
      </c>
      <c r="AX326" s="14" t="s">
        <v>76</v>
      </c>
      <c r="AY326" s="240" t="s">
        <v>130</v>
      </c>
    </row>
    <row r="327" spans="1:51" s="15" customFormat="1" ht="12">
      <c r="A327" s="15"/>
      <c r="B327" s="241"/>
      <c r="C327" s="242"/>
      <c r="D327" s="221" t="s">
        <v>138</v>
      </c>
      <c r="E327" s="243" t="s">
        <v>19</v>
      </c>
      <c r="F327" s="244" t="s">
        <v>175</v>
      </c>
      <c r="G327" s="242"/>
      <c r="H327" s="245">
        <v>28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1" t="s">
        <v>138</v>
      </c>
      <c r="AU327" s="251" t="s">
        <v>146</v>
      </c>
      <c r="AV327" s="15" t="s">
        <v>136</v>
      </c>
      <c r="AW327" s="15" t="s">
        <v>37</v>
      </c>
      <c r="AX327" s="15" t="s">
        <v>84</v>
      </c>
      <c r="AY327" s="251" t="s">
        <v>130</v>
      </c>
    </row>
    <row r="328" spans="1:65" s="2" customFormat="1" ht="14.4" customHeight="1">
      <c r="A328" s="38"/>
      <c r="B328" s="39"/>
      <c r="C328" s="205" t="s">
        <v>514</v>
      </c>
      <c r="D328" s="205" t="s">
        <v>132</v>
      </c>
      <c r="E328" s="206" t="s">
        <v>716</v>
      </c>
      <c r="F328" s="207" t="s">
        <v>714</v>
      </c>
      <c r="G328" s="208" t="s">
        <v>571</v>
      </c>
      <c r="H328" s="209">
        <v>16.5</v>
      </c>
      <c r="I328" s="210"/>
      <c r="J328" s="211">
        <f>ROUND(I328*H328,2)</f>
        <v>0</v>
      </c>
      <c r="K328" s="212"/>
      <c r="L328" s="44"/>
      <c r="M328" s="213" t="s">
        <v>19</v>
      </c>
      <c r="N328" s="214" t="s">
        <v>47</v>
      </c>
      <c r="O328" s="84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7" t="s">
        <v>222</v>
      </c>
      <c r="AT328" s="217" t="s">
        <v>132</v>
      </c>
      <c r="AU328" s="217" t="s">
        <v>146</v>
      </c>
      <c r="AY328" s="17" t="s">
        <v>130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7" t="s">
        <v>84</v>
      </c>
      <c r="BK328" s="218">
        <f>ROUND(I328*H328,2)</f>
        <v>0</v>
      </c>
      <c r="BL328" s="17" t="s">
        <v>222</v>
      </c>
      <c r="BM328" s="217" t="s">
        <v>717</v>
      </c>
    </row>
    <row r="329" spans="1:51" s="13" customFormat="1" ht="12">
      <c r="A329" s="13"/>
      <c r="B329" s="219"/>
      <c r="C329" s="220"/>
      <c r="D329" s="221" t="s">
        <v>138</v>
      </c>
      <c r="E329" s="222" t="s">
        <v>19</v>
      </c>
      <c r="F329" s="223" t="s">
        <v>565</v>
      </c>
      <c r="G329" s="220"/>
      <c r="H329" s="222" t="s">
        <v>19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29" t="s">
        <v>138</v>
      </c>
      <c r="AU329" s="229" t="s">
        <v>146</v>
      </c>
      <c r="AV329" s="13" t="s">
        <v>84</v>
      </c>
      <c r="AW329" s="13" t="s">
        <v>37</v>
      </c>
      <c r="AX329" s="13" t="s">
        <v>76</v>
      </c>
      <c r="AY329" s="229" t="s">
        <v>130</v>
      </c>
    </row>
    <row r="330" spans="1:51" s="13" customFormat="1" ht="12">
      <c r="A330" s="13"/>
      <c r="B330" s="219"/>
      <c r="C330" s="220"/>
      <c r="D330" s="221" t="s">
        <v>138</v>
      </c>
      <c r="E330" s="222" t="s">
        <v>19</v>
      </c>
      <c r="F330" s="223" t="s">
        <v>566</v>
      </c>
      <c r="G330" s="220"/>
      <c r="H330" s="222" t="s">
        <v>19</v>
      </c>
      <c r="I330" s="224"/>
      <c r="J330" s="220"/>
      <c r="K330" s="220"/>
      <c r="L330" s="225"/>
      <c r="M330" s="226"/>
      <c r="N330" s="227"/>
      <c r="O330" s="227"/>
      <c r="P330" s="227"/>
      <c r="Q330" s="227"/>
      <c r="R330" s="227"/>
      <c r="S330" s="227"/>
      <c r="T330" s="22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9" t="s">
        <v>138</v>
      </c>
      <c r="AU330" s="229" t="s">
        <v>146</v>
      </c>
      <c r="AV330" s="13" t="s">
        <v>84</v>
      </c>
      <c r="AW330" s="13" t="s">
        <v>37</v>
      </c>
      <c r="AX330" s="13" t="s">
        <v>76</v>
      </c>
      <c r="AY330" s="229" t="s">
        <v>130</v>
      </c>
    </row>
    <row r="331" spans="1:51" s="14" customFormat="1" ht="12">
      <c r="A331" s="14"/>
      <c r="B331" s="230"/>
      <c r="C331" s="231"/>
      <c r="D331" s="221" t="s">
        <v>138</v>
      </c>
      <c r="E331" s="232" t="s">
        <v>19</v>
      </c>
      <c r="F331" s="233" t="s">
        <v>677</v>
      </c>
      <c r="G331" s="231"/>
      <c r="H331" s="234">
        <v>16.5</v>
      </c>
      <c r="I331" s="235"/>
      <c r="J331" s="231"/>
      <c r="K331" s="231"/>
      <c r="L331" s="236"/>
      <c r="M331" s="237"/>
      <c r="N331" s="238"/>
      <c r="O331" s="238"/>
      <c r="P331" s="238"/>
      <c r="Q331" s="238"/>
      <c r="R331" s="238"/>
      <c r="S331" s="238"/>
      <c r="T331" s="239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0" t="s">
        <v>138</v>
      </c>
      <c r="AU331" s="240" t="s">
        <v>146</v>
      </c>
      <c r="AV331" s="14" t="s">
        <v>86</v>
      </c>
      <c r="AW331" s="14" t="s">
        <v>37</v>
      </c>
      <c r="AX331" s="14" t="s">
        <v>76</v>
      </c>
      <c r="AY331" s="240" t="s">
        <v>130</v>
      </c>
    </row>
    <row r="332" spans="1:51" s="15" customFormat="1" ht="12">
      <c r="A332" s="15"/>
      <c r="B332" s="241"/>
      <c r="C332" s="242"/>
      <c r="D332" s="221" t="s">
        <v>138</v>
      </c>
      <c r="E332" s="243" t="s">
        <v>19</v>
      </c>
      <c r="F332" s="244" t="s">
        <v>175</v>
      </c>
      <c r="G332" s="242"/>
      <c r="H332" s="245">
        <v>16.5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1" t="s">
        <v>138</v>
      </c>
      <c r="AU332" s="251" t="s">
        <v>146</v>
      </c>
      <c r="AV332" s="15" t="s">
        <v>136</v>
      </c>
      <c r="AW332" s="15" t="s">
        <v>37</v>
      </c>
      <c r="AX332" s="15" t="s">
        <v>84</v>
      </c>
      <c r="AY332" s="251" t="s">
        <v>130</v>
      </c>
    </row>
    <row r="333" spans="1:65" s="2" customFormat="1" ht="14.4" customHeight="1">
      <c r="A333" s="38"/>
      <c r="B333" s="39"/>
      <c r="C333" s="205" t="s">
        <v>519</v>
      </c>
      <c r="D333" s="205" t="s">
        <v>132</v>
      </c>
      <c r="E333" s="206" t="s">
        <v>718</v>
      </c>
      <c r="F333" s="207" t="s">
        <v>714</v>
      </c>
      <c r="G333" s="208" t="s">
        <v>652</v>
      </c>
      <c r="H333" s="209">
        <v>2</v>
      </c>
      <c r="I333" s="210"/>
      <c r="J333" s="211">
        <f>ROUND(I333*H333,2)</f>
        <v>0</v>
      </c>
      <c r="K333" s="212"/>
      <c r="L333" s="44"/>
      <c r="M333" s="213" t="s">
        <v>19</v>
      </c>
      <c r="N333" s="214" t="s">
        <v>47</v>
      </c>
      <c r="O333" s="84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17" t="s">
        <v>222</v>
      </c>
      <c r="AT333" s="217" t="s">
        <v>132</v>
      </c>
      <c r="AU333" s="217" t="s">
        <v>146</v>
      </c>
      <c r="AY333" s="17" t="s">
        <v>130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7" t="s">
        <v>84</v>
      </c>
      <c r="BK333" s="218">
        <f>ROUND(I333*H333,2)</f>
        <v>0</v>
      </c>
      <c r="BL333" s="17" t="s">
        <v>222</v>
      </c>
      <c r="BM333" s="217" t="s">
        <v>719</v>
      </c>
    </row>
    <row r="334" spans="1:51" s="13" customFormat="1" ht="12">
      <c r="A334" s="13"/>
      <c r="B334" s="219"/>
      <c r="C334" s="220"/>
      <c r="D334" s="221" t="s">
        <v>138</v>
      </c>
      <c r="E334" s="222" t="s">
        <v>19</v>
      </c>
      <c r="F334" s="223" t="s">
        <v>565</v>
      </c>
      <c r="G334" s="220"/>
      <c r="H334" s="222" t="s">
        <v>19</v>
      </c>
      <c r="I334" s="224"/>
      <c r="J334" s="220"/>
      <c r="K334" s="220"/>
      <c r="L334" s="225"/>
      <c r="M334" s="226"/>
      <c r="N334" s="227"/>
      <c r="O334" s="227"/>
      <c r="P334" s="227"/>
      <c r="Q334" s="227"/>
      <c r="R334" s="227"/>
      <c r="S334" s="227"/>
      <c r="T334" s="22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29" t="s">
        <v>138</v>
      </c>
      <c r="AU334" s="229" t="s">
        <v>146</v>
      </c>
      <c r="AV334" s="13" t="s">
        <v>84</v>
      </c>
      <c r="AW334" s="13" t="s">
        <v>37</v>
      </c>
      <c r="AX334" s="13" t="s">
        <v>76</v>
      </c>
      <c r="AY334" s="229" t="s">
        <v>130</v>
      </c>
    </row>
    <row r="335" spans="1:51" s="13" customFormat="1" ht="12">
      <c r="A335" s="13"/>
      <c r="B335" s="219"/>
      <c r="C335" s="220"/>
      <c r="D335" s="221" t="s">
        <v>138</v>
      </c>
      <c r="E335" s="222" t="s">
        <v>19</v>
      </c>
      <c r="F335" s="223" t="s">
        <v>566</v>
      </c>
      <c r="G335" s="220"/>
      <c r="H335" s="222" t="s">
        <v>19</v>
      </c>
      <c r="I335" s="224"/>
      <c r="J335" s="220"/>
      <c r="K335" s="220"/>
      <c r="L335" s="225"/>
      <c r="M335" s="226"/>
      <c r="N335" s="227"/>
      <c r="O335" s="227"/>
      <c r="P335" s="227"/>
      <c r="Q335" s="227"/>
      <c r="R335" s="227"/>
      <c r="S335" s="227"/>
      <c r="T335" s="22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29" t="s">
        <v>138</v>
      </c>
      <c r="AU335" s="229" t="s">
        <v>146</v>
      </c>
      <c r="AV335" s="13" t="s">
        <v>84</v>
      </c>
      <c r="AW335" s="13" t="s">
        <v>37</v>
      </c>
      <c r="AX335" s="13" t="s">
        <v>76</v>
      </c>
      <c r="AY335" s="229" t="s">
        <v>130</v>
      </c>
    </row>
    <row r="336" spans="1:51" s="14" customFormat="1" ht="12">
      <c r="A336" s="14"/>
      <c r="B336" s="230"/>
      <c r="C336" s="231"/>
      <c r="D336" s="221" t="s">
        <v>138</v>
      </c>
      <c r="E336" s="232" t="s">
        <v>19</v>
      </c>
      <c r="F336" s="233" t="s">
        <v>683</v>
      </c>
      <c r="G336" s="231"/>
      <c r="H336" s="234">
        <v>2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0" t="s">
        <v>138</v>
      </c>
      <c r="AU336" s="240" t="s">
        <v>146</v>
      </c>
      <c r="AV336" s="14" t="s">
        <v>86</v>
      </c>
      <c r="AW336" s="14" t="s">
        <v>37</v>
      </c>
      <c r="AX336" s="14" t="s">
        <v>76</v>
      </c>
      <c r="AY336" s="240" t="s">
        <v>130</v>
      </c>
    </row>
    <row r="337" spans="1:51" s="15" customFormat="1" ht="12">
      <c r="A337" s="15"/>
      <c r="B337" s="241"/>
      <c r="C337" s="242"/>
      <c r="D337" s="221" t="s">
        <v>138</v>
      </c>
      <c r="E337" s="243" t="s">
        <v>19</v>
      </c>
      <c r="F337" s="244" t="s">
        <v>175</v>
      </c>
      <c r="G337" s="242"/>
      <c r="H337" s="245">
        <v>2</v>
      </c>
      <c r="I337" s="246"/>
      <c r="J337" s="242"/>
      <c r="K337" s="242"/>
      <c r="L337" s="247"/>
      <c r="M337" s="248"/>
      <c r="N337" s="249"/>
      <c r="O337" s="249"/>
      <c r="P337" s="249"/>
      <c r="Q337" s="249"/>
      <c r="R337" s="249"/>
      <c r="S337" s="249"/>
      <c r="T337" s="250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1" t="s">
        <v>138</v>
      </c>
      <c r="AU337" s="251" t="s">
        <v>146</v>
      </c>
      <c r="AV337" s="15" t="s">
        <v>136</v>
      </c>
      <c r="AW337" s="15" t="s">
        <v>37</v>
      </c>
      <c r="AX337" s="15" t="s">
        <v>84</v>
      </c>
      <c r="AY337" s="251" t="s">
        <v>130</v>
      </c>
    </row>
    <row r="338" spans="1:65" s="2" customFormat="1" ht="14.4" customHeight="1">
      <c r="A338" s="38"/>
      <c r="B338" s="39"/>
      <c r="C338" s="205" t="s">
        <v>523</v>
      </c>
      <c r="D338" s="205" t="s">
        <v>132</v>
      </c>
      <c r="E338" s="206" t="s">
        <v>720</v>
      </c>
      <c r="F338" s="207" t="s">
        <v>714</v>
      </c>
      <c r="G338" s="208" t="s">
        <v>652</v>
      </c>
      <c r="H338" s="209">
        <v>2</v>
      </c>
      <c r="I338" s="210"/>
      <c r="J338" s="211">
        <f>ROUND(I338*H338,2)</f>
        <v>0</v>
      </c>
      <c r="K338" s="212"/>
      <c r="L338" s="44"/>
      <c r="M338" s="213" t="s">
        <v>19</v>
      </c>
      <c r="N338" s="214" t="s">
        <v>47</v>
      </c>
      <c r="O338" s="84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17" t="s">
        <v>222</v>
      </c>
      <c r="AT338" s="217" t="s">
        <v>132</v>
      </c>
      <c r="AU338" s="217" t="s">
        <v>146</v>
      </c>
      <c r="AY338" s="17" t="s">
        <v>130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7" t="s">
        <v>84</v>
      </c>
      <c r="BK338" s="218">
        <f>ROUND(I338*H338,2)</f>
        <v>0</v>
      </c>
      <c r="BL338" s="17" t="s">
        <v>222</v>
      </c>
      <c r="BM338" s="217" t="s">
        <v>721</v>
      </c>
    </row>
    <row r="339" spans="1:51" s="13" customFormat="1" ht="12">
      <c r="A339" s="13"/>
      <c r="B339" s="219"/>
      <c r="C339" s="220"/>
      <c r="D339" s="221" t="s">
        <v>138</v>
      </c>
      <c r="E339" s="222" t="s">
        <v>19</v>
      </c>
      <c r="F339" s="223" t="s">
        <v>565</v>
      </c>
      <c r="G339" s="220"/>
      <c r="H339" s="222" t="s">
        <v>19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29" t="s">
        <v>138</v>
      </c>
      <c r="AU339" s="229" t="s">
        <v>146</v>
      </c>
      <c r="AV339" s="13" t="s">
        <v>84</v>
      </c>
      <c r="AW339" s="13" t="s">
        <v>37</v>
      </c>
      <c r="AX339" s="13" t="s">
        <v>76</v>
      </c>
      <c r="AY339" s="229" t="s">
        <v>130</v>
      </c>
    </row>
    <row r="340" spans="1:51" s="13" customFormat="1" ht="12">
      <c r="A340" s="13"/>
      <c r="B340" s="219"/>
      <c r="C340" s="220"/>
      <c r="D340" s="221" t="s">
        <v>138</v>
      </c>
      <c r="E340" s="222" t="s">
        <v>19</v>
      </c>
      <c r="F340" s="223" t="s">
        <v>566</v>
      </c>
      <c r="G340" s="220"/>
      <c r="H340" s="222" t="s">
        <v>19</v>
      </c>
      <c r="I340" s="224"/>
      <c r="J340" s="220"/>
      <c r="K340" s="220"/>
      <c r="L340" s="225"/>
      <c r="M340" s="226"/>
      <c r="N340" s="227"/>
      <c r="O340" s="227"/>
      <c r="P340" s="227"/>
      <c r="Q340" s="227"/>
      <c r="R340" s="227"/>
      <c r="S340" s="227"/>
      <c r="T340" s="22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29" t="s">
        <v>138</v>
      </c>
      <c r="AU340" s="229" t="s">
        <v>146</v>
      </c>
      <c r="AV340" s="13" t="s">
        <v>84</v>
      </c>
      <c r="AW340" s="13" t="s">
        <v>37</v>
      </c>
      <c r="AX340" s="13" t="s">
        <v>76</v>
      </c>
      <c r="AY340" s="229" t="s">
        <v>130</v>
      </c>
    </row>
    <row r="341" spans="1:51" s="14" customFormat="1" ht="12">
      <c r="A341" s="14"/>
      <c r="B341" s="230"/>
      <c r="C341" s="231"/>
      <c r="D341" s="221" t="s">
        <v>138</v>
      </c>
      <c r="E341" s="232" t="s">
        <v>19</v>
      </c>
      <c r="F341" s="233" t="s">
        <v>683</v>
      </c>
      <c r="G341" s="231"/>
      <c r="H341" s="234">
        <v>2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0" t="s">
        <v>138</v>
      </c>
      <c r="AU341" s="240" t="s">
        <v>146</v>
      </c>
      <c r="AV341" s="14" t="s">
        <v>86</v>
      </c>
      <c r="AW341" s="14" t="s">
        <v>37</v>
      </c>
      <c r="AX341" s="14" t="s">
        <v>76</v>
      </c>
      <c r="AY341" s="240" t="s">
        <v>130</v>
      </c>
    </row>
    <row r="342" spans="1:51" s="15" customFormat="1" ht="12">
      <c r="A342" s="15"/>
      <c r="B342" s="241"/>
      <c r="C342" s="242"/>
      <c r="D342" s="221" t="s">
        <v>138</v>
      </c>
      <c r="E342" s="243" t="s">
        <v>19</v>
      </c>
      <c r="F342" s="244" t="s">
        <v>175</v>
      </c>
      <c r="G342" s="242"/>
      <c r="H342" s="245">
        <v>2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1" t="s">
        <v>138</v>
      </c>
      <c r="AU342" s="251" t="s">
        <v>146</v>
      </c>
      <c r="AV342" s="15" t="s">
        <v>136</v>
      </c>
      <c r="AW342" s="15" t="s">
        <v>37</v>
      </c>
      <c r="AX342" s="15" t="s">
        <v>84</v>
      </c>
      <c r="AY342" s="251" t="s">
        <v>130</v>
      </c>
    </row>
    <row r="343" spans="1:65" s="2" customFormat="1" ht="14.4" customHeight="1">
      <c r="A343" s="38"/>
      <c r="B343" s="39"/>
      <c r="C343" s="205" t="s">
        <v>410</v>
      </c>
      <c r="D343" s="205" t="s">
        <v>132</v>
      </c>
      <c r="E343" s="206" t="s">
        <v>722</v>
      </c>
      <c r="F343" s="207" t="s">
        <v>714</v>
      </c>
      <c r="G343" s="208" t="s">
        <v>221</v>
      </c>
      <c r="H343" s="209">
        <v>1</v>
      </c>
      <c r="I343" s="210"/>
      <c r="J343" s="211">
        <f>ROUND(I343*H343,2)</f>
        <v>0</v>
      </c>
      <c r="K343" s="212"/>
      <c r="L343" s="44"/>
      <c r="M343" s="213" t="s">
        <v>19</v>
      </c>
      <c r="N343" s="214" t="s">
        <v>47</v>
      </c>
      <c r="O343" s="84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17" t="s">
        <v>222</v>
      </c>
      <c r="AT343" s="217" t="s">
        <v>132</v>
      </c>
      <c r="AU343" s="217" t="s">
        <v>146</v>
      </c>
      <c r="AY343" s="17" t="s">
        <v>130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7" t="s">
        <v>84</v>
      </c>
      <c r="BK343" s="218">
        <f>ROUND(I343*H343,2)</f>
        <v>0</v>
      </c>
      <c r="BL343" s="17" t="s">
        <v>222</v>
      </c>
      <c r="BM343" s="217" t="s">
        <v>723</v>
      </c>
    </row>
    <row r="344" spans="1:51" s="13" customFormat="1" ht="12">
      <c r="A344" s="13"/>
      <c r="B344" s="219"/>
      <c r="C344" s="220"/>
      <c r="D344" s="221" t="s">
        <v>138</v>
      </c>
      <c r="E344" s="222" t="s">
        <v>19</v>
      </c>
      <c r="F344" s="223" t="s">
        <v>565</v>
      </c>
      <c r="G344" s="220"/>
      <c r="H344" s="222" t="s">
        <v>19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9" t="s">
        <v>138</v>
      </c>
      <c r="AU344" s="229" t="s">
        <v>146</v>
      </c>
      <c r="AV344" s="13" t="s">
        <v>84</v>
      </c>
      <c r="AW344" s="13" t="s">
        <v>37</v>
      </c>
      <c r="AX344" s="13" t="s">
        <v>76</v>
      </c>
      <c r="AY344" s="229" t="s">
        <v>130</v>
      </c>
    </row>
    <row r="345" spans="1:51" s="13" customFormat="1" ht="12">
      <c r="A345" s="13"/>
      <c r="B345" s="219"/>
      <c r="C345" s="220"/>
      <c r="D345" s="221" t="s">
        <v>138</v>
      </c>
      <c r="E345" s="222" t="s">
        <v>19</v>
      </c>
      <c r="F345" s="223" t="s">
        <v>566</v>
      </c>
      <c r="G345" s="220"/>
      <c r="H345" s="222" t="s">
        <v>19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9" t="s">
        <v>138</v>
      </c>
      <c r="AU345" s="229" t="s">
        <v>146</v>
      </c>
      <c r="AV345" s="13" t="s">
        <v>84</v>
      </c>
      <c r="AW345" s="13" t="s">
        <v>37</v>
      </c>
      <c r="AX345" s="13" t="s">
        <v>76</v>
      </c>
      <c r="AY345" s="229" t="s">
        <v>130</v>
      </c>
    </row>
    <row r="346" spans="1:51" s="14" customFormat="1" ht="12">
      <c r="A346" s="14"/>
      <c r="B346" s="230"/>
      <c r="C346" s="231"/>
      <c r="D346" s="221" t="s">
        <v>138</v>
      </c>
      <c r="E346" s="232" t="s">
        <v>19</v>
      </c>
      <c r="F346" s="233" t="s">
        <v>641</v>
      </c>
      <c r="G346" s="231"/>
      <c r="H346" s="234">
        <v>1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0" t="s">
        <v>138</v>
      </c>
      <c r="AU346" s="240" t="s">
        <v>146</v>
      </c>
      <c r="AV346" s="14" t="s">
        <v>86</v>
      </c>
      <c r="AW346" s="14" t="s">
        <v>37</v>
      </c>
      <c r="AX346" s="14" t="s">
        <v>76</v>
      </c>
      <c r="AY346" s="240" t="s">
        <v>130</v>
      </c>
    </row>
    <row r="347" spans="1:51" s="15" customFormat="1" ht="12">
      <c r="A347" s="15"/>
      <c r="B347" s="241"/>
      <c r="C347" s="242"/>
      <c r="D347" s="221" t="s">
        <v>138</v>
      </c>
      <c r="E347" s="243" t="s">
        <v>19</v>
      </c>
      <c r="F347" s="244" t="s">
        <v>175</v>
      </c>
      <c r="G347" s="242"/>
      <c r="H347" s="245">
        <v>1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1" t="s">
        <v>138</v>
      </c>
      <c r="AU347" s="251" t="s">
        <v>146</v>
      </c>
      <c r="AV347" s="15" t="s">
        <v>136</v>
      </c>
      <c r="AW347" s="15" t="s">
        <v>37</v>
      </c>
      <c r="AX347" s="15" t="s">
        <v>84</v>
      </c>
      <c r="AY347" s="251" t="s">
        <v>130</v>
      </c>
    </row>
    <row r="348" spans="1:65" s="2" customFormat="1" ht="14.4" customHeight="1">
      <c r="A348" s="38"/>
      <c r="B348" s="39"/>
      <c r="C348" s="205" t="s">
        <v>529</v>
      </c>
      <c r="D348" s="205" t="s">
        <v>132</v>
      </c>
      <c r="E348" s="206" t="s">
        <v>724</v>
      </c>
      <c r="F348" s="207" t="s">
        <v>714</v>
      </c>
      <c r="G348" s="208" t="s">
        <v>221</v>
      </c>
      <c r="H348" s="209">
        <v>1</v>
      </c>
      <c r="I348" s="210"/>
      <c r="J348" s="211">
        <f>ROUND(I348*H348,2)</f>
        <v>0</v>
      </c>
      <c r="K348" s="212"/>
      <c r="L348" s="44"/>
      <c r="M348" s="213" t="s">
        <v>19</v>
      </c>
      <c r="N348" s="214" t="s">
        <v>47</v>
      </c>
      <c r="O348" s="84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17" t="s">
        <v>222</v>
      </c>
      <c r="AT348" s="217" t="s">
        <v>132</v>
      </c>
      <c r="AU348" s="217" t="s">
        <v>146</v>
      </c>
      <c r="AY348" s="17" t="s">
        <v>130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7" t="s">
        <v>84</v>
      </c>
      <c r="BK348" s="218">
        <f>ROUND(I348*H348,2)</f>
        <v>0</v>
      </c>
      <c r="BL348" s="17" t="s">
        <v>222</v>
      </c>
      <c r="BM348" s="217" t="s">
        <v>725</v>
      </c>
    </row>
    <row r="349" spans="1:51" s="13" customFormat="1" ht="12">
      <c r="A349" s="13"/>
      <c r="B349" s="219"/>
      <c r="C349" s="220"/>
      <c r="D349" s="221" t="s">
        <v>138</v>
      </c>
      <c r="E349" s="222" t="s">
        <v>19</v>
      </c>
      <c r="F349" s="223" t="s">
        <v>565</v>
      </c>
      <c r="G349" s="220"/>
      <c r="H349" s="222" t="s">
        <v>19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29" t="s">
        <v>138</v>
      </c>
      <c r="AU349" s="229" t="s">
        <v>146</v>
      </c>
      <c r="AV349" s="13" t="s">
        <v>84</v>
      </c>
      <c r="AW349" s="13" t="s">
        <v>37</v>
      </c>
      <c r="AX349" s="13" t="s">
        <v>76</v>
      </c>
      <c r="AY349" s="229" t="s">
        <v>130</v>
      </c>
    </row>
    <row r="350" spans="1:51" s="13" customFormat="1" ht="12">
      <c r="A350" s="13"/>
      <c r="B350" s="219"/>
      <c r="C350" s="220"/>
      <c r="D350" s="221" t="s">
        <v>138</v>
      </c>
      <c r="E350" s="222" t="s">
        <v>19</v>
      </c>
      <c r="F350" s="223" t="s">
        <v>566</v>
      </c>
      <c r="G350" s="220"/>
      <c r="H350" s="222" t="s">
        <v>19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29" t="s">
        <v>138</v>
      </c>
      <c r="AU350" s="229" t="s">
        <v>146</v>
      </c>
      <c r="AV350" s="13" t="s">
        <v>84</v>
      </c>
      <c r="AW350" s="13" t="s">
        <v>37</v>
      </c>
      <c r="AX350" s="13" t="s">
        <v>76</v>
      </c>
      <c r="AY350" s="229" t="s">
        <v>130</v>
      </c>
    </row>
    <row r="351" spans="1:51" s="14" customFormat="1" ht="12">
      <c r="A351" s="14"/>
      <c r="B351" s="230"/>
      <c r="C351" s="231"/>
      <c r="D351" s="221" t="s">
        <v>138</v>
      </c>
      <c r="E351" s="232" t="s">
        <v>19</v>
      </c>
      <c r="F351" s="233" t="s">
        <v>622</v>
      </c>
      <c r="G351" s="231"/>
      <c r="H351" s="234">
        <v>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0" t="s">
        <v>138</v>
      </c>
      <c r="AU351" s="240" t="s">
        <v>146</v>
      </c>
      <c r="AV351" s="14" t="s">
        <v>86</v>
      </c>
      <c r="AW351" s="14" t="s">
        <v>37</v>
      </c>
      <c r="AX351" s="14" t="s">
        <v>76</v>
      </c>
      <c r="AY351" s="240" t="s">
        <v>130</v>
      </c>
    </row>
    <row r="352" spans="1:51" s="15" customFormat="1" ht="12">
      <c r="A352" s="15"/>
      <c r="B352" s="241"/>
      <c r="C352" s="242"/>
      <c r="D352" s="221" t="s">
        <v>138</v>
      </c>
      <c r="E352" s="243" t="s">
        <v>19</v>
      </c>
      <c r="F352" s="244" t="s">
        <v>175</v>
      </c>
      <c r="G352" s="242"/>
      <c r="H352" s="245">
        <v>1</v>
      </c>
      <c r="I352" s="246"/>
      <c r="J352" s="242"/>
      <c r="K352" s="242"/>
      <c r="L352" s="247"/>
      <c r="M352" s="248"/>
      <c r="N352" s="249"/>
      <c r="O352" s="249"/>
      <c r="P352" s="249"/>
      <c r="Q352" s="249"/>
      <c r="R352" s="249"/>
      <c r="S352" s="249"/>
      <c r="T352" s="250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1" t="s">
        <v>138</v>
      </c>
      <c r="AU352" s="251" t="s">
        <v>146</v>
      </c>
      <c r="AV352" s="15" t="s">
        <v>136</v>
      </c>
      <c r="AW352" s="15" t="s">
        <v>37</v>
      </c>
      <c r="AX352" s="15" t="s">
        <v>84</v>
      </c>
      <c r="AY352" s="251" t="s">
        <v>130</v>
      </c>
    </row>
    <row r="353" spans="1:65" s="2" customFormat="1" ht="14.4" customHeight="1">
      <c r="A353" s="38"/>
      <c r="B353" s="39"/>
      <c r="C353" s="205" t="s">
        <v>534</v>
      </c>
      <c r="D353" s="205" t="s">
        <v>132</v>
      </c>
      <c r="E353" s="206" t="s">
        <v>726</v>
      </c>
      <c r="F353" s="207" t="s">
        <v>714</v>
      </c>
      <c r="G353" s="208" t="s">
        <v>221</v>
      </c>
      <c r="H353" s="209">
        <v>1</v>
      </c>
      <c r="I353" s="210"/>
      <c r="J353" s="211">
        <f>ROUND(I353*H353,2)</f>
        <v>0</v>
      </c>
      <c r="K353" s="212"/>
      <c r="L353" s="44"/>
      <c r="M353" s="213" t="s">
        <v>19</v>
      </c>
      <c r="N353" s="214" t="s">
        <v>47</v>
      </c>
      <c r="O353" s="84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17" t="s">
        <v>222</v>
      </c>
      <c r="AT353" s="217" t="s">
        <v>132</v>
      </c>
      <c r="AU353" s="217" t="s">
        <v>146</v>
      </c>
      <c r="AY353" s="17" t="s">
        <v>130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7" t="s">
        <v>84</v>
      </c>
      <c r="BK353" s="218">
        <f>ROUND(I353*H353,2)</f>
        <v>0</v>
      </c>
      <c r="BL353" s="17" t="s">
        <v>222</v>
      </c>
      <c r="BM353" s="217" t="s">
        <v>727</v>
      </c>
    </row>
    <row r="354" spans="1:51" s="13" customFormat="1" ht="12">
      <c r="A354" s="13"/>
      <c r="B354" s="219"/>
      <c r="C354" s="220"/>
      <c r="D354" s="221" t="s">
        <v>138</v>
      </c>
      <c r="E354" s="222" t="s">
        <v>19</v>
      </c>
      <c r="F354" s="223" t="s">
        <v>565</v>
      </c>
      <c r="G354" s="220"/>
      <c r="H354" s="222" t="s">
        <v>19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29" t="s">
        <v>138</v>
      </c>
      <c r="AU354" s="229" t="s">
        <v>146</v>
      </c>
      <c r="AV354" s="13" t="s">
        <v>84</v>
      </c>
      <c r="AW354" s="13" t="s">
        <v>37</v>
      </c>
      <c r="AX354" s="13" t="s">
        <v>76</v>
      </c>
      <c r="AY354" s="229" t="s">
        <v>130</v>
      </c>
    </row>
    <row r="355" spans="1:51" s="13" customFormat="1" ht="12">
      <c r="A355" s="13"/>
      <c r="B355" s="219"/>
      <c r="C355" s="220"/>
      <c r="D355" s="221" t="s">
        <v>138</v>
      </c>
      <c r="E355" s="222" t="s">
        <v>19</v>
      </c>
      <c r="F355" s="223" t="s">
        <v>566</v>
      </c>
      <c r="G355" s="220"/>
      <c r="H355" s="222" t="s">
        <v>19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29" t="s">
        <v>138</v>
      </c>
      <c r="AU355" s="229" t="s">
        <v>146</v>
      </c>
      <c r="AV355" s="13" t="s">
        <v>84</v>
      </c>
      <c r="AW355" s="13" t="s">
        <v>37</v>
      </c>
      <c r="AX355" s="13" t="s">
        <v>76</v>
      </c>
      <c r="AY355" s="229" t="s">
        <v>130</v>
      </c>
    </row>
    <row r="356" spans="1:51" s="13" customFormat="1" ht="12">
      <c r="A356" s="13"/>
      <c r="B356" s="219"/>
      <c r="C356" s="220"/>
      <c r="D356" s="221" t="s">
        <v>138</v>
      </c>
      <c r="E356" s="222" t="s">
        <v>19</v>
      </c>
      <c r="F356" s="223" t="s">
        <v>728</v>
      </c>
      <c r="G356" s="220"/>
      <c r="H356" s="222" t="s">
        <v>19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29" t="s">
        <v>138</v>
      </c>
      <c r="AU356" s="229" t="s">
        <v>146</v>
      </c>
      <c r="AV356" s="13" t="s">
        <v>84</v>
      </c>
      <c r="AW356" s="13" t="s">
        <v>37</v>
      </c>
      <c r="AX356" s="13" t="s">
        <v>76</v>
      </c>
      <c r="AY356" s="229" t="s">
        <v>130</v>
      </c>
    </row>
    <row r="357" spans="1:51" s="13" customFormat="1" ht="12">
      <c r="A357" s="13"/>
      <c r="B357" s="219"/>
      <c r="C357" s="220"/>
      <c r="D357" s="221" t="s">
        <v>138</v>
      </c>
      <c r="E357" s="222" t="s">
        <v>19</v>
      </c>
      <c r="F357" s="223" t="s">
        <v>729</v>
      </c>
      <c r="G357" s="220"/>
      <c r="H357" s="222" t="s">
        <v>19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9" t="s">
        <v>138</v>
      </c>
      <c r="AU357" s="229" t="s">
        <v>146</v>
      </c>
      <c r="AV357" s="13" t="s">
        <v>84</v>
      </c>
      <c r="AW357" s="13" t="s">
        <v>37</v>
      </c>
      <c r="AX357" s="13" t="s">
        <v>76</v>
      </c>
      <c r="AY357" s="229" t="s">
        <v>130</v>
      </c>
    </row>
    <row r="358" spans="1:51" s="14" customFormat="1" ht="12">
      <c r="A358" s="14"/>
      <c r="B358" s="230"/>
      <c r="C358" s="231"/>
      <c r="D358" s="221" t="s">
        <v>138</v>
      </c>
      <c r="E358" s="232" t="s">
        <v>19</v>
      </c>
      <c r="F358" s="233" t="s">
        <v>84</v>
      </c>
      <c r="G358" s="231"/>
      <c r="H358" s="234">
        <v>1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0" t="s">
        <v>138</v>
      </c>
      <c r="AU358" s="240" t="s">
        <v>146</v>
      </c>
      <c r="AV358" s="14" t="s">
        <v>86</v>
      </c>
      <c r="AW358" s="14" t="s">
        <v>37</v>
      </c>
      <c r="AX358" s="14" t="s">
        <v>76</v>
      </c>
      <c r="AY358" s="240" t="s">
        <v>130</v>
      </c>
    </row>
    <row r="359" spans="1:51" s="15" customFormat="1" ht="12">
      <c r="A359" s="15"/>
      <c r="B359" s="241"/>
      <c r="C359" s="242"/>
      <c r="D359" s="221" t="s">
        <v>138</v>
      </c>
      <c r="E359" s="243" t="s">
        <v>19</v>
      </c>
      <c r="F359" s="244" t="s">
        <v>175</v>
      </c>
      <c r="G359" s="242"/>
      <c r="H359" s="245">
        <v>1</v>
      </c>
      <c r="I359" s="246"/>
      <c r="J359" s="242"/>
      <c r="K359" s="242"/>
      <c r="L359" s="247"/>
      <c r="M359" s="248"/>
      <c r="N359" s="249"/>
      <c r="O359" s="249"/>
      <c r="P359" s="249"/>
      <c r="Q359" s="249"/>
      <c r="R359" s="249"/>
      <c r="S359" s="249"/>
      <c r="T359" s="250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1" t="s">
        <v>138</v>
      </c>
      <c r="AU359" s="251" t="s">
        <v>146</v>
      </c>
      <c r="AV359" s="15" t="s">
        <v>136</v>
      </c>
      <c r="AW359" s="15" t="s">
        <v>37</v>
      </c>
      <c r="AX359" s="15" t="s">
        <v>84</v>
      </c>
      <c r="AY359" s="251" t="s">
        <v>130</v>
      </c>
    </row>
    <row r="360" spans="1:65" s="2" customFormat="1" ht="14.4" customHeight="1">
      <c r="A360" s="38"/>
      <c r="B360" s="39"/>
      <c r="C360" s="205" t="s">
        <v>539</v>
      </c>
      <c r="D360" s="205" t="s">
        <v>132</v>
      </c>
      <c r="E360" s="206" t="s">
        <v>730</v>
      </c>
      <c r="F360" s="207" t="s">
        <v>714</v>
      </c>
      <c r="G360" s="208" t="s">
        <v>221</v>
      </c>
      <c r="H360" s="209">
        <v>1</v>
      </c>
      <c r="I360" s="210"/>
      <c r="J360" s="211">
        <f>ROUND(I360*H360,2)</f>
        <v>0</v>
      </c>
      <c r="K360" s="212"/>
      <c r="L360" s="44"/>
      <c r="M360" s="213" t="s">
        <v>19</v>
      </c>
      <c r="N360" s="214" t="s">
        <v>47</v>
      </c>
      <c r="O360" s="84"/>
      <c r="P360" s="215">
        <f>O360*H360</f>
        <v>0</v>
      </c>
      <c r="Q360" s="215">
        <v>0</v>
      </c>
      <c r="R360" s="215">
        <f>Q360*H360</f>
        <v>0</v>
      </c>
      <c r="S360" s="215">
        <v>0</v>
      </c>
      <c r="T360" s="216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17" t="s">
        <v>222</v>
      </c>
      <c r="AT360" s="217" t="s">
        <v>132</v>
      </c>
      <c r="AU360" s="217" t="s">
        <v>146</v>
      </c>
      <c r="AY360" s="17" t="s">
        <v>130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7" t="s">
        <v>84</v>
      </c>
      <c r="BK360" s="218">
        <f>ROUND(I360*H360,2)</f>
        <v>0</v>
      </c>
      <c r="BL360" s="17" t="s">
        <v>222</v>
      </c>
      <c r="BM360" s="217" t="s">
        <v>731</v>
      </c>
    </row>
    <row r="361" spans="1:51" s="13" customFormat="1" ht="12">
      <c r="A361" s="13"/>
      <c r="B361" s="219"/>
      <c r="C361" s="220"/>
      <c r="D361" s="221" t="s">
        <v>138</v>
      </c>
      <c r="E361" s="222" t="s">
        <v>19</v>
      </c>
      <c r="F361" s="223" t="s">
        <v>565</v>
      </c>
      <c r="G361" s="220"/>
      <c r="H361" s="222" t="s">
        <v>19</v>
      </c>
      <c r="I361" s="224"/>
      <c r="J361" s="220"/>
      <c r="K361" s="220"/>
      <c r="L361" s="225"/>
      <c r="M361" s="226"/>
      <c r="N361" s="227"/>
      <c r="O361" s="227"/>
      <c r="P361" s="227"/>
      <c r="Q361" s="227"/>
      <c r="R361" s="227"/>
      <c r="S361" s="227"/>
      <c r="T361" s="22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9" t="s">
        <v>138</v>
      </c>
      <c r="AU361" s="229" t="s">
        <v>146</v>
      </c>
      <c r="AV361" s="13" t="s">
        <v>84</v>
      </c>
      <c r="AW361" s="13" t="s">
        <v>37</v>
      </c>
      <c r="AX361" s="13" t="s">
        <v>76</v>
      </c>
      <c r="AY361" s="229" t="s">
        <v>130</v>
      </c>
    </row>
    <row r="362" spans="1:51" s="13" customFormat="1" ht="12">
      <c r="A362" s="13"/>
      <c r="B362" s="219"/>
      <c r="C362" s="220"/>
      <c r="D362" s="221" t="s">
        <v>138</v>
      </c>
      <c r="E362" s="222" t="s">
        <v>19</v>
      </c>
      <c r="F362" s="223" t="s">
        <v>566</v>
      </c>
      <c r="G362" s="220"/>
      <c r="H362" s="222" t="s">
        <v>19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9" t="s">
        <v>138</v>
      </c>
      <c r="AU362" s="229" t="s">
        <v>146</v>
      </c>
      <c r="AV362" s="13" t="s">
        <v>84</v>
      </c>
      <c r="AW362" s="13" t="s">
        <v>37</v>
      </c>
      <c r="AX362" s="13" t="s">
        <v>76</v>
      </c>
      <c r="AY362" s="229" t="s">
        <v>130</v>
      </c>
    </row>
    <row r="363" spans="1:51" s="13" customFormat="1" ht="12">
      <c r="A363" s="13"/>
      <c r="B363" s="219"/>
      <c r="C363" s="220"/>
      <c r="D363" s="221" t="s">
        <v>138</v>
      </c>
      <c r="E363" s="222" t="s">
        <v>19</v>
      </c>
      <c r="F363" s="223" t="s">
        <v>728</v>
      </c>
      <c r="G363" s="220"/>
      <c r="H363" s="222" t="s">
        <v>19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29" t="s">
        <v>138</v>
      </c>
      <c r="AU363" s="229" t="s">
        <v>146</v>
      </c>
      <c r="AV363" s="13" t="s">
        <v>84</v>
      </c>
      <c r="AW363" s="13" t="s">
        <v>37</v>
      </c>
      <c r="AX363" s="13" t="s">
        <v>76</v>
      </c>
      <c r="AY363" s="229" t="s">
        <v>130</v>
      </c>
    </row>
    <row r="364" spans="1:51" s="13" customFormat="1" ht="12">
      <c r="A364" s="13"/>
      <c r="B364" s="219"/>
      <c r="C364" s="220"/>
      <c r="D364" s="221" t="s">
        <v>138</v>
      </c>
      <c r="E364" s="222" t="s">
        <v>19</v>
      </c>
      <c r="F364" s="223" t="s">
        <v>729</v>
      </c>
      <c r="G364" s="220"/>
      <c r="H364" s="222" t="s">
        <v>19</v>
      </c>
      <c r="I364" s="224"/>
      <c r="J364" s="220"/>
      <c r="K364" s="220"/>
      <c r="L364" s="225"/>
      <c r="M364" s="226"/>
      <c r="N364" s="227"/>
      <c r="O364" s="227"/>
      <c r="P364" s="227"/>
      <c r="Q364" s="227"/>
      <c r="R364" s="227"/>
      <c r="S364" s="227"/>
      <c r="T364" s="22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29" t="s">
        <v>138</v>
      </c>
      <c r="AU364" s="229" t="s">
        <v>146</v>
      </c>
      <c r="AV364" s="13" t="s">
        <v>84</v>
      </c>
      <c r="AW364" s="13" t="s">
        <v>37</v>
      </c>
      <c r="AX364" s="13" t="s">
        <v>76</v>
      </c>
      <c r="AY364" s="229" t="s">
        <v>130</v>
      </c>
    </row>
    <row r="365" spans="1:51" s="14" customFormat="1" ht="12">
      <c r="A365" s="14"/>
      <c r="B365" s="230"/>
      <c r="C365" s="231"/>
      <c r="D365" s="221" t="s">
        <v>138</v>
      </c>
      <c r="E365" s="232" t="s">
        <v>19</v>
      </c>
      <c r="F365" s="233" t="s">
        <v>84</v>
      </c>
      <c r="G365" s="231"/>
      <c r="H365" s="234">
        <v>1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0" t="s">
        <v>138</v>
      </c>
      <c r="AU365" s="240" t="s">
        <v>146</v>
      </c>
      <c r="AV365" s="14" t="s">
        <v>86</v>
      </c>
      <c r="AW365" s="14" t="s">
        <v>37</v>
      </c>
      <c r="AX365" s="14" t="s">
        <v>76</v>
      </c>
      <c r="AY365" s="240" t="s">
        <v>130</v>
      </c>
    </row>
    <row r="366" spans="1:51" s="15" customFormat="1" ht="12">
      <c r="A366" s="15"/>
      <c r="B366" s="241"/>
      <c r="C366" s="242"/>
      <c r="D366" s="221" t="s">
        <v>138</v>
      </c>
      <c r="E366" s="243" t="s">
        <v>19</v>
      </c>
      <c r="F366" s="244" t="s">
        <v>175</v>
      </c>
      <c r="G366" s="242"/>
      <c r="H366" s="245">
        <v>1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1" t="s">
        <v>138</v>
      </c>
      <c r="AU366" s="251" t="s">
        <v>146</v>
      </c>
      <c r="AV366" s="15" t="s">
        <v>136</v>
      </c>
      <c r="AW366" s="15" t="s">
        <v>37</v>
      </c>
      <c r="AX366" s="15" t="s">
        <v>84</v>
      </c>
      <c r="AY366" s="251" t="s">
        <v>130</v>
      </c>
    </row>
    <row r="367" spans="1:65" s="2" customFormat="1" ht="14.4" customHeight="1">
      <c r="A367" s="38"/>
      <c r="B367" s="39"/>
      <c r="C367" s="205" t="s">
        <v>546</v>
      </c>
      <c r="D367" s="205" t="s">
        <v>132</v>
      </c>
      <c r="E367" s="206" t="s">
        <v>732</v>
      </c>
      <c r="F367" s="207" t="s">
        <v>714</v>
      </c>
      <c r="G367" s="208" t="s">
        <v>221</v>
      </c>
      <c r="H367" s="209">
        <v>1</v>
      </c>
      <c r="I367" s="210"/>
      <c r="J367" s="211">
        <f>ROUND(I367*H367,2)</f>
        <v>0</v>
      </c>
      <c r="K367" s="212"/>
      <c r="L367" s="44"/>
      <c r="M367" s="213" t="s">
        <v>19</v>
      </c>
      <c r="N367" s="214" t="s">
        <v>47</v>
      </c>
      <c r="O367" s="84"/>
      <c r="P367" s="215">
        <f>O367*H367</f>
        <v>0</v>
      </c>
      <c r="Q367" s="215">
        <v>0</v>
      </c>
      <c r="R367" s="215">
        <f>Q367*H367</f>
        <v>0</v>
      </c>
      <c r="S367" s="215">
        <v>0</v>
      </c>
      <c r="T367" s="216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17" t="s">
        <v>222</v>
      </c>
      <c r="AT367" s="217" t="s">
        <v>132</v>
      </c>
      <c r="AU367" s="217" t="s">
        <v>146</v>
      </c>
      <c r="AY367" s="17" t="s">
        <v>130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7" t="s">
        <v>84</v>
      </c>
      <c r="BK367" s="218">
        <f>ROUND(I367*H367,2)</f>
        <v>0</v>
      </c>
      <c r="BL367" s="17" t="s">
        <v>222</v>
      </c>
      <c r="BM367" s="217" t="s">
        <v>733</v>
      </c>
    </row>
    <row r="368" spans="1:51" s="13" customFormat="1" ht="12">
      <c r="A368" s="13"/>
      <c r="B368" s="219"/>
      <c r="C368" s="220"/>
      <c r="D368" s="221" t="s">
        <v>138</v>
      </c>
      <c r="E368" s="222" t="s">
        <v>19</v>
      </c>
      <c r="F368" s="223" t="s">
        <v>565</v>
      </c>
      <c r="G368" s="220"/>
      <c r="H368" s="222" t="s">
        <v>19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29" t="s">
        <v>138</v>
      </c>
      <c r="AU368" s="229" t="s">
        <v>146</v>
      </c>
      <c r="AV368" s="13" t="s">
        <v>84</v>
      </c>
      <c r="AW368" s="13" t="s">
        <v>37</v>
      </c>
      <c r="AX368" s="13" t="s">
        <v>76</v>
      </c>
      <c r="AY368" s="229" t="s">
        <v>130</v>
      </c>
    </row>
    <row r="369" spans="1:51" s="13" customFormat="1" ht="12">
      <c r="A369" s="13"/>
      <c r="B369" s="219"/>
      <c r="C369" s="220"/>
      <c r="D369" s="221" t="s">
        <v>138</v>
      </c>
      <c r="E369" s="222" t="s">
        <v>19</v>
      </c>
      <c r="F369" s="223" t="s">
        <v>566</v>
      </c>
      <c r="G369" s="220"/>
      <c r="H369" s="222" t="s">
        <v>19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29" t="s">
        <v>138</v>
      </c>
      <c r="AU369" s="229" t="s">
        <v>146</v>
      </c>
      <c r="AV369" s="13" t="s">
        <v>84</v>
      </c>
      <c r="AW369" s="13" t="s">
        <v>37</v>
      </c>
      <c r="AX369" s="13" t="s">
        <v>76</v>
      </c>
      <c r="AY369" s="229" t="s">
        <v>130</v>
      </c>
    </row>
    <row r="370" spans="1:51" s="13" customFormat="1" ht="12">
      <c r="A370" s="13"/>
      <c r="B370" s="219"/>
      <c r="C370" s="220"/>
      <c r="D370" s="221" t="s">
        <v>138</v>
      </c>
      <c r="E370" s="222" t="s">
        <v>19</v>
      </c>
      <c r="F370" s="223" t="s">
        <v>728</v>
      </c>
      <c r="G370" s="220"/>
      <c r="H370" s="222" t="s">
        <v>19</v>
      </c>
      <c r="I370" s="224"/>
      <c r="J370" s="220"/>
      <c r="K370" s="220"/>
      <c r="L370" s="225"/>
      <c r="M370" s="226"/>
      <c r="N370" s="227"/>
      <c r="O370" s="227"/>
      <c r="P370" s="227"/>
      <c r="Q370" s="227"/>
      <c r="R370" s="227"/>
      <c r="S370" s="227"/>
      <c r="T370" s="22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9" t="s">
        <v>138</v>
      </c>
      <c r="AU370" s="229" t="s">
        <v>146</v>
      </c>
      <c r="AV370" s="13" t="s">
        <v>84</v>
      </c>
      <c r="AW370" s="13" t="s">
        <v>37</v>
      </c>
      <c r="AX370" s="13" t="s">
        <v>76</v>
      </c>
      <c r="AY370" s="229" t="s">
        <v>130</v>
      </c>
    </row>
    <row r="371" spans="1:51" s="13" customFormat="1" ht="12">
      <c r="A371" s="13"/>
      <c r="B371" s="219"/>
      <c r="C371" s="220"/>
      <c r="D371" s="221" t="s">
        <v>138</v>
      </c>
      <c r="E371" s="222" t="s">
        <v>19</v>
      </c>
      <c r="F371" s="223" t="s">
        <v>729</v>
      </c>
      <c r="G371" s="220"/>
      <c r="H371" s="222" t="s">
        <v>19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9" t="s">
        <v>138</v>
      </c>
      <c r="AU371" s="229" t="s">
        <v>146</v>
      </c>
      <c r="AV371" s="13" t="s">
        <v>84</v>
      </c>
      <c r="AW371" s="13" t="s">
        <v>37</v>
      </c>
      <c r="AX371" s="13" t="s">
        <v>76</v>
      </c>
      <c r="AY371" s="229" t="s">
        <v>130</v>
      </c>
    </row>
    <row r="372" spans="1:51" s="14" customFormat="1" ht="12">
      <c r="A372" s="14"/>
      <c r="B372" s="230"/>
      <c r="C372" s="231"/>
      <c r="D372" s="221" t="s">
        <v>138</v>
      </c>
      <c r="E372" s="232" t="s">
        <v>19</v>
      </c>
      <c r="F372" s="233" t="s">
        <v>84</v>
      </c>
      <c r="G372" s="231"/>
      <c r="H372" s="234">
        <v>1</v>
      </c>
      <c r="I372" s="235"/>
      <c r="J372" s="231"/>
      <c r="K372" s="231"/>
      <c r="L372" s="236"/>
      <c r="M372" s="237"/>
      <c r="N372" s="238"/>
      <c r="O372" s="238"/>
      <c r="P372" s="238"/>
      <c r="Q372" s="238"/>
      <c r="R372" s="238"/>
      <c r="S372" s="238"/>
      <c r="T372" s="239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0" t="s">
        <v>138</v>
      </c>
      <c r="AU372" s="240" t="s">
        <v>146</v>
      </c>
      <c r="AV372" s="14" t="s">
        <v>86</v>
      </c>
      <c r="AW372" s="14" t="s">
        <v>37</v>
      </c>
      <c r="AX372" s="14" t="s">
        <v>76</v>
      </c>
      <c r="AY372" s="240" t="s">
        <v>130</v>
      </c>
    </row>
    <row r="373" spans="1:51" s="15" customFormat="1" ht="12">
      <c r="A373" s="15"/>
      <c r="B373" s="241"/>
      <c r="C373" s="242"/>
      <c r="D373" s="221" t="s">
        <v>138</v>
      </c>
      <c r="E373" s="243" t="s">
        <v>19</v>
      </c>
      <c r="F373" s="244" t="s">
        <v>175</v>
      </c>
      <c r="G373" s="242"/>
      <c r="H373" s="245">
        <v>1</v>
      </c>
      <c r="I373" s="246"/>
      <c r="J373" s="242"/>
      <c r="K373" s="242"/>
      <c r="L373" s="247"/>
      <c r="M373" s="252"/>
      <c r="N373" s="253"/>
      <c r="O373" s="253"/>
      <c r="P373" s="253"/>
      <c r="Q373" s="253"/>
      <c r="R373" s="253"/>
      <c r="S373" s="253"/>
      <c r="T373" s="254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51" t="s">
        <v>138</v>
      </c>
      <c r="AU373" s="251" t="s">
        <v>146</v>
      </c>
      <c r="AV373" s="15" t="s">
        <v>136</v>
      </c>
      <c r="AW373" s="15" t="s">
        <v>37</v>
      </c>
      <c r="AX373" s="15" t="s">
        <v>84</v>
      </c>
      <c r="AY373" s="251" t="s">
        <v>130</v>
      </c>
    </row>
    <row r="374" spans="1:31" s="2" customFormat="1" ht="6.95" customHeight="1">
      <c r="A374" s="38"/>
      <c r="B374" s="59"/>
      <c r="C374" s="60"/>
      <c r="D374" s="60"/>
      <c r="E374" s="60"/>
      <c r="F374" s="60"/>
      <c r="G374" s="60"/>
      <c r="H374" s="60"/>
      <c r="I374" s="60"/>
      <c r="J374" s="60"/>
      <c r="K374" s="60"/>
      <c r="L374" s="44"/>
      <c r="M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</row>
  </sheetData>
  <sheetProtection password="CC35" sheet="1" objects="1" scenarios="1" formatColumns="0" formatRows="0" autoFilter="0"/>
  <autoFilter ref="C83:K37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 hidden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4.4" customHeight="1" hidden="1">
      <c r="B7" s="20"/>
      <c r="E7" s="133" t="str">
        <f>'Rekapitulace stavby'!K6</f>
        <v>Lávka pro pěší, ul. Nová, Králův Dvůr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 hidden="1">
      <c r="A9" s="38"/>
      <c r="B9" s="44"/>
      <c r="C9" s="38"/>
      <c r="D9" s="38"/>
      <c r="E9" s="135" t="s">
        <v>734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30. 3. 2022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">
        <v>39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8" customHeight="1" hidden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46</v>
      </c>
      <c r="E33" s="132" t="s">
        <v>47</v>
      </c>
      <c r="F33" s="147">
        <f>ROUND((SUM(BE81:BE156)),2)</f>
        <v>0</v>
      </c>
      <c r="G33" s="38"/>
      <c r="H33" s="38"/>
      <c r="I33" s="148">
        <v>0.21</v>
      </c>
      <c r="J33" s="147">
        <f>ROUND(((SUM(BE81:BE156))*I33),2)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48</v>
      </c>
      <c r="F34" s="147">
        <f>ROUND((SUM(BF81:BF156)),2)</f>
        <v>0</v>
      </c>
      <c r="G34" s="38"/>
      <c r="H34" s="38"/>
      <c r="I34" s="148">
        <v>0.15</v>
      </c>
      <c r="J34" s="147">
        <f>ROUND(((SUM(BF81:BF156))*I34),2)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ROUND((SUM(BG81:BG156)),2)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ROUND((SUM(BH81:BH156)),2)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ROUND((SUM(BI81:BI156)),2)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 hidden="1">
      <c r="A48" s="38"/>
      <c r="B48" s="39"/>
      <c r="C48" s="40"/>
      <c r="D48" s="40"/>
      <c r="E48" s="160" t="str">
        <f>E7</f>
        <v>Lávka pro pěší, ul. Nová, Králův Dvůr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 hidden="1">
      <c r="A50" s="38"/>
      <c r="B50" s="39"/>
      <c r="C50" s="40"/>
      <c r="D50" s="40"/>
      <c r="E50" s="69" t="str">
        <f>E9</f>
        <v>SO 401 - Osvětlení lávky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ul. Nová</v>
      </c>
      <c r="G52" s="40"/>
      <c r="H52" s="40"/>
      <c r="I52" s="32" t="s">
        <v>23</v>
      </c>
      <c r="J52" s="72" t="str">
        <f>IF(J12="","",J12)</f>
        <v>30. 3. 2022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 hidden="1">
      <c r="A54" s="38"/>
      <c r="B54" s="39"/>
      <c r="C54" s="32" t="s">
        <v>25</v>
      </c>
      <c r="D54" s="40"/>
      <c r="E54" s="40"/>
      <c r="F54" s="27" t="str">
        <f>E15</f>
        <v>Město Králův Dvůr</v>
      </c>
      <c r="G54" s="40"/>
      <c r="H54" s="40"/>
      <c r="I54" s="32" t="s">
        <v>33</v>
      </c>
      <c r="J54" s="36" t="str">
        <f>E21</f>
        <v>Spektra PRO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p. Martin Donda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 hidden="1">
      <c r="A60" s="9"/>
      <c r="B60" s="165"/>
      <c r="C60" s="166"/>
      <c r="D60" s="167" t="s">
        <v>735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736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 hidden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ht="12" hidden="1"/>
    <row r="65" ht="12" hidden="1"/>
    <row r="66" ht="12" hidden="1"/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115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Lávka pro pěší, ul. Nová, Králův Dvůr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>SO 401 - Osvětlení lávky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ul. Nová</v>
      </c>
      <c r="G75" s="40"/>
      <c r="H75" s="40"/>
      <c r="I75" s="32" t="s">
        <v>23</v>
      </c>
      <c r="J75" s="72" t="str">
        <f>IF(J12="","",J12)</f>
        <v>30. 3. 2022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6.4" customHeight="1">
      <c r="A77" s="38"/>
      <c r="B77" s="39"/>
      <c r="C77" s="32" t="s">
        <v>25</v>
      </c>
      <c r="D77" s="40"/>
      <c r="E77" s="40"/>
      <c r="F77" s="27" t="str">
        <f>E15</f>
        <v>Město Králův Dvůr</v>
      </c>
      <c r="G77" s="40"/>
      <c r="H77" s="40"/>
      <c r="I77" s="32" t="s">
        <v>33</v>
      </c>
      <c r="J77" s="36" t="str">
        <f>E21</f>
        <v>Spektra PRO spol. s r.o.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38</v>
      </c>
      <c r="J78" s="36" t="str">
        <f>E24</f>
        <v>p. Martin Donda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116</v>
      </c>
      <c r="D80" s="180" t="s">
        <v>61</v>
      </c>
      <c r="E80" s="180" t="s">
        <v>57</v>
      </c>
      <c r="F80" s="180" t="s">
        <v>58</v>
      </c>
      <c r="G80" s="180" t="s">
        <v>117</v>
      </c>
      <c r="H80" s="180" t="s">
        <v>118</v>
      </c>
      <c r="I80" s="180" t="s">
        <v>119</v>
      </c>
      <c r="J80" s="181" t="s">
        <v>110</v>
      </c>
      <c r="K80" s="182" t="s">
        <v>120</v>
      </c>
      <c r="L80" s="183"/>
      <c r="M80" s="92" t="s">
        <v>19</v>
      </c>
      <c r="N80" s="93" t="s">
        <v>46</v>
      </c>
      <c r="O80" s="93" t="s">
        <v>121</v>
      </c>
      <c r="P80" s="93" t="s">
        <v>122</v>
      </c>
      <c r="Q80" s="93" t="s">
        <v>123</v>
      </c>
      <c r="R80" s="93" t="s">
        <v>124</v>
      </c>
      <c r="S80" s="93" t="s">
        <v>125</v>
      </c>
      <c r="T80" s="94" t="s">
        <v>126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127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5"/>
      <c r="N81" s="185"/>
      <c r="O81" s="96"/>
      <c r="P81" s="186">
        <f>P82</f>
        <v>0</v>
      </c>
      <c r="Q81" s="96"/>
      <c r="R81" s="186">
        <f>R82</f>
        <v>0</v>
      </c>
      <c r="S81" s="96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75</v>
      </c>
      <c r="AU81" s="17" t="s">
        <v>111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75</v>
      </c>
      <c r="E82" s="192" t="s">
        <v>737</v>
      </c>
      <c r="F82" s="192" t="s">
        <v>738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86</v>
      </c>
      <c r="AT82" s="201" t="s">
        <v>75</v>
      </c>
      <c r="AU82" s="201" t="s">
        <v>76</v>
      </c>
      <c r="AY82" s="200" t="s">
        <v>130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75</v>
      </c>
      <c r="E83" s="203" t="s">
        <v>739</v>
      </c>
      <c r="F83" s="203" t="s">
        <v>740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SUM(P84:P156)</f>
        <v>0</v>
      </c>
      <c r="Q83" s="197"/>
      <c r="R83" s="198">
        <f>SUM(R84:R156)</f>
        <v>0</v>
      </c>
      <c r="S83" s="197"/>
      <c r="T83" s="199">
        <f>SUM(T84:T156)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86</v>
      </c>
      <c r="AT83" s="201" t="s">
        <v>75</v>
      </c>
      <c r="AU83" s="201" t="s">
        <v>84</v>
      </c>
      <c r="AY83" s="200" t="s">
        <v>130</v>
      </c>
      <c r="BK83" s="202">
        <f>SUM(BK84:BK156)</f>
        <v>0</v>
      </c>
    </row>
    <row r="84" spans="1:65" s="2" customFormat="1" ht="14.4" customHeight="1">
      <c r="A84" s="38"/>
      <c r="B84" s="39"/>
      <c r="C84" s="205" t="s">
        <v>84</v>
      </c>
      <c r="D84" s="205" t="s">
        <v>132</v>
      </c>
      <c r="E84" s="206" t="s">
        <v>741</v>
      </c>
      <c r="F84" s="207" t="s">
        <v>742</v>
      </c>
      <c r="G84" s="208" t="s">
        <v>571</v>
      </c>
      <c r="H84" s="209">
        <v>50</v>
      </c>
      <c r="I84" s="210"/>
      <c r="J84" s="211">
        <f>ROUND(I84*H84,2)</f>
        <v>0</v>
      </c>
      <c r="K84" s="212"/>
      <c r="L84" s="44"/>
      <c r="M84" s="213" t="s">
        <v>19</v>
      </c>
      <c r="N84" s="214" t="s">
        <v>47</v>
      </c>
      <c r="O84" s="84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7" t="s">
        <v>323</v>
      </c>
      <c r="AT84" s="217" t="s">
        <v>132</v>
      </c>
      <c r="AU84" s="217" t="s">
        <v>86</v>
      </c>
      <c r="AY84" s="17" t="s">
        <v>130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7" t="s">
        <v>84</v>
      </c>
      <c r="BK84" s="218">
        <f>ROUND(I84*H84,2)</f>
        <v>0</v>
      </c>
      <c r="BL84" s="17" t="s">
        <v>323</v>
      </c>
      <c r="BM84" s="217" t="s">
        <v>743</v>
      </c>
    </row>
    <row r="85" spans="1:51" s="13" customFormat="1" ht="12">
      <c r="A85" s="13"/>
      <c r="B85" s="219"/>
      <c r="C85" s="220"/>
      <c r="D85" s="221" t="s">
        <v>138</v>
      </c>
      <c r="E85" s="222" t="s">
        <v>19</v>
      </c>
      <c r="F85" s="223" t="s">
        <v>237</v>
      </c>
      <c r="G85" s="220"/>
      <c r="H85" s="222" t="s">
        <v>19</v>
      </c>
      <c r="I85" s="224"/>
      <c r="J85" s="220"/>
      <c r="K85" s="220"/>
      <c r="L85" s="225"/>
      <c r="M85" s="226"/>
      <c r="N85" s="227"/>
      <c r="O85" s="227"/>
      <c r="P85" s="227"/>
      <c r="Q85" s="227"/>
      <c r="R85" s="227"/>
      <c r="S85" s="227"/>
      <c r="T85" s="228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9" t="s">
        <v>138</v>
      </c>
      <c r="AU85" s="229" t="s">
        <v>86</v>
      </c>
      <c r="AV85" s="13" t="s">
        <v>84</v>
      </c>
      <c r="AW85" s="13" t="s">
        <v>37</v>
      </c>
      <c r="AX85" s="13" t="s">
        <v>76</v>
      </c>
      <c r="AY85" s="229" t="s">
        <v>130</v>
      </c>
    </row>
    <row r="86" spans="1:51" s="14" customFormat="1" ht="12">
      <c r="A86" s="14"/>
      <c r="B86" s="230"/>
      <c r="C86" s="231"/>
      <c r="D86" s="221" t="s">
        <v>138</v>
      </c>
      <c r="E86" s="232" t="s">
        <v>19</v>
      </c>
      <c r="F86" s="233" t="s">
        <v>529</v>
      </c>
      <c r="G86" s="231"/>
      <c r="H86" s="234">
        <v>50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T86" s="240" t="s">
        <v>138</v>
      </c>
      <c r="AU86" s="240" t="s">
        <v>86</v>
      </c>
      <c r="AV86" s="14" t="s">
        <v>86</v>
      </c>
      <c r="AW86" s="14" t="s">
        <v>37</v>
      </c>
      <c r="AX86" s="14" t="s">
        <v>84</v>
      </c>
      <c r="AY86" s="240" t="s">
        <v>130</v>
      </c>
    </row>
    <row r="87" spans="1:65" s="2" customFormat="1" ht="14.4" customHeight="1">
      <c r="A87" s="38"/>
      <c r="B87" s="39"/>
      <c r="C87" s="258" t="s">
        <v>86</v>
      </c>
      <c r="D87" s="258" t="s">
        <v>149</v>
      </c>
      <c r="E87" s="259" t="s">
        <v>744</v>
      </c>
      <c r="F87" s="260" t="s">
        <v>745</v>
      </c>
      <c r="G87" s="261" t="s">
        <v>571</v>
      </c>
      <c r="H87" s="262">
        <v>50</v>
      </c>
      <c r="I87" s="263"/>
      <c r="J87" s="264">
        <f>ROUND(I87*H87,2)</f>
        <v>0</v>
      </c>
      <c r="K87" s="265"/>
      <c r="L87" s="266"/>
      <c r="M87" s="267" t="s">
        <v>19</v>
      </c>
      <c r="N87" s="268" t="s">
        <v>47</v>
      </c>
      <c r="O87" s="8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423</v>
      </c>
      <c r="AT87" s="217" t="s">
        <v>149</v>
      </c>
      <c r="AU87" s="217" t="s">
        <v>86</v>
      </c>
      <c r="AY87" s="17" t="s">
        <v>130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84</v>
      </c>
      <c r="BK87" s="218">
        <f>ROUND(I87*H87,2)</f>
        <v>0</v>
      </c>
      <c r="BL87" s="17" t="s">
        <v>323</v>
      </c>
      <c r="BM87" s="217" t="s">
        <v>746</v>
      </c>
    </row>
    <row r="88" spans="1:51" s="13" customFormat="1" ht="12">
      <c r="A88" s="13"/>
      <c r="B88" s="219"/>
      <c r="C88" s="220"/>
      <c r="D88" s="221" t="s">
        <v>138</v>
      </c>
      <c r="E88" s="222" t="s">
        <v>19</v>
      </c>
      <c r="F88" s="223" t="s">
        <v>237</v>
      </c>
      <c r="G88" s="220"/>
      <c r="H88" s="222" t="s">
        <v>19</v>
      </c>
      <c r="I88" s="224"/>
      <c r="J88" s="220"/>
      <c r="K88" s="220"/>
      <c r="L88" s="225"/>
      <c r="M88" s="226"/>
      <c r="N88" s="227"/>
      <c r="O88" s="227"/>
      <c r="P88" s="227"/>
      <c r="Q88" s="227"/>
      <c r="R88" s="227"/>
      <c r="S88" s="227"/>
      <c r="T88" s="228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9" t="s">
        <v>138</v>
      </c>
      <c r="AU88" s="229" t="s">
        <v>86</v>
      </c>
      <c r="AV88" s="13" t="s">
        <v>84</v>
      </c>
      <c r="AW88" s="13" t="s">
        <v>37</v>
      </c>
      <c r="AX88" s="13" t="s">
        <v>76</v>
      </c>
      <c r="AY88" s="229" t="s">
        <v>130</v>
      </c>
    </row>
    <row r="89" spans="1:51" s="14" customFormat="1" ht="12">
      <c r="A89" s="14"/>
      <c r="B89" s="230"/>
      <c r="C89" s="231"/>
      <c r="D89" s="221" t="s">
        <v>138</v>
      </c>
      <c r="E89" s="232" t="s">
        <v>19</v>
      </c>
      <c r="F89" s="233" t="s">
        <v>529</v>
      </c>
      <c r="G89" s="231"/>
      <c r="H89" s="234">
        <v>50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0" t="s">
        <v>138</v>
      </c>
      <c r="AU89" s="240" t="s">
        <v>86</v>
      </c>
      <c r="AV89" s="14" t="s">
        <v>86</v>
      </c>
      <c r="AW89" s="14" t="s">
        <v>37</v>
      </c>
      <c r="AX89" s="14" t="s">
        <v>84</v>
      </c>
      <c r="AY89" s="240" t="s">
        <v>130</v>
      </c>
    </row>
    <row r="90" spans="1:65" s="2" customFormat="1" ht="14.4" customHeight="1">
      <c r="A90" s="38"/>
      <c r="B90" s="39"/>
      <c r="C90" s="205" t="s">
        <v>146</v>
      </c>
      <c r="D90" s="205" t="s">
        <v>132</v>
      </c>
      <c r="E90" s="206" t="s">
        <v>747</v>
      </c>
      <c r="F90" s="207" t="s">
        <v>748</v>
      </c>
      <c r="G90" s="208" t="s">
        <v>652</v>
      </c>
      <c r="H90" s="209">
        <v>4</v>
      </c>
      <c r="I90" s="210"/>
      <c r="J90" s="211">
        <f>ROUND(I90*H90,2)</f>
        <v>0</v>
      </c>
      <c r="K90" s="212"/>
      <c r="L90" s="44"/>
      <c r="M90" s="213" t="s">
        <v>19</v>
      </c>
      <c r="N90" s="214" t="s">
        <v>47</v>
      </c>
      <c r="O90" s="84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323</v>
      </c>
      <c r="AT90" s="217" t="s">
        <v>132</v>
      </c>
      <c r="AU90" s="217" t="s">
        <v>86</v>
      </c>
      <c r="AY90" s="17" t="s">
        <v>130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7" t="s">
        <v>84</v>
      </c>
      <c r="BK90" s="218">
        <f>ROUND(I90*H90,2)</f>
        <v>0</v>
      </c>
      <c r="BL90" s="17" t="s">
        <v>323</v>
      </c>
      <c r="BM90" s="217" t="s">
        <v>749</v>
      </c>
    </row>
    <row r="91" spans="1:51" s="13" customFormat="1" ht="12">
      <c r="A91" s="13"/>
      <c r="B91" s="219"/>
      <c r="C91" s="220"/>
      <c r="D91" s="221" t="s">
        <v>138</v>
      </c>
      <c r="E91" s="222" t="s">
        <v>19</v>
      </c>
      <c r="F91" s="223" t="s">
        <v>237</v>
      </c>
      <c r="G91" s="220"/>
      <c r="H91" s="222" t="s">
        <v>19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9" t="s">
        <v>138</v>
      </c>
      <c r="AU91" s="229" t="s">
        <v>86</v>
      </c>
      <c r="AV91" s="13" t="s">
        <v>84</v>
      </c>
      <c r="AW91" s="13" t="s">
        <v>37</v>
      </c>
      <c r="AX91" s="13" t="s">
        <v>76</v>
      </c>
      <c r="AY91" s="229" t="s">
        <v>130</v>
      </c>
    </row>
    <row r="92" spans="1:51" s="14" customFormat="1" ht="12">
      <c r="A92" s="14"/>
      <c r="B92" s="230"/>
      <c r="C92" s="231"/>
      <c r="D92" s="221" t="s">
        <v>138</v>
      </c>
      <c r="E92" s="232" t="s">
        <v>19</v>
      </c>
      <c r="F92" s="233" t="s">
        <v>136</v>
      </c>
      <c r="G92" s="231"/>
      <c r="H92" s="234">
        <v>4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0" t="s">
        <v>138</v>
      </c>
      <c r="AU92" s="240" t="s">
        <v>86</v>
      </c>
      <c r="AV92" s="14" t="s">
        <v>86</v>
      </c>
      <c r="AW92" s="14" t="s">
        <v>37</v>
      </c>
      <c r="AX92" s="14" t="s">
        <v>84</v>
      </c>
      <c r="AY92" s="240" t="s">
        <v>130</v>
      </c>
    </row>
    <row r="93" spans="1:65" s="2" customFormat="1" ht="14.4" customHeight="1">
      <c r="A93" s="38"/>
      <c r="B93" s="39"/>
      <c r="C93" s="258" t="s">
        <v>136</v>
      </c>
      <c r="D93" s="258" t="s">
        <v>149</v>
      </c>
      <c r="E93" s="259" t="s">
        <v>750</v>
      </c>
      <c r="F93" s="260" t="s">
        <v>751</v>
      </c>
      <c r="G93" s="261" t="s">
        <v>652</v>
      </c>
      <c r="H93" s="262">
        <v>4</v>
      </c>
      <c r="I93" s="263"/>
      <c r="J93" s="264">
        <f>ROUND(I93*H93,2)</f>
        <v>0</v>
      </c>
      <c r="K93" s="265"/>
      <c r="L93" s="266"/>
      <c r="M93" s="267" t="s">
        <v>19</v>
      </c>
      <c r="N93" s="268" t="s">
        <v>47</v>
      </c>
      <c r="O93" s="84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7" t="s">
        <v>423</v>
      </c>
      <c r="AT93" s="217" t="s">
        <v>149</v>
      </c>
      <c r="AU93" s="217" t="s">
        <v>86</v>
      </c>
      <c r="AY93" s="17" t="s">
        <v>130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7" t="s">
        <v>84</v>
      </c>
      <c r="BK93" s="218">
        <f>ROUND(I93*H93,2)</f>
        <v>0</v>
      </c>
      <c r="BL93" s="17" t="s">
        <v>323</v>
      </c>
      <c r="BM93" s="217" t="s">
        <v>752</v>
      </c>
    </row>
    <row r="94" spans="1:51" s="13" customFormat="1" ht="12">
      <c r="A94" s="13"/>
      <c r="B94" s="219"/>
      <c r="C94" s="220"/>
      <c r="D94" s="221" t="s">
        <v>138</v>
      </c>
      <c r="E94" s="222" t="s">
        <v>19</v>
      </c>
      <c r="F94" s="223" t="s">
        <v>237</v>
      </c>
      <c r="G94" s="220"/>
      <c r="H94" s="222" t="s">
        <v>19</v>
      </c>
      <c r="I94" s="224"/>
      <c r="J94" s="220"/>
      <c r="K94" s="220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138</v>
      </c>
      <c r="AU94" s="229" t="s">
        <v>86</v>
      </c>
      <c r="AV94" s="13" t="s">
        <v>84</v>
      </c>
      <c r="AW94" s="13" t="s">
        <v>37</v>
      </c>
      <c r="AX94" s="13" t="s">
        <v>76</v>
      </c>
      <c r="AY94" s="229" t="s">
        <v>130</v>
      </c>
    </row>
    <row r="95" spans="1:51" s="14" customFormat="1" ht="12">
      <c r="A95" s="14"/>
      <c r="B95" s="230"/>
      <c r="C95" s="231"/>
      <c r="D95" s="221" t="s">
        <v>138</v>
      </c>
      <c r="E95" s="232" t="s">
        <v>19</v>
      </c>
      <c r="F95" s="233" t="s">
        <v>136</v>
      </c>
      <c r="G95" s="231"/>
      <c r="H95" s="234">
        <v>4</v>
      </c>
      <c r="I95" s="235"/>
      <c r="J95" s="231"/>
      <c r="K95" s="231"/>
      <c r="L95" s="236"/>
      <c r="M95" s="237"/>
      <c r="N95" s="238"/>
      <c r="O95" s="238"/>
      <c r="P95" s="238"/>
      <c r="Q95" s="238"/>
      <c r="R95" s="238"/>
      <c r="S95" s="238"/>
      <c r="T95" s="239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138</v>
      </c>
      <c r="AU95" s="240" t="s">
        <v>86</v>
      </c>
      <c r="AV95" s="14" t="s">
        <v>86</v>
      </c>
      <c r="AW95" s="14" t="s">
        <v>37</v>
      </c>
      <c r="AX95" s="14" t="s">
        <v>84</v>
      </c>
      <c r="AY95" s="240" t="s">
        <v>130</v>
      </c>
    </row>
    <row r="96" spans="1:65" s="2" customFormat="1" ht="14.4" customHeight="1">
      <c r="A96" s="38"/>
      <c r="B96" s="39"/>
      <c r="C96" s="205" t="s">
        <v>158</v>
      </c>
      <c r="D96" s="205" t="s">
        <v>132</v>
      </c>
      <c r="E96" s="206" t="s">
        <v>753</v>
      </c>
      <c r="F96" s="207" t="s">
        <v>754</v>
      </c>
      <c r="G96" s="208" t="s">
        <v>652</v>
      </c>
      <c r="H96" s="209">
        <v>40</v>
      </c>
      <c r="I96" s="210"/>
      <c r="J96" s="211">
        <f>ROUND(I96*H96,2)</f>
        <v>0</v>
      </c>
      <c r="K96" s="212"/>
      <c r="L96" s="44"/>
      <c r="M96" s="213" t="s">
        <v>19</v>
      </c>
      <c r="N96" s="214" t="s">
        <v>47</v>
      </c>
      <c r="O96" s="8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7" t="s">
        <v>323</v>
      </c>
      <c r="AT96" s="217" t="s">
        <v>132</v>
      </c>
      <c r="AU96" s="217" t="s">
        <v>86</v>
      </c>
      <c r="AY96" s="17" t="s">
        <v>130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7" t="s">
        <v>84</v>
      </c>
      <c r="BK96" s="218">
        <f>ROUND(I96*H96,2)</f>
        <v>0</v>
      </c>
      <c r="BL96" s="17" t="s">
        <v>323</v>
      </c>
      <c r="BM96" s="217" t="s">
        <v>755</v>
      </c>
    </row>
    <row r="97" spans="1:51" s="13" customFormat="1" ht="12">
      <c r="A97" s="13"/>
      <c r="B97" s="219"/>
      <c r="C97" s="220"/>
      <c r="D97" s="221" t="s">
        <v>138</v>
      </c>
      <c r="E97" s="222" t="s">
        <v>19</v>
      </c>
      <c r="F97" s="223" t="s">
        <v>237</v>
      </c>
      <c r="G97" s="220"/>
      <c r="H97" s="222" t="s">
        <v>19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9" t="s">
        <v>138</v>
      </c>
      <c r="AU97" s="229" t="s">
        <v>86</v>
      </c>
      <c r="AV97" s="13" t="s">
        <v>84</v>
      </c>
      <c r="AW97" s="13" t="s">
        <v>37</v>
      </c>
      <c r="AX97" s="13" t="s">
        <v>76</v>
      </c>
      <c r="AY97" s="229" t="s">
        <v>130</v>
      </c>
    </row>
    <row r="98" spans="1:51" s="14" customFormat="1" ht="12">
      <c r="A98" s="14"/>
      <c r="B98" s="230"/>
      <c r="C98" s="231"/>
      <c r="D98" s="221" t="s">
        <v>138</v>
      </c>
      <c r="E98" s="232" t="s">
        <v>19</v>
      </c>
      <c r="F98" s="233" t="s">
        <v>469</v>
      </c>
      <c r="G98" s="231"/>
      <c r="H98" s="234">
        <v>40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0" t="s">
        <v>138</v>
      </c>
      <c r="AU98" s="240" t="s">
        <v>86</v>
      </c>
      <c r="AV98" s="14" t="s">
        <v>86</v>
      </c>
      <c r="AW98" s="14" t="s">
        <v>37</v>
      </c>
      <c r="AX98" s="14" t="s">
        <v>84</v>
      </c>
      <c r="AY98" s="240" t="s">
        <v>130</v>
      </c>
    </row>
    <row r="99" spans="1:65" s="2" customFormat="1" ht="14.4" customHeight="1">
      <c r="A99" s="38"/>
      <c r="B99" s="39"/>
      <c r="C99" s="258" t="s">
        <v>164</v>
      </c>
      <c r="D99" s="258" t="s">
        <v>149</v>
      </c>
      <c r="E99" s="259" t="s">
        <v>756</v>
      </c>
      <c r="F99" s="260" t="s">
        <v>757</v>
      </c>
      <c r="G99" s="261" t="s">
        <v>652</v>
      </c>
      <c r="H99" s="262">
        <v>40</v>
      </c>
      <c r="I99" s="263"/>
      <c r="J99" s="264">
        <f>ROUND(I99*H99,2)</f>
        <v>0</v>
      </c>
      <c r="K99" s="265"/>
      <c r="L99" s="266"/>
      <c r="M99" s="267" t="s">
        <v>19</v>
      </c>
      <c r="N99" s="268" t="s">
        <v>47</v>
      </c>
      <c r="O99" s="8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423</v>
      </c>
      <c r="AT99" s="217" t="s">
        <v>149</v>
      </c>
      <c r="AU99" s="217" t="s">
        <v>86</v>
      </c>
      <c r="AY99" s="17" t="s">
        <v>130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7" t="s">
        <v>84</v>
      </c>
      <c r="BK99" s="218">
        <f>ROUND(I99*H99,2)</f>
        <v>0</v>
      </c>
      <c r="BL99" s="17" t="s">
        <v>323</v>
      </c>
      <c r="BM99" s="217" t="s">
        <v>758</v>
      </c>
    </row>
    <row r="100" spans="1:65" s="2" customFormat="1" ht="14.4" customHeight="1">
      <c r="A100" s="38"/>
      <c r="B100" s="39"/>
      <c r="C100" s="205" t="s">
        <v>178</v>
      </c>
      <c r="D100" s="205" t="s">
        <v>132</v>
      </c>
      <c r="E100" s="206" t="s">
        <v>759</v>
      </c>
      <c r="F100" s="207" t="s">
        <v>754</v>
      </c>
      <c r="G100" s="208" t="s">
        <v>652</v>
      </c>
      <c r="H100" s="209">
        <v>4</v>
      </c>
      <c r="I100" s="210"/>
      <c r="J100" s="211">
        <f>ROUND(I100*H100,2)</f>
        <v>0</v>
      </c>
      <c r="K100" s="212"/>
      <c r="L100" s="44"/>
      <c r="M100" s="213" t="s">
        <v>19</v>
      </c>
      <c r="N100" s="214" t="s">
        <v>47</v>
      </c>
      <c r="O100" s="8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7" t="s">
        <v>323</v>
      </c>
      <c r="AT100" s="217" t="s">
        <v>132</v>
      </c>
      <c r="AU100" s="217" t="s">
        <v>86</v>
      </c>
      <c r="AY100" s="17" t="s">
        <v>130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7" t="s">
        <v>84</v>
      </c>
      <c r="BK100" s="218">
        <f>ROUND(I100*H100,2)</f>
        <v>0</v>
      </c>
      <c r="BL100" s="17" t="s">
        <v>323</v>
      </c>
      <c r="BM100" s="217" t="s">
        <v>760</v>
      </c>
    </row>
    <row r="101" spans="1:51" s="13" customFormat="1" ht="12">
      <c r="A101" s="13"/>
      <c r="B101" s="219"/>
      <c r="C101" s="220"/>
      <c r="D101" s="221" t="s">
        <v>138</v>
      </c>
      <c r="E101" s="222" t="s">
        <v>19</v>
      </c>
      <c r="F101" s="223" t="s">
        <v>237</v>
      </c>
      <c r="G101" s="220"/>
      <c r="H101" s="222" t="s">
        <v>19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9" t="s">
        <v>138</v>
      </c>
      <c r="AU101" s="229" t="s">
        <v>86</v>
      </c>
      <c r="AV101" s="13" t="s">
        <v>84</v>
      </c>
      <c r="AW101" s="13" t="s">
        <v>37</v>
      </c>
      <c r="AX101" s="13" t="s">
        <v>76</v>
      </c>
      <c r="AY101" s="229" t="s">
        <v>130</v>
      </c>
    </row>
    <row r="102" spans="1:51" s="14" customFormat="1" ht="12">
      <c r="A102" s="14"/>
      <c r="B102" s="230"/>
      <c r="C102" s="231"/>
      <c r="D102" s="221" t="s">
        <v>138</v>
      </c>
      <c r="E102" s="232" t="s">
        <v>19</v>
      </c>
      <c r="F102" s="233" t="s">
        <v>136</v>
      </c>
      <c r="G102" s="231"/>
      <c r="H102" s="234">
        <v>4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0" t="s">
        <v>138</v>
      </c>
      <c r="AU102" s="240" t="s">
        <v>86</v>
      </c>
      <c r="AV102" s="14" t="s">
        <v>86</v>
      </c>
      <c r="AW102" s="14" t="s">
        <v>37</v>
      </c>
      <c r="AX102" s="14" t="s">
        <v>84</v>
      </c>
      <c r="AY102" s="240" t="s">
        <v>130</v>
      </c>
    </row>
    <row r="103" spans="1:65" s="2" customFormat="1" ht="14.4" customHeight="1">
      <c r="A103" s="38"/>
      <c r="B103" s="39"/>
      <c r="C103" s="258" t="s">
        <v>183</v>
      </c>
      <c r="D103" s="258" t="s">
        <v>149</v>
      </c>
      <c r="E103" s="259" t="s">
        <v>761</v>
      </c>
      <c r="F103" s="260" t="s">
        <v>762</v>
      </c>
      <c r="G103" s="261" t="s">
        <v>652</v>
      </c>
      <c r="H103" s="262">
        <v>4</v>
      </c>
      <c r="I103" s="263"/>
      <c r="J103" s="264">
        <f>ROUND(I103*H103,2)</f>
        <v>0</v>
      </c>
      <c r="K103" s="265"/>
      <c r="L103" s="266"/>
      <c r="M103" s="267" t="s">
        <v>19</v>
      </c>
      <c r="N103" s="268" t="s">
        <v>47</v>
      </c>
      <c r="O103" s="8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7" t="s">
        <v>423</v>
      </c>
      <c r="AT103" s="217" t="s">
        <v>149</v>
      </c>
      <c r="AU103" s="217" t="s">
        <v>86</v>
      </c>
      <c r="AY103" s="17" t="s">
        <v>130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7" t="s">
        <v>84</v>
      </c>
      <c r="BK103" s="218">
        <f>ROUND(I103*H103,2)</f>
        <v>0</v>
      </c>
      <c r="BL103" s="17" t="s">
        <v>323</v>
      </c>
      <c r="BM103" s="217" t="s">
        <v>763</v>
      </c>
    </row>
    <row r="104" spans="1:51" s="13" customFormat="1" ht="12">
      <c r="A104" s="13"/>
      <c r="B104" s="219"/>
      <c r="C104" s="220"/>
      <c r="D104" s="221" t="s">
        <v>138</v>
      </c>
      <c r="E104" s="222" t="s">
        <v>19</v>
      </c>
      <c r="F104" s="223" t="s">
        <v>237</v>
      </c>
      <c r="G104" s="220"/>
      <c r="H104" s="222" t="s">
        <v>19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138</v>
      </c>
      <c r="AU104" s="229" t="s">
        <v>86</v>
      </c>
      <c r="AV104" s="13" t="s">
        <v>84</v>
      </c>
      <c r="AW104" s="13" t="s">
        <v>37</v>
      </c>
      <c r="AX104" s="13" t="s">
        <v>76</v>
      </c>
      <c r="AY104" s="229" t="s">
        <v>130</v>
      </c>
    </row>
    <row r="105" spans="1:51" s="14" customFormat="1" ht="12">
      <c r="A105" s="14"/>
      <c r="B105" s="230"/>
      <c r="C105" s="231"/>
      <c r="D105" s="221" t="s">
        <v>138</v>
      </c>
      <c r="E105" s="232" t="s">
        <v>19</v>
      </c>
      <c r="F105" s="233" t="s">
        <v>136</v>
      </c>
      <c r="G105" s="231"/>
      <c r="H105" s="234">
        <v>4</v>
      </c>
      <c r="I105" s="235"/>
      <c r="J105" s="231"/>
      <c r="K105" s="231"/>
      <c r="L105" s="236"/>
      <c r="M105" s="237"/>
      <c r="N105" s="238"/>
      <c r="O105" s="238"/>
      <c r="P105" s="238"/>
      <c r="Q105" s="238"/>
      <c r="R105" s="238"/>
      <c r="S105" s="238"/>
      <c r="T105" s="23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0" t="s">
        <v>138</v>
      </c>
      <c r="AU105" s="240" t="s">
        <v>86</v>
      </c>
      <c r="AV105" s="14" t="s">
        <v>86</v>
      </c>
      <c r="AW105" s="14" t="s">
        <v>37</v>
      </c>
      <c r="AX105" s="14" t="s">
        <v>84</v>
      </c>
      <c r="AY105" s="240" t="s">
        <v>130</v>
      </c>
    </row>
    <row r="106" spans="1:65" s="2" customFormat="1" ht="14.4" customHeight="1">
      <c r="A106" s="38"/>
      <c r="B106" s="39"/>
      <c r="C106" s="205" t="s">
        <v>176</v>
      </c>
      <c r="D106" s="205" t="s">
        <v>132</v>
      </c>
      <c r="E106" s="206" t="s">
        <v>764</v>
      </c>
      <c r="F106" s="207" t="s">
        <v>765</v>
      </c>
      <c r="G106" s="208" t="s">
        <v>652</v>
      </c>
      <c r="H106" s="209">
        <v>1</v>
      </c>
      <c r="I106" s="210"/>
      <c r="J106" s="211">
        <f>ROUND(I106*H106,2)</f>
        <v>0</v>
      </c>
      <c r="K106" s="212"/>
      <c r="L106" s="44"/>
      <c r="M106" s="213" t="s">
        <v>19</v>
      </c>
      <c r="N106" s="214" t="s">
        <v>47</v>
      </c>
      <c r="O106" s="8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7" t="s">
        <v>323</v>
      </c>
      <c r="AT106" s="217" t="s">
        <v>132</v>
      </c>
      <c r="AU106" s="217" t="s">
        <v>86</v>
      </c>
      <c r="AY106" s="17" t="s">
        <v>130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7" t="s">
        <v>84</v>
      </c>
      <c r="BK106" s="218">
        <f>ROUND(I106*H106,2)</f>
        <v>0</v>
      </c>
      <c r="BL106" s="17" t="s">
        <v>323</v>
      </c>
      <c r="BM106" s="217" t="s">
        <v>766</v>
      </c>
    </row>
    <row r="107" spans="1:51" s="13" customFormat="1" ht="12">
      <c r="A107" s="13"/>
      <c r="B107" s="219"/>
      <c r="C107" s="220"/>
      <c r="D107" s="221" t="s">
        <v>138</v>
      </c>
      <c r="E107" s="222" t="s">
        <v>19</v>
      </c>
      <c r="F107" s="223" t="s">
        <v>237</v>
      </c>
      <c r="G107" s="220"/>
      <c r="H107" s="222" t="s">
        <v>19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9" t="s">
        <v>138</v>
      </c>
      <c r="AU107" s="229" t="s">
        <v>86</v>
      </c>
      <c r="AV107" s="13" t="s">
        <v>84</v>
      </c>
      <c r="AW107" s="13" t="s">
        <v>37</v>
      </c>
      <c r="AX107" s="13" t="s">
        <v>76</v>
      </c>
      <c r="AY107" s="229" t="s">
        <v>130</v>
      </c>
    </row>
    <row r="108" spans="1:51" s="14" customFormat="1" ht="12">
      <c r="A108" s="14"/>
      <c r="B108" s="230"/>
      <c r="C108" s="231"/>
      <c r="D108" s="221" t="s">
        <v>138</v>
      </c>
      <c r="E108" s="232" t="s">
        <v>19</v>
      </c>
      <c r="F108" s="233" t="s">
        <v>84</v>
      </c>
      <c r="G108" s="231"/>
      <c r="H108" s="234">
        <v>1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0" t="s">
        <v>138</v>
      </c>
      <c r="AU108" s="240" t="s">
        <v>86</v>
      </c>
      <c r="AV108" s="14" t="s">
        <v>86</v>
      </c>
      <c r="AW108" s="14" t="s">
        <v>37</v>
      </c>
      <c r="AX108" s="14" t="s">
        <v>84</v>
      </c>
      <c r="AY108" s="240" t="s">
        <v>130</v>
      </c>
    </row>
    <row r="109" spans="1:65" s="2" customFormat="1" ht="14.4" customHeight="1">
      <c r="A109" s="38"/>
      <c r="B109" s="39"/>
      <c r="C109" s="258" t="s">
        <v>194</v>
      </c>
      <c r="D109" s="258" t="s">
        <v>149</v>
      </c>
      <c r="E109" s="259" t="s">
        <v>767</v>
      </c>
      <c r="F109" s="260" t="s">
        <v>768</v>
      </c>
      <c r="G109" s="261" t="s">
        <v>652</v>
      </c>
      <c r="H109" s="262">
        <v>1</v>
      </c>
      <c r="I109" s="263"/>
      <c r="J109" s="264">
        <f>ROUND(I109*H109,2)</f>
        <v>0</v>
      </c>
      <c r="K109" s="265"/>
      <c r="L109" s="266"/>
      <c r="M109" s="267" t="s">
        <v>19</v>
      </c>
      <c r="N109" s="268" t="s">
        <v>47</v>
      </c>
      <c r="O109" s="8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423</v>
      </c>
      <c r="AT109" s="217" t="s">
        <v>149</v>
      </c>
      <c r="AU109" s="217" t="s">
        <v>86</v>
      </c>
      <c r="AY109" s="17" t="s">
        <v>130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7" t="s">
        <v>84</v>
      </c>
      <c r="BK109" s="218">
        <f>ROUND(I109*H109,2)</f>
        <v>0</v>
      </c>
      <c r="BL109" s="17" t="s">
        <v>323</v>
      </c>
      <c r="BM109" s="217" t="s">
        <v>769</v>
      </c>
    </row>
    <row r="110" spans="1:51" s="13" customFormat="1" ht="12">
      <c r="A110" s="13"/>
      <c r="B110" s="219"/>
      <c r="C110" s="220"/>
      <c r="D110" s="221" t="s">
        <v>138</v>
      </c>
      <c r="E110" s="222" t="s">
        <v>19</v>
      </c>
      <c r="F110" s="223" t="s">
        <v>237</v>
      </c>
      <c r="G110" s="220"/>
      <c r="H110" s="222" t="s">
        <v>19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138</v>
      </c>
      <c r="AU110" s="229" t="s">
        <v>86</v>
      </c>
      <c r="AV110" s="13" t="s">
        <v>84</v>
      </c>
      <c r="AW110" s="13" t="s">
        <v>37</v>
      </c>
      <c r="AX110" s="13" t="s">
        <v>76</v>
      </c>
      <c r="AY110" s="229" t="s">
        <v>130</v>
      </c>
    </row>
    <row r="111" spans="1:51" s="14" customFormat="1" ht="12">
      <c r="A111" s="14"/>
      <c r="B111" s="230"/>
      <c r="C111" s="231"/>
      <c r="D111" s="221" t="s">
        <v>138</v>
      </c>
      <c r="E111" s="232" t="s">
        <v>19</v>
      </c>
      <c r="F111" s="233" t="s">
        <v>84</v>
      </c>
      <c r="G111" s="231"/>
      <c r="H111" s="234">
        <v>1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0" t="s">
        <v>138</v>
      </c>
      <c r="AU111" s="240" t="s">
        <v>86</v>
      </c>
      <c r="AV111" s="14" t="s">
        <v>86</v>
      </c>
      <c r="AW111" s="14" t="s">
        <v>37</v>
      </c>
      <c r="AX111" s="14" t="s">
        <v>84</v>
      </c>
      <c r="AY111" s="240" t="s">
        <v>130</v>
      </c>
    </row>
    <row r="112" spans="1:65" s="2" customFormat="1" ht="14.4" customHeight="1">
      <c r="A112" s="38"/>
      <c r="B112" s="39"/>
      <c r="C112" s="205" t="s">
        <v>294</v>
      </c>
      <c r="D112" s="205" t="s">
        <v>132</v>
      </c>
      <c r="E112" s="206" t="s">
        <v>770</v>
      </c>
      <c r="F112" s="207" t="s">
        <v>771</v>
      </c>
      <c r="G112" s="208" t="s">
        <v>652</v>
      </c>
      <c r="H112" s="209">
        <v>2</v>
      </c>
      <c r="I112" s="210"/>
      <c r="J112" s="211">
        <f>ROUND(I112*H112,2)</f>
        <v>0</v>
      </c>
      <c r="K112" s="212"/>
      <c r="L112" s="44"/>
      <c r="M112" s="213" t="s">
        <v>19</v>
      </c>
      <c r="N112" s="214" t="s">
        <v>47</v>
      </c>
      <c r="O112" s="84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7" t="s">
        <v>323</v>
      </c>
      <c r="AT112" s="217" t="s">
        <v>132</v>
      </c>
      <c r="AU112" s="217" t="s">
        <v>86</v>
      </c>
      <c r="AY112" s="17" t="s">
        <v>130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7" t="s">
        <v>84</v>
      </c>
      <c r="BK112" s="218">
        <f>ROUND(I112*H112,2)</f>
        <v>0</v>
      </c>
      <c r="BL112" s="17" t="s">
        <v>323</v>
      </c>
      <c r="BM112" s="217" t="s">
        <v>772</v>
      </c>
    </row>
    <row r="113" spans="1:51" s="13" customFormat="1" ht="12">
      <c r="A113" s="13"/>
      <c r="B113" s="219"/>
      <c r="C113" s="220"/>
      <c r="D113" s="221" t="s">
        <v>138</v>
      </c>
      <c r="E113" s="222" t="s">
        <v>19</v>
      </c>
      <c r="F113" s="223" t="s">
        <v>237</v>
      </c>
      <c r="G113" s="220"/>
      <c r="H113" s="222" t="s">
        <v>19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29" t="s">
        <v>138</v>
      </c>
      <c r="AU113" s="229" t="s">
        <v>86</v>
      </c>
      <c r="AV113" s="13" t="s">
        <v>84</v>
      </c>
      <c r="AW113" s="13" t="s">
        <v>37</v>
      </c>
      <c r="AX113" s="13" t="s">
        <v>76</v>
      </c>
      <c r="AY113" s="229" t="s">
        <v>130</v>
      </c>
    </row>
    <row r="114" spans="1:51" s="14" customFormat="1" ht="12">
      <c r="A114" s="14"/>
      <c r="B114" s="230"/>
      <c r="C114" s="231"/>
      <c r="D114" s="221" t="s">
        <v>138</v>
      </c>
      <c r="E114" s="232" t="s">
        <v>19</v>
      </c>
      <c r="F114" s="233" t="s">
        <v>86</v>
      </c>
      <c r="G114" s="231"/>
      <c r="H114" s="234">
        <v>2</v>
      </c>
      <c r="I114" s="235"/>
      <c r="J114" s="231"/>
      <c r="K114" s="231"/>
      <c r="L114" s="236"/>
      <c r="M114" s="237"/>
      <c r="N114" s="238"/>
      <c r="O114" s="238"/>
      <c r="P114" s="238"/>
      <c r="Q114" s="238"/>
      <c r="R114" s="238"/>
      <c r="S114" s="238"/>
      <c r="T114" s="23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0" t="s">
        <v>138</v>
      </c>
      <c r="AU114" s="240" t="s">
        <v>86</v>
      </c>
      <c r="AV114" s="14" t="s">
        <v>86</v>
      </c>
      <c r="AW114" s="14" t="s">
        <v>37</v>
      </c>
      <c r="AX114" s="14" t="s">
        <v>84</v>
      </c>
      <c r="AY114" s="240" t="s">
        <v>130</v>
      </c>
    </row>
    <row r="115" spans="1:65" s="2" customFormat="1" ht="14.4" customHeight="1">
      <c r="A115" s="38"/>
      <c r="B115" s="39"/>
      <c r="C115" s="258" t="s">
        <v>301</v>
      </c>
      <c r="D115" s="258" t="s">
        <v>149</v>
      </c>
      <c r="E115" s="259" t="s">
        <v>773</v>
      </c>
      <c r="F115" s="260" t="s">
        <v>774</v>
      </c>
      <c r="G115" s="261" t="s">
        <v>652</v>
      </c>
      <c r="H115" s="262">
        <v>2</v>
      </c>
      <c r="I115" s="263"/>
      <c r="J115" s="264">
        <f>ROUND(I115*H115,2)</f>
        <v>0</v>
      </c>
      <c r="K115" s="265"/>
      <c r="L115" s="266"/>
      <c r="M115" s="267" t="s">
        <v>19</v>
      </c>
      <c r="N115" s="268" t="s">
        <v>47</v>
      </c>
      <c r="O115" s="8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7" t="s">
        <v>423</v>
      </c>
      <c r="AT115" s="217" t="s">
        <v>149</v>
      </c>
      <c r="AU115" s="217" t="s">
        <v>86</v>
      </c>
      <c r="AY115" s="17" t="s">
        <v>130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7" t="s">
        <v>84</v>
      </c>
      <c r="BK115" s="218">
        <f>ROUND(I115*H115,2)</f>
        <v>0</v>
      </c>
      <c r="BL115" s="17" t="s">
        <v>323</v>
      </c>
      <c r="BM115" s="217" t="s">
        <v>775</v>
      </c>
    </row>
    <row r="116" spans="1:51" s="13" customFormat="1" ht="12">
      <c r="A116" s="13"/>
      <c r="B116" s="219"/>
      <c r="C116" s="220"/>
      <c r="D116" s="221" t="s">
        <v>138</v>
      </c>
      <c r="E116" s="222" t="s">
        <v>19</v>
      </c>
      <c r="F116" s="223" t="s">
        <v>237</v>
      </c>
      <c r="G116" s="220"/>
      <c r="H116" s="222" t="s">
        <v>19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138</v>
      </c>
      <c r="AU116" s="229" t="s">
        <v>86</v>
      </c>
      <c r="AV116" s="13" t="s">
        <v>84</v>
      </c>
      <c r="AW116" s="13" t="s">
        <v>37</v>
      </c>
      <c r="AX116" s="13" t="s">
        <v>76</v>
      </c>
      <c r="AY116" s="229" t="s">
        <v>130</v>
      </c>
    </row>
    <row r="117" spans="1:51" s="14" customFormat="1" ht="12">
      <c r="A117" s="14"/>
      <c r="B117" s="230"/>
      <c r="C117" s="231"/>
      <c r="D117" s="221" t="s">
        <v>138</v>
      </c>
      <c r="E117" s="232" t="s">
        <v>19</v>
      </c>
      <c r="F117" s="233" t="s">
        <v>86</v>
      </c>
      <c r="G117" s="231"/>
      <c r="H117" s="234">
        <v>2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0" t="s">
        <v>138</v>
      </c>
      <c r="AU117" s="240" t="s">
        <v>86</v>
      </c>
      <c r="AV117" s="14" t="s">
        <v>86</v>
      </c>
      <c r="AW117" s="14" t="s">
        <v>37</v>
      </c>
      <c r="AX117" s="14" t="s">
        <v>84</v>
      </c>
      <c r="AY117" s="240" t="s">
        <v>130</v>
      </c>
    </row>
    <row r="118" spans="1:65" s="2" customFormat="1" ht="14.4" customHeight="1">
      <c r="A118" s="38"/>
      <c r="B118" s="39"/>
      <c r="C118" s="205" t="s">
        <v>361</v>
      </c>
      <c r="D118" s="205" t="s">
        <v>132</v>
      </c>
      <c r="E118" s="206" t="s">
        <v>776</v>
      </c>
      <c r="F118" s="207" t="s">
        <v>777</v>
      </c>
      <c r="G118" s="208" t="s">
        <v>652</v>
      </c>
      <c r="H118" s="209">
        <v>2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47</v>
      </c>
      <c r="O118" s="84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323</v>
      </c>
      <c r="AT118" s="217" t="s">
        <v>132</v>
      </c>
      <c r="AU118" s="217" t="s">
        <v>86</v>
      </c>
      <c r="AY118" s="17" t="s">
        <v>130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7" t="s">
        <v>84</v>
      </c>
      <c r="BK118" s="218">
        <f>ROUND(I118*H118,2)</f>
        <v>0</v>
      </c>
      <c r="BL118" s="17" t="s">
        <v>323</v>
      </c>
      <c r="BM118" s="217" t="s">
        <v>778</v>
      </c>
    </row>
    <row r="119" spans="1:51" s="13" customFormat="1" ht="12">
      <c r="A119" s="13"/>
      <c r="B119" s="219"/>
      <c r="C119" s="220"/>
      <c r="D119" s="221" t="s">
        <v>138</v>
      </c>
      <c r="E119" s="222" t="s">
        <v>19</v>
      </c>
      <c r="F119" s="223" t="s">
        <v>237</v>
      </c>
      <c r="G119" s="220"/>
      <c r="H119" s="222" t="s">
        <v>19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138</v>
      </c>
      <c r="AU119" s="229" t="s">
        <v>86</v>
      </c>
      <c r="AV119" s="13" t="s">
        <v>84</v>
      </c>
      <c r="AW119" s="13" t="s">
        <v>37</v>
      </c>
      <c r="AX119" s="13" t="s">
        <v>76</v>
      </c>
      <c r="AY119" s="229" t="s">
        <v>130</v>
      </c>
    </row>
    <row r="120" spans="1:51" s="14" customFormat="1" ht="12">
      <c r="A120" s="14"/>
      <c r="B120" s="230"/>
      <c r="C120" s="231"/>
      <c r="D120" s="221" t="s">
        <v>138</v>
      </c>
      <c r="E120" s="232" t="s">
        <v>19</v>
      </c>
      <c r="F120" s="233" t="s">
        <v>86</v>
      </c>
      <c r="G120" s="231"/>
      <c r="H120" s="234">
        <v>2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0" t="s">
        <v>138</v>
      </c>
      <c r="AU120" s="240" t="s">
        <v>86</v>
      </c>
      <c r="AV120" s="14" t="s">
        <v>86</v>
      </c>
      <c r="AW120" s="14" t="s">
        <v>37</v>
      </c>
      <c r="AX120" s="14" t="s">
        <v>84</v>
      </c>
      <c r="AY120" s="240" t="s">
        <v>130</v>
      </c>
    </row>
    <row r="121" spans="1:65" s="2" customFormat="1" ht="14.4" customHeight="1">
      <c r="A121" s="38"/>
      <c r="B121" s="39"/>
      <c r="C121" s="205" t="s">
        <v>307</v>
      </c>
      <c r="D121" s="205" t="s">
        <v>132</v>
      </c>
      <c r="E121" s="206" t="s">
        <v>779</v>
      </c>
      <c r="F121" s="207" t="s">
        <v>780</v>
      </c>
      <c r="G121" s="208" t="s">
        <v>652</v>
      </c>
      <c r="H121" s="209">
        <v>40</v>
      </c>
      <c r="I121" s="210"/>
      <c r="J121" s="211">
        <f>ROUND(I121*H121,2)</f>
        <v>0</v>
      </c>
      <c r="K121" s="212"/>
      <c r="L121" s="44"/>
      <c r="M121" s="213" t="s">
        <v>19</v>
      </c>
      <c r="N121" s="214" t="s">
        <v>47</v>
      </c>
      <c r="O121" s="84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7" t="s">
        <v>323</v>
      </c>
      <c r="AT121" s="217" t="s">
        <v>132</v>
      </c>
      <c r="AU121" s="217" t="s">
        <v>86</v>
      </c>
      <c r="AY121" s="17" t="s">
        <v>130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7" t="s">
        <v>84</v>
      </c>
      <c r="BK121" s="218">
        <f>ROUND(I121*H121,2)</f>
        <v>0</v>
      </c>
      <c r="BL121" s="17" t="s">
        <v>323</v>
      </c>
      <c r="BM121" s="217" t="s">
        <v>781</v>
      </c>
    </row>
    <row r="122" spans="1:51" s="13" customFormat="1" ht="12">
      <c r="A122" s="13"/>
      <c r="B122" s="219"/>
      <c r="C122" s="220"/>
      <c r="D122" s="221" t="s">
        <v>138</v>
      </c>
      <c r="E122" s="222" t="s">
        <v>19</v>
      </c>
      <c r="F122" s="223" t="s">
        <v>237</v>
      </c>
      <c r="G122" s="220"/>
      <c r="H122" s="222" t="s">
        <v>19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9" t="s">
        <v>138</v>
      </c>
      <c r="AU122" s="229" t="s">
        <v>86</v>
      </c>
      <c r="AV122" s="13" t="s">
        <v>84</v>
      </c>
      <c r="AW122" s="13" t="s">
        <v>37</v>
      </c>
      <c r="AX122" s="13" t="s">
        <v>76</v>
      </c>
      <c r="AY122" s="229" t="s">
        <v>130</v>
      </c>
    </row>
    <row r="123" spans="1:51" s="14" customFormat="1" ht="12">
      <c r="A123" s="14"/>
      <c r="B123" s="230"/>
      <c r="C123" s="231"/>
      <c r="D123" s="221" t="s">
        <v>138</v>
      </c>
      <c r="E123" s="232" t="s">
        <v>19</v>
      </c>
      <c r="F123" s="233" t="s">
        <v>469</v>
      </c>
      <c r="G123" s="231"/>
      <c r="H123" s="234">
        <v>40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0" t="s">
        <v>138</v>
      </c>
      <c r="AU123" s="240" t="s">
        <v>86</v>
      </c>
      <c r="AV123" s="14" t="s">
        <v>86</v>
      </c>
      <c r="AW123" s="14" t="s">
        <v>37</v>
      </c>
      <c r="AX123" s="14" t="s">
        <v>84</v>
      </c>
      <c r="AY123" s="240" t="s">
        <v>130</v>
      </c>
    </row>
    <row r="124" spans="1:65" s="2" customFormat="1" ht="14.4" customHeight="1">
      <c r="A124" s="38"/>
      <c r="B124" s="39"/>
      <c r="C124" s="258" t="s">
        <v>311</v>
      </c>
      <c r="D124" s="258" t="s">
        <v>149</v>
      </c>
      <c r="E124" s="259" t="s">
        <v>782</v>
      </c>
      <c r="F124" s="260" t="s">
        <v>783</v>
      </c>
      <c r="G124" s="261" t="s">
        <v>652</v>
      </c>
      <c r="H124" s="262">
        <v>40</v>
      </c>
      <c r="I124" s="263"/>
      <c r="J124" s="264">
        <f>ROUND(I124*H124,2)</f>
        <v>0</v>
      </c>
      <c r="K124" s="265"/>
      <c r="L124" s="266"/>
      <c r="M124" s="267" t="s">
        <v>19</v>
      </c>
      <c r="N124" s="268" t="s">
        <v>47</v>
      </c>
      <c r="O124" s="84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7" t="s">
        <v>423</v>
      </c>
      <c r="AT124" s="217" t="s">
        <v>149</v>
      </c>
      <c r="AU124" s="217" t="s">
        <v>86</v>
      </c>
      <c r="AY124" s="17" t="s">
        <v>130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7" t="s">
        <v>84</v>
      </c>
      <c r="BK124" s="218">
        <f>ROUND(I124*H124,2)</f>
        <v>0</v>
      </c>
      <c r="BL124" s="17" t="s">
        <v>323</v>
      </c>
      <c r="BM124" s="217" t="s">
        <v>784</v>
      </c>
    </row>
    <row r="125" spans="1:51" s="13" customFormat="1" ht="12">
      <c r="A125" s="13"/>
      <c r="B125" s="219"/>
      <c r="C125" s="220"/>
      <c r="D125" s="221" t="s">
        <v>138</v>
      </c>
      <c r="E125" s="222" t="s">
        <v>19</v>
      </c>
      <c r="F125" s="223" t="s">
        <v>237</v>
      </c>
      <c r="G125" s="220"/>
      <c r="H125" s="222" t="s">
        <v>19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138</v>
      </c>
      <c r="AU125" s="229" t="s">
        <v>86</v>
      </c>
      <c r="AV125" s="13" t="s">
        <v>84</v>
      </c>
      <c r="AW125" s="13" t="s">
        <v>37</v>
      </c>
      <c r="AX125" s="13" t="s">
        <v>76</v>
      </c>
      <c r="AY125" s="229" t="s">
        <v>130</v>
      </c>
    </row>
    <row r="126" spans="1:51" s="14" customFormat="1" ht="12">
      <c r="A126" s="14"/>
      <c r="B126" s="230"/>
      <c r="C126" s="231"/>
      <c r="D126" s="221" t="s">
        <v>138</v>
      </c>
      <c r="E126" s="232" t="s">
        <v>19</v>
      </c>
      <c r="F126" s="233" t="s">
        <v>469</v>
      </c>
      <c r="G126" s="231"/>
      <c r="H126" s="234">
        <v>40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0" t="s">
        <v>138</v>
      </c>
      <c r="AU126" s="240" t="s">
        <v>86</v>
      </c>
      <c r="AV126" s="14" t="s">
        <v>86</v>
      </c>
      <c r="AW126" s="14" t="s">
        <v>37</v>
      </c>
      <c r="AX126" s="14" t="s">
        <v>84</v>
      </c>
      <c r="AY126" s="240" t="s">
        <v>130</v>
      </c>
    </row>
    <row r="127" spans="1:65" s="2" customFormat="1" ht="14.4" customHeight="1">
      <c r="A127" s="38"/>
      <c r="B127" s="39"/>
      <c r="C127" s="205" t="s">
        <v>356</v>
      </c>
      <c r="D127" s="205" t="s">
        <v>132</v>
      </c>
      <c r="E127" s="206" t="s">
        <v>785</v>
      </c>
      <c r="F127" s="207" t="s">
        <v>777</v>
      </c>
      <c r="G127" s="208" t="s">
        <v>652</v>
      </c>
      <c r="H127" s="209">
        <v>40</v>
      </c>
      <c r="I127" s="210"/>
      <c r="J127" s="211">
        <f>ROUND(I127*H127,2)</f>
        <v>0</v>
      </c>
      <c r="K127" s="212"/>
      <c r="L127" s="44"/>
      <c r="M127" s="213" t="s">
        <v>19</v>
      </c>
      <c r="N127" s="214" t="s">
        <v>47</v>
      </c>
      <c r="O127" s="8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7" t="s">
        <v>323</v>
      </c>
      <c r="AT127" s="217" t="s">
        <v>132</v>
      </c>
      <c r="AU127" s="217" t="s">
        <v>86</v>
      </c>
      <c r="AY127" s="17" t="s">
        <v>130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7" t="s">
        <v>84</v>
      </c>
      <c r="BK127" s="218">
        <f>ROUND(I127*H127,2)</f>
        <v>0</v>
      </c>
      <c r="BL127" s="17" t="s">
        <v>323</v>
      </c>
      <c r="BM127" s="217" t="s">
        <v>786</v>
      </c>
    </row>
    <row r="128" spans="1:51" s="13" customFormat="1" ht="12">
      <c r="A128" s="13"/>
      <c r="B128" s="219"/>
      <c r="C128" s="220"/>
      <c r="D128" s="221" t="s">
        <v>138</v>
      </c>
      <c r="E128" s="222" t="s">
        <v>19</v>
      </c>
      <c r="F128" s="223" t="s">
        <v>237</v>
      </c>
      <c r="G128" s="220"/>
      <c r="H128" s="222" t="s">
        <v>19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9" t="s">
        <v>138</v>
      </c>
      <c r="AU128" s="229" t="s">
        <v>86</v>
      </c>
      <c r="AV128" s="13" t="s">
        <v>84</v>
      </c>
      <c r="AW128" s="13" t="s">
        <v>37</v>
      </c>
      <c r="AX128" s="13" t="s">
        <v>76</v>
      </c>
      <c r="AY128" s="229" t="s">
        <v>130</v>
      </c>
    </row>
    <row r="129" spans="1:51" s="14" customFormat="1" ht="12">
      <c r="A129" s="14"/>
      <c r="B129" s="230"/>
      <c r="C129" s="231"/>
      <c r="D129" s="221" t="s">
        <v>138</v>
      </c>
      <c r="E129" s="232" t="s">
        <v>19</v>
      </c>
      <c r="F129" s="233" t="s">
        <v>469</v>
      </c>
      <c r="G129" s="231"/>
      <c r="H129" s="234">
        <v>40</v>
      </c>
      <c r="I129" s="235"/>
      <c r="J129" s="231"/>
      <c r="K129" s="231"/>
      <c r="L129" s="236"/>
      <c r="M129" s="237"/>
      <c r="N129" s="238"/>
      <c r="O129" s="238"/>
      <c r="P129" s="238"/>
      <c r="Q129" s="238"/>
      <c r="R129" s="238"/>
      <c r="S129" s="238"/>
      <c r="T129" s="23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0" t="s">
        <v>138</v>
      </c>
      <c r="AU129" s="240" t="s">
        <v>86</v>
      </c>
      <c r="AV129" s="14" t="s">
        <v>86</v>
      </c>
      <c r="AW129" s="14" t="s">
        <v>37</v>
      </c>
      <c r="AX129" s="14" t="s">
        <v>84</v>
      </c>
      <c r="AY129" s="240" t="s">
        <v>130</v>
      </c>
    </row>
    <row r="130" spans="1:65" s="2" customFormat="1" ht="14.4" customHeight="1">
      <c r="A130" s="38"/>
      <c r="B130" s="39"/>
      <c r="C130" s="205" t="s">
        <v>8</v>
      </c>
      <c r="D130" s="205" t="s">
        <v>132</v>
      </c>
      <c r="E130" s="206" t="s">
        <v>787</v>
      </c>
      <c r="F130" s="207" t="s">
        <v>788</v>
      </c>
      <c r="G130" s="208" t="s">
        <v>571</v>
      </c>
      <c r="H130" s="209">
        <v>40</v>
      </c>
      <c r="I130" s="210"/>
      <c r="J130" s="211">
        <f>ROUND(I130*H130,2)</f>
        <v>0</v>
      </c>
      <c r="K130" s="212"/>
      <c r="L130" s="44"/>
      <c r="M130" s="213" t="s">
        <v>19</v>
      </c>
      <c r="N130" s="214" t="s">
        <v>47</v>
      </c>
      <c r="O130" s="8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7" t="s">
        <v>323</v>
      </c>
      <c r="AT130" s="217" t="s">
        <v>132</v>
      </c>
      <c r="AU130" s="217" t="s">
        <v>86</v>
      </c>
      <c r="AY130" s="17" t="s">
        <v>130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7" t="s">
        <v>84</v>
      </c>
      <c r="BK130" s="218">
        <f>ROUND(I130*H130,2)</f>
        <v>0</v>
      </c>
      <c r="BL130" s="17" t="s">
        <v>323</v>
      </c>
      <c r="BM130" s="217" t="s">
        <v>789</v>
      </c>
    </row>
    <row r="131" spans="1:51" s="13" customFormat="1" ht="12">
      <c r="A131" s="13"/>
      <c r="B131" s="219"/>
      <c r="C131" s="220"/>
      <c r="D131" s="221" t="s">
        <v>138</v>
      </c>
      <c r="E131" s="222" t="s">
        <v>19</v>
      </c>
      <c r="F131" s="223" t="s">
        <v>237</v>
      </c>
      <c r="G131" s="220"/>
      <c r="H131" s="222" t="s">
        <v>19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9" t="s">
        <v>138</v>
      </c>
      <c r="AU131" s="229" t="s">
        <v>86</v>
      </c>
      <c r="AV131" s="13" t="s">
        <v>84</v>
      </c>
      <c r="AW131" s="13" t="s">
        <v>37</v>
      </c>
      <c r="AX131" s="13" t="s">
        <v>76</v>
      </c>
      <c r="AY131" s="229" t="s">
        <v>130</v>
      </c>
    </row>
    <row r="132" spans="1:51" s="14" customFormat="1" ht="12">
      <c r="A132" s="14"/>
      <c r="B132" s="230"/>
      <c r="C132" s="231"/>
      <c r="D132" s="221" t="s">
        <v>138</v>
      </c>
      <c r="E132" s="232" t="s">
        <v>19</v>
      </c>
      <c r="F132" s="233" t="s">
        <v>469</v>
      </c>
      <c r="G132" s="231"/>
      <c r="H132" s="234">
        <v>40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0" t="s">
        <v>138</v>
      </c>
      <c r="AU132" s="240" t="s">
        <v>86</v>
      </c>
      <c r="AV132" s="14" t="s">
        <v>86</v>
      </c>
      <c r="AW132" s="14" t="s">
        <v>37</v>
      </c>
      <c r="AX132" s="14" t="s">
        <v>84</v>
      </c>
      <c r="AY132" s="240" t="s">
        <v>130</v>
      </c>
    </row>
    <row r="133" spans="1:65" s="2" customFormat="1" ht="14.4" customHeight="1">
      <c r="A133" s="38"/>
      <c r="B133" s="39"/>
      <c r="C133" s="258" t="s">
        <v>323</v>
      </c>
      <c r="D133" s="258" t="s">
        <v>149</v>
      </c>
      <c r="E133" s="259" t="s">
        <v>790</v>
      </c>
      <c r="F133" s="260" t="s">
        <v>791</v>
      </c>
      <c r="G133" s="261" t="s">
        <v>571</v>
      </c>
      <c r="H133" s="262">
        <v>40</v>
      </c>
      <c r="I133" s="263"/>
      <c r="J133" s="264">
        <f>ROUND(I133*H133,2)</f>
        <v>0</v>
      </c>
      <c r="K133" s="265"/>
      <c r="L133" s="266"/>
      <c r="M133" s="267" t="s">
        <v>19</v>
      </c>
      <c r="N133" s="268" t="s">
        <v>47</v>
      </c>
      <c r="O133" s="8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423</v>
      </c>
      <c r="AT133" s="217" t="s">
        <v>149</v>
      </c>
      <c r="AU133" s="217" t="s">
        <v>86</v>
      </c>
      <c r="AY133" s="17" t="s">
        <v>130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7" t="s">
        <v>84</v>
      </c>
      <c r="BK133" s="218">
        <f>ROUND(I133*H133,2)</f>
        <v>0</v>
      </c>
      <c r="BL133" s="17" t="s">
        <v>323</v>
      </c>
      <c r="BM133" s="217" t="s">
        <v>792</v>
      </c>
    </row>
    <row r="134" spans="1:51" s="13" customFormat="1" ht="12">
      <c r="A134" s="13"/>
      <c r="B134" s="219"/>
      <c r="C134" s="220"/>
      <c r="D134" s="221" t="s">
        <v>138</v>
      </c>
      <c r="E134" s="222" t="s">
        <v>19</v>
      </c>
      <c r="F134" s="223" t="s">
        <v>237</v>
      </c>
      <c r="G134" s="220"/>
      <c r="H134" s="222" t="s">
        <v>19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9" t="s">
        <v>138</v>
      </c>
      <c r="AU134" s="229" t="s">
        <v>86</v>
      </c>
      <c r="AV134" s="13" t="s">
        <v>84</v>
      </c>
      <c r="AW134" s="13" t="s">
        <v>37</v>
      </c>
      <c r="AX134" s="13" t="s">
        <v>76</v>
      </c>
      <c r="AY134" s="229" t="s">
        <v>130</v>
      </c>
    </row>
    <row r="135" spans="1:51" s="14" customFormat="1" ht="12">
      <c r="A135" s="14"/>
      <c r="B135" s="230"/>
      <c r="C135" s="231"/>
      <c r="D135" s="221" t="s">
        <v>138</v>
      </c>
      <c r="E135" s="232" t="s">
        <v>19</v>
      </c>
      <c r="F135" s="233" t="s">
        <v>469</v>
      </c>
      <c r="G135" s="231"/>
      <c r="H135" s="234">
        <v>40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0" t="s">
        <v>138</v>
      </c>
      <c r="AU135" s="240" t="s">
        <v>86</v>
      </c>
      <c r="AV135" s="14" t="s">
        <v>86</v>
      </c>
      <c r="AW135" s="14" t="s">
        <v>37</v>
      </c>
      <c r="AX135" s="14" t="s">
        <v>84</v>
      </c>
      <c r="AY135" s="240" t="s">
        <v>130</v>
      </c>
    </row>
    <row r="136" spans="1:65" s="2" customFormat="1" ht="14.4" customHeight="1">
      <c r="A136" s="38"/>
      <c r="B136" s="39"/>
      <c r="C136" s="258" t="s">
        <v>328</v>
      </c>
      <c r="D136" s="258" t="s">
        <v>149</v>
      </c>
      <c r="E136" s="259" t="s">
        <v>793</v>
      </c>
      <c r="F136" s="260" t="s">
        <v>794</v>
      </c>
      <c r="G136" s="261" t="s">
        <v>652</v>
      </c>
      <c r="H136" s="262">
        <v>16</v>
      </c>
      <c r="I136" s="263"/>
      <c r="J136" s="264">
        <f>ROUND(I136*H136,2)</f>
        <v>0</v>
      </c>
      <c r="K136" s="265"/>
      <c r="L136" s="266"/>
      <c r="M136" s="267" t="s">
        <v>19</v>
      </c>
      <c r="N136" s="268" t="s">
        <v>47</v>
      </c>
      <c r="O136" s="84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7" t="s">
        <v>423</v>
      </c>
      <c r="AT136" s="217" t="s">
        <v>149</v>
      </c>
      <c r="AU136" s="217" t="s">
        <v>86</v>
      </c>
      <c r="AY136" s="17" t="s">
        <v>130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7" t="s">
        <v>84</v>
      </c>
      <c r="BK136" s="218">
        <f>ROUND(I136*H136,2)</f>
        <v>0</v>
      </c>
      <c r="BL136" s="17" t="s">
        <v>323</v>
      </c>
      <c r="BM136" s="217" t="s">
        <v>795</v>
      </c>
    </row>
    <row r="137" spans="1:51" s="13" customFormat="1" ht="12">
      <c r="A137" s="13"/>
      <c r="B137" s="219"/>
      <c r="C137" s="220"/>
      <c r="D137" s="221" t="s">
        <v>138</v>
      </c>
      <c r="E137" s="222" t="s">
        <v>19</v>
      </c>
      <c r="F137" s="223" t="s">
        <v>237</v>
      </c>
      <c r="G137" s="220"/>
      <c r="H137" s="222" t="s">
        <v>19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29" t="s">
        <v>138</v>
      </c>
      <c r="AU137" s="229" t="s">
        <v>86</v>
      </c>
      <c r="AV137" s="13" t="s">
        <v>84</v>
      </c>
      <c r="AW137" s="13" t="s">
        <v>37</v>
      </c>
      <c r="AX137" s="13" t="s">
        <v>76</v>
      </c>
      <c r="AY137" s="229" t="s">
        <v>130</v>
      </c>
    </row>
    <row r="138" spans="1:51" s="14" customFormat="1" ht="12">
      <c r="A138" s="14"/>
      <c r="B138" s="230"/>
      <c r="C138" s="231"/>
      <c r="D138" s="221" t="s">
        <v>138</v>
      </c>
      <c r="E138" s="232" t="s">
        <v>19</v>
      </c>
      <c r="F138" s="233" t="s">
        <v>323</v>
      </c>
      <c r="G138" s="231"/>
      <c r="H138" s="234">
        <v>16</v>
      </c>
      <c r="I138" s="235"/>
      <c r="J138" s="231"/>
      <c r="K138" s="231"/>
      <c r="L138" s="236"/>
      <c r="M138" s="237"/>
      <c r="N138" s="238"/>
      <c r="O138" s="238"/>
      <c r="P138" s="238"/>
      <c r="Q138" s="238"/>
      <c r="R138" s="238"/>
      <c r="S138" s="238"/>
      <c r="T138" s="23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0" t="s">
        <v>138</v>
      </c>
      <c r="AU138" s="240" t="s">
        <v>86</v>
      </c>
      <c r="AV138" s="14" t="s">
        <v>86</v>
      </c>
      <c r="AW138" s="14" t="s">
        <v>37</v>
      </c>
      <c r="AX138" s="14" t="s">
        <v>84</v>
      </c>
      <c r="AY138" s="240" t="s">
        <v>130</v>
      </c>
    </row>
    <row r="139" spans="1:65" s="2" customFormat="1" ht="14.4" customHeight="1">
      <c r="A139" s="38"/>
      <c r="B139" s="39"/>
      <c r="C139" s="205" t="s">
        <v>334</v>
      </c>
      <c r="D139" s="205" t="s">
        <v>132</v>
      </c>
      <c r="E139" s="206" t="s">
        <v>796</v>
      </c>
      <c r="F139" s="207" t="s">
        <v>797</v>
      </c>
      <c r="G139" s="208" t="s">
        <v>571</v>
      </c>
      <c r="H139" s="209">
        <v>50</v>
      </c>
      <c r="I139" s="210"/>
      <c r="J139" s="211">
        <f>ROUND(I139*H139,2)</f>
        <v>0</v>
      </c>
      <c r="K139" s="212"/>
      <c r="L139" s="44"/>
      <c r="M139" s="213" t="s">
        <v>19</v>
      </c>
      <c r="N139" s="214" t="s">
        <v>47</v>
      </c>
      <c r="O139" s="84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7" t="s">
        <v>323</v>
      </c>
      <c r="AT139" s="217" t="s">
        <v>132</v>
      </c>
      <c r="AU139" s="217" t="s">
        <v>86</v>
      </c>
      <c r="AY139" s="17" t="s">
        <v>130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7" t="s">
        <v>84</v>
      </c>
      <c r="BK139" s="218">
        <f>ROUND(I139*H139,2)</f>
        <v>0</v>
      </c>
      <c r="BL139" s="17" t="s">
        <v>323</v>
      </c>
      <c r="BM139" s="217" t="s">
        <v>798</v>
      </c>
    </row>
    <row r="140" spans="1:51" s="13" customFormat="1" ht="12">
      <c r="A140" s="13"/>
      <c r="B140" s="219"/>
      <c r="C140" s="220"/>
      <c r="D140" s="221" t="s">
        <v>138</v>
      </c>
      <c r="E140" s="222" t="s">
        <v>19</v>
      </c>
      <c r="F140" s="223" t="s">
        <v>237</v>
      </c>
      <c r="G140" s="220"/>
      <c r="H140" s="222" t="s">
        <v>19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9" t="s">
        <v>138</v>
      </c>
      <c r="AU140" s="229" t="s">
        <v>86</v>
      </c>
      <c r="AV140" s="13" t="s">
        <v>84</v>
      </c>
      <c r="AW140" s="13" t="s">
        <v>37</v>
      </c>
      <c r="AX140" s="13" t="s">
        <v>76</v>
      </c>
      <c r="AY140" s="229" t="s">
        <v>130</v>
      </c>
    </row>
    <row r="141" spans="1:51" s="14" customFormat="1" ht="12">
      <c r="A141" s="14"/>
      <c r="B141" s="230"/>
      <c r="C141" s="231"/>
      <c r="D141" s="221" t="s">
        <v>138</v>
      </c>
      <c r="E141" s="232" t="s">
        <v>19</v>
      </c>
      <c r="F141" s="233" t="s">
        <v>529</v>
      </c>
      <c r="G141" s="231"/>
      <c r="H141" s="234">
        <v>50</v>
      </c>
      <c r="I141" s="235"/>
      <c r="J141" s="231"/>
      <c r="K141" s="231"/>
      <c r="L141" s="236"/>
      <c r="M141" s="237"/>
      <c r="N141" s="238"/>
      <c r="O141" s="238"/>
      <c r="P141" s="238"/>
      <c r="Q141" s="238"/>
      <c r="R141" s="238"/>
      <c r="S141" s="238"/>
      <c r="T141" s="23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0" t="s">
        <v>138</v>
      </c>
      <c r="AU141" s="240" t="s">
        <v>86</v>
      </c>
      <c r="AV141" s="14" t="s">
        <v>86</v>
      </c>
      <c r="AW141" s="14" t="s">
        <v>37</v>
      </c>
      <c r="AX141" s="14" t="s">
        <v>84</v>
      </c>
      <c r="AY141" s="240" t="s">
        <v>130</v>
      </c>
    </row>
    <row r="142" spans="1:65" s="2" customFormat="1" ht="14.4" customHeight="1">
      <c r="A142" s="38"/>
      <c r="B142" s="39"/>
      <c r="C142" s="258" t="s">
        <v>339</v>
      </c>
      <c r="D142" s="258" t="s">
        <v>149</v>
      </c>
      <c r="E142" s="259" t="s">
        <v>799</v>
      </c>
      <c r="F142" s="260" t="s">
        <v>800</v>
      </c>
      <c r="G142" s="261" t="s">
        <v>571</v>
      </c>
      <c r="H142" s="262">
        <v>50</v>
      </c>
      <c r="I142" s="263"/>
      <c r="J142" s="264">
        <f>ROUND(I142*H142,2)</f>
        <v>0</v>
      </c>
      <c r="K142" s="265"/>
      <c r="L142" s="266"/>
      <c r="M142" s="267" t="s">
        <v>19</v>
      </c>
      <c r="N142" s="268" t="s">
        <v>47</v>
      </c>
      <c r="O142" s="8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7" t="s">
        <v>423</v>
      </c>
      <c r="AT142" s="217" t="s">
        <v>149</v>
      </c>
      <c r="AU142" s="217" t="s">
        <v>86</v>
      </c>
      <c r="AY142" s="17" t="s">
        <v>130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7" t="s">
        <v>84</v>
      </c>
      <c r="BK142" s="218">
        <f>ROUND(I142*H142,2)</f>
        <v>0</v>
      </c>
      <c r="BL142" s="17" t="s">
        <v>323</v>
      </c>
      <c r="BM142" s="217" t="s">
        <v>801</v>
      </c>
    </row>
    <row r="143" spans="1:51" s="13" customFormat="1" ht="12">
      <c r="A143" s="13"/>
      <c r="B143" s="219"/>
      <c r="C143" s="220"/>
      <c r="D143" s="221" t="s">
        <v>138</v>
      </c>
      <c r="E143" s="222" t="s">
        <v>19</v>
      </c>
      <c r="F143" s="223" t="s">
        <v>237</v>
      </c>
      <c r="G143" s="220"/>
      <c r="H143" s="222" t="s">
        <v>19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138</v>
      </c>
      <c r="AU143" s="229" t="s">
        <v>86</v>
      </c>
      <c r="AV143" s="13" t="s">
        <v>84</v>
      </c>
      <c r="AW143" s="13" t="s">
        <v>37</v>
      </c>
      <c r="AX143" s="13" t="s">
        <v>76</v>
      </c>
      <c r="AY143" s="229" t="s">
        <v>130</v>
      </c>
    </row>
    <row r="144" spans="1:51" s="14" customFormat="1" ht="12">
      <c r="A144" s="14"/>
      <c r="B144" s="230"/>
      <c r="C144" s="231"/>
      <c r="D144" s="221" t="s">
        <v>138</v>
      </c>
      <c r="E144" s="232" t="s">
        <v>19</v>
      </c>
      <c r="F144" s="233" t="s">
        <v>529</v>
      </c>
      <c r="G144" s="231"/>
      <c r="H144" s="234">
        <v>50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0" t="s">
        <v>138</v>
      </c>
      <c r="AU144" s="240" t="s">
        <v>86</v>
      </c>
      <c r="AV144" s="14" t="s">
        <v>86</v>
      </c>
      <c r="AW144" s="14" t="s">
        <v>37</v>
      </c>
      <c r="AX144" s="14" t="s">
        <v>84</v>
      </c>
      <c r="AY144" s="240" t="s">
        <v>130</v>
      </c>
    </row>
    <row r="145" spans="1:65" s="2" customFormat="1" ht="14.4" customHeight="1">
      <c r="A145" s="38"/>
      <c r="B145" s="39"/>
      <c r="C145" s="205" t="s">
        <v>344</v>
      </c>
      <c r="D145" s="205" t="s">
        <v>132</v>
      </c>
      <c r="E145" s="206" t="s">
        <v>802</v>
      </c>
      <c r="F145" s="207" t="s">
        <v>803</v>
      </c>
      <c r="G145" s="208" t="s">
        <v>571</v>
      </c>
      <c r="H145" s="209">
        <v>15</v>
      </c>
      <c r="I145" s="210"/>
      <c r="J145" s="211">
        <f>ROUND(I145*H145,2)</f>
        <v>0</v>
      </c>
      <c r="K145" s="212"/>
      <c r="L145" s="44"/>
      <c r="M145" s="213" t="s">
        <v>19</v>
      </c>
      <c r="N145" s="214" t="s">
        <v>47</v>
      </c>
      <c r="O145" s="84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7" t="s">
        <v>323</v>
      </c>
      <c r="AT145" s="217" t="s">
        <v>132</v>
      </c>
      <c r="AU145" s="217" t="s">
        <v>86</v>
      </c>
      <c r="AY145" s="17" t="s">
        <v>130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7" t="s">
        <v>84</v>
      </c>
      <c r="BK145" s="218">
        <f>ROUND(I145*H145,2)</f>
        <v>0</v>
      </c>
      <c r="BL145" s="17" t="s">
        <v>323</v>
      </c>
      <c r="BM145" s="217" t="s">
        <v>804</v>
      </c>
    </row>
    <row r="146" spans="1:51" s="13" customFormat="1" ht="12">
      <c r="A146" s="13"/>
      <c r="B146" s="219"/>
      <c r="C146" s="220"/>
      <c r="D146" s="221" t="s">
        <v>138</v>
      </c>
      <c r="E146" s="222" t="s">
        <v>19</v>
      </c>
      <c r="F146" s="223" t="s">
        <v>237</v>
      </c>
      <c r="G146" s="220"/>
      <c r="H146" s="222" t="s">
        <v>19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9" t="s">
        <v>138</v>
      </c>
      <c r="AU146" s="229" t="s">
        <v>86</v>
      </c>
      <c r="AV146" s="13" t="s">
        <v>84</v>
      </c>
      <c r="AW146" s="13" t="s">
        <v>37</v>
      </c>
      <c r="AX146" s="13" t="s">
        <v>76</v>
      </c>
      <c r="AY146" s="229" t="s">
        <v>130</v>
      </c>
    </row>
    <row r="147" spans="1:51" s="14" customFormat="1" ht="12">
      <c r="A147" s="14"/>
      <c r="B147" s="230"/>
      <c r="C147" s="231"/>
      <c r="D147" s="221" t="s">
        <v>138</v>
      </c>
      <c r="E147" s="232" t="s">
        <v>19</v>
      </c>
      <c r="F147" s="233" t="s">
        <v>8</v>
      </c>
      <c r="G147" s="231"/>
      <c r="H147" s="234">
        <v>15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0" t="s">
        <v>138</v>
      </c>
      <c r="AU147" s="240" t="s">
        <v>86</v>
      </c>
      <c r="AV147" s="14" t="s">
        <v>86</v>
      </c>
      <c r="AW147" s="14" t="s">
        <v>37</v>
      </c>
      <c r="AX147" s="14" t="s">
        <v>84</v>
      </c>
      <c r="AY147" s="240" t="s">
        <v>130</v>
      </c>
    </row>
    <row r="148" spans="1:65" s="2" customFormat="1" ht="14.4" customHeight="1">
      <c r="A148" s="38"/>
      <c r="B148" s="39"/>
      <c r="C148" s="258" t="s">
        <v>7</v>
      </c>
      <c r="D148" s="258" t="s">
        <v>149</v>
      </c>
      <c r="E148" s="259" t="s">
        <v>805</v>
      </c>
      <c r="F148" s="260" t="s">
        <v>806</v>
      </c>
      <c r="G148" s="261" t="s">
        <v>571</v>
      </c>
      <c r="H148" s="262">
        <v>15</v>
      </c>
      <c r="I148" s="263"/>
      <c r="J148" s="264">
        <f>ROUND(I148*H148,2)</f>
        <v>0</v>
      </c>
      <c r="K148" s="265"/>
      <c r="L148" s="266"/>
      <c r="M148" s="267" t="s">
        <v>19</v>
      </c>
      <c r="N148" s="268" t="s">
        <v>47</v>
      </c>
      <c r="O148" s="84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7" t="s">
        <v>423</v>
      </c>
      <c r="AT148" s="217" t="s">
        <v>149</v>
      </c>
      <c r="AU148" s="217" t="s">
        <v>86</v>
      </c>
      <c r="AY148" s="17" t="s">
        <v>130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7" t="s">
        <v>84</v>
      </c>
      <c r="BK148" s="218">
        <f>ROUND(I148*H148,2)</f>
        <v>0</v>
      </c>
      <c r="BL148" s="17" t="s">
        <v>323</v>
      </c>
      <c r="BM148" s="217" t="s">
        <v>807</v>
      </c>
    </row>
    <row r="149" spans="1:51" s="13" customFormat="1" ht="12">
      <c r="A149" s="13"/>
      <c r="B149" s="219"/>
      <c r="C149" s="220"/>
      <c r="D149" s="221" t="s">
        <v>138</v>
      </c>
      <c r="E149" s="222" t="s">
        <v>19</v>
      </c>
      <c r="F149" s="223" t="s">
        <v>237</v>
      </c>
      <c r="G149" s="220"/>
      <c r="H149" s="222" t="s">
        <v>19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138</v>
      </c>
      <c r="AU149" s="229" t="s">
        <v>86</v>
      </c>
      <c r="AV149" s="13" t="s">
        <v>84</v>
      </c>
      <c r="AW149" s="13" t="s">
        <v>37</v>
      </c>
      <c r="AX149" s="13" t="s">
        <v>76</v>
      </c>
      <c r="AY149" s="229" t="s">
        <v>130</v>
      </c>
    </row>
    <row r="150" spans="1:51" s="14" customFormat="1" ht="12">
      <c r="A150" s="14"/>
      <c r="B150" s="230"/>
      <c r="C150" s="231"/>
      <c r="D150" s="221" t="s">
        <v>138</v>
      </c>
      <c r="E150" s="232" t="s">
        <v>19</v>
      </c>
      <c r="F150" s="233" t="s">
        <v>8</v>
      </c>
      <c r="G150" s="231"/>
      <c r="H150" s="234">
        <v>15</v>
      </c>
      <c r="I150" s="235"/>
      <c r="J150" s="231"/>
      <c r="K150" s="231"/>
      <c r="L150" s="236"/>
      <c r="M150" s="237"/>
      <c r="N150" s="238"/>
      <c r="O150" s="238"/>
      <c r="P150" s="238"/>
      <c r="Q150" s="238"/>
      <c r="R150" s="238"/>
      <c r="S150" s="238"/>
      <c r="T150" s="23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0" t="s">
        <v>138</v>
      </c>
      <c r="AU150" s="240" t="s">
        <v>86</v>
      </c>
      <c r="AV150" s="14" t="s">
        <v>86</v>
      </c>
      <c r="AW150" s="14" t="s">
        <v>37</v>
      </c>
      <c r="AX150" s="14" t="s">
        <v>84</v>
      </c>
      <c r="AY150" s="240" t="s">
        <v>130</v>
      </c>
    </row>
    <row r="151" spans="1:65" s="2" customFormat="1" ht="14.4" customHeight="1">
      <c r="A151" s="38"/>
      <c r="B151" s="39"/>
      <c r="C151" s="205" t="s">
        <v>366</v>
      </c>
      <c r="D151" s="205" t="s">
        <v>132</v>
      </c>
      <c r="E151" s="206" t="s">
        <v>808</v>
      </c>
      <c r="F151" s="207" t="s">
        <v>809</v>
      </c>
      <c r="G151" s="208" t="s">
        <v>221</v>
      </c>
      <c r="H151" s="209">
        <v>1</v>
      </c>
      <c r="I151" s="210"/>
      <c r="J151" s="211">
        <f>ROUND(I151*H151,2)</f>
        <v>0</v>
      </c>
      <c r="K151" s="212"/>
      <c r="L151" s="44"/>
      <c r="M151" s="213" t="s">
        <v>19</v>
      </c>
      <c r="N151" s="214" t="s">
        <v>47</v>
      </c>
      <c r="O151" s="84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7" t="s">
        <v>323</v>
      </c>
      <c r="AT151" s="217" t="s">
        <v>132</v>
      </c>
      <c r="AU151" s="217" t="s">
        <v>86</v>
      </c>
      <c r="AY151" s="17" t="s">
        <v>130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7" t="s">
        <v>84</v>
      </c>
      <c r="BK151" s="218">
        <f>ROUND(I151*H151,2)</f>
        <v>0</v>
      </c>
      <c r="BL151" s="17" t="s">
        <v>323</v>
      </c>
      <c r="BM151" s="217" t="s">
        <v>810</v>
      </c>
    </row>
    <row r="152" spans="1:51" s="13" customFormat="1" ht="12">
      <c r="A152" s="13"/>
      <c r="B152" s="219"/>
      <c r="C152" s="220"/>
      <c r="D152" s="221" t="s">
        <v>138</v>
      </c>
      <c r="E152" s="222" t="s">
        <v>19</v>
      </c>
      <c r="F152" s="223" t="s">
        <v>237</v>
      </c>
      <c r="G152" s="220"/>
      <c r="H152" s="222" t="s">
        <v>19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9" t="s">
        <v>138</v>
      </c>
      <c r="AU152" s="229" t="s">
        <v>86</v>
      </c>
      <c r="AV152" s="13" t="s">
        <v>84</v>
      </c>
      <c r="AW152" s="13" t="s">
        <v>37</v>
      </c>
      <c r="AX152" s="13" t="s">
        <v>76</v>
      </c>
      <c r="AY152" s="229" t="s">
        <v>130</v>
      </c>
    </row>
    <row r="153" spans="1:51" s="14" customFormat="1" ht="12">
      <c r="A153" s="14"/>
      <c r="B153" s="230"/>
      <c r="C153" s="231"/>
      <c r="D153" s="221" t="s">
        <v>138</v>
      </c>
      <c r="E153" s="232" t="s">
        <v>19</v>
      </c>
      <c r="F153" s="233" t="s">
        <v>84</v>
      </c>
      <c r="G153" s="231"/>
      <c r="H153" s="234">
        <v>1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0" t="s">
        <v>138</v>
      </c>
      <c r="AU153" s="240" t="s">
        <v>86</v>
      </c>
      <c r="AV153" s="14" t="s">
        <v>86</v>
      </c>
      <c r="AW153" s="14" t="s">
        <v>37</v>
      </c>
      <c r="AX153" s="14" t="s">
        <v>84</v>
      </c>
      <c r="AY153" s="240" t="s">
        <v>130</v>
      </c>
    </row>
    <row r="154" spans="1:65" s="2" customFormat="1" ht="14.4" customHeight="1">
      <c r="A154" s="38"/>
      <c r="B154" s="39"/>
      <c r="C154" s="205" t="s">
        <v>371</v>
      </c>
      <c r="D154" s="205" t="s">
        <v>132</v>
      </c>
      <c r="E154" s="206" t="s">
        <v>811</v>
      </c>
      <c r="F154" s="207" t="s">
        <v>812</v>
      </c>
      <c r="G154" s="208" t="s">
        <v>652</v>
      </c>
      <c r="H154" s="209">
        <v>1</v>
      </c>
      <c r="I154" s="210"/>
      <c r="J154" s="211">
        <f>ROUND(I154*H154,2)</f>
        <v>0</v>
      </c>
      <c r="K154" s="212"/>
      <c r="L154" s="44"/>
      <c r="M154" s="213" t="s">
        <v>19</v>
      </c>
      <c r="N154" s="214" t="s">
        <v>47</v>
      </c>
      <c r="O154" s="8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323</v>
      </c>
      <c r="AT154" s="217" t="s">
        <v>132</v>
      </c>
      <c r="AU154" s="217" t="s">
        <v>86</v>
      </c>
      <c r="AY154" s="17" t="s">
        <v>130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7" t="s">
        <v>84</v>
      </c>
      <c r="BK154" s="218">
        <f>ROUND(I154*H154,2)</f>
        <v>0</v>
      </c>
      <c r="BL154" s="17" t="s">
        <v>323</v>
      </c>
      <c r="BM154" s="217" t="s">
        <v>813</v>
      </c>
    </row>
    <row r="155" spans="1:51" s="13" customFormat="1" ht="12">
      <c r="A155" s="13"/>
      <c r="B155" s="219"/>
      <c r="C155" s="220"/>
      <c r="D155" s="221" t="s">
        <v>138</v>
      </c>
      <c r="E155" s="222" t="s">
        <v>19</v>
      </c>
      <c r="F155" s="223" t="s">
        <v>237</v>
      </c>
      <c r="G155" s="220"/>
      <c r="H155" s="222" t="s">
        <v>19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9" t="s">
        <v>138</v>
      </c>
      <c r="AU155" s="229" t="s">
        <v>86</v>
      </c>
      <c r="AV155" s="13" t="s">
        <v>84</v>
      </c>
      <c r="AW155" s="13" t="s">
        <v>37</v>
      </c>
      <c r="AX155" s="13" t="s">
        <v>76</v>
      </c>
      <c r="AY155" s="229" t="s">
        <v>130</v>
      </c>
    </row>
    <row r="156" spans="1:51" s="14" customFormat="1" ht="12">
      <c r="A156" s="14"/>
      <c r="B156" s="230"/>
      <c r="C156" s="231"/>
      <c r="D156" s="221" t="s">
        <v>138</v>
      </c>
      <c r="E156" s="232" t="s">
        <v>19</v>
      </c>
      <c r="F156" s="233" t="s">
        <v>84</v>
      </c>
      <c r="G156" s="231"/>
      <c r="H156" s="234">
        <v>1</v>
      </c>
      <c r="I156" s="235"/>
      <c r="J156" s="231"/>
      <c r="K156" s="231"/>
      <c r="L156" s="236"/>
      <c r="M156" s="255"/>
      <c r="N156" s="256"/>
      <c r="O156" s="256"/>
      <c r="P156" s="256"/>
      <c r="Q156" s="256"/>
      <c r="R156" s="256"/>
      <c r="S156" s="256"/>
      <c r="T156" s="25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0" t="s">
        <v>138</v>
      </c>
      <c r="AU156" s="240" t="s">
        <v>86</v>
      </c>
      <c r="AV156" s="14" t="s">
        <v>86</v>
      </c>
      <c r="AW156" s="14" t="s">
        <v>37</v>
      </c>
      <c r="AX156" s="14" t="s">
        <v>84</v>
      </c>
      <c r="AY156" s="240" t="s">
        <v>130</v>
      </c>
    </row>
    <row r="157" spans="1:31" s="2" customFormat="1" ht="6.95" customHeight="1">
      <c r="A157" s="38"/>
      <c r="B157" s="59"/>
      <c r="C157" s="60"/>
      <c r="D157" s="60"/>
      <c r="E157" s="60"/>
      <c r="F157" s="60"/>
      <c r="G157" s="60"/>
      <c r="H157" s="60"/>
      <c r="I157" s="60"/>
      <c r="J157" s="60"/>
      <c r="K157" s="60"/>
      <c r="L157" s="44"/>
      <c r="M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</sheetData>
  <sheetProtection password="CC35" sheet="1" objects="1" scenarios="1" formatColumns="0" formatRows="0" autoFilter="0"/>
  <autoFilter ref="C80:K15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0" width="23.8515625" style="1" customWidth="1"/>
    <col min="11" max="11" width="23.8515625" style="1" hidden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86</v>
      </c>
    </row>
    <row r="4" spans="2:46" s="1" customFormat="1" ht="24.95" customHeight="1" hidden="1">
      <c r="B4" s="20"/>
      <c r="D4" s="130" t="s">
        <v>105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14.4" customHeight="1" hidden="1">
      <c r="B7" s="20"/>
      <c r="E7" s="133" t="str">
        <f>'Rekapitulace stavby'!K6</f>
        <v>Lávka pro pěší, ul. Nová, Králův Dvůr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106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 hidden="1">
      <c r="A9" s="38"/>
      <c r="B9" s="44"/>
      <c r="C9" s="38"/>
      <c r="D9" s="38"/>
      <c r="E9" s="135" t="s">
        <v>814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30. 3. 2022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">
        <v>39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40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48" customHeight="1" hidden="1">
      <c r="A27" s="138"/>
      <c r="B27" s="139"/>
      <c r="C27" s="138"/>
      <c r="D27" s="138"/>
      <c r="E27" s="140" t="s">
        <v>41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42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44</v>
      </c>
      <c r="G32" s="38"/>
      <c r="H32" s="38"/>
      <c r="I32" s="145" t="s">
        <v>43</v>
      </c>
      <c r="J32" s="145" t="s">
        <v>45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46</v>
      </c>
      <c r="E33" s="132" t="s">
        <v>47</v>
      </c>
      <c r="F33" s="147">
        <f>ROUND((SUM(BE81:BE95)),2)</f>
        <v>0</v>
      </c>
      <c r="G33" s="38"/>
      <c r="H33" s="38"/>
      <c r="I33" s="148">
        <v>0.21</v>
      </c>
      <c r="J33" s="147">
        <f>ROUND(((SUM(BE81:BE95))*I33),2)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48</v>
      </c>
      <c r="F34" s="147">
        <f>ROUND((SUM(BF81:BF95)),2)</f>
        <v>0</v>
      </c>
      <c r="G34" s="38"/>
      <c r="H34" s="38"/>
      <c r="I34" s="148">
        <v>0.15</v>
      </c>
      <c r="J34" s="147">
        <f>ROUND(((SUM(BF81:BF95))*I34),2)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49</v>
      </c>
      <c r="F35" s="147">
        <f>ROUND((SUM(BG81:BG95)),2)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50</v>
      </c>
      <c r="F36" s="147">
        <f>ROUND((SUM(BH81:BH95)),2)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51</v>
      </c>
      <c r="F37" s="147">
        <f>ROUND((SUM(BI81:BI95)),2)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52</v>
      </c>
      <c r="E39" s="151"/>
      <c r="F39" s="151"/>
      <c r="G39" s="152" t="s">
        <v>53</v>
      </c>
      <c r="H39" s="153" t="s">
        <v>54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 hidden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 hidden="1">
      <c r="A45" s="38"/>
      <c r="B45" s="39"/>
      <c r="C45" s="23" t="s">
        <v>108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 hidden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 hidden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 hidden="1">
      <c r="A48" s="38"/>
      <c r="B48" s="39"/>
      <c r="C48" s="40"/>
      <c r="D48" s="40"/>
      <c r="E48" s="160" t="str">
        <f>E7</f>
        <v>Lávka pro pěší, ul. Nová, Králův Dvůr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 hidden="1">
      <c r="A49" s="38"/>
      <c r="B49" s="39"/>
      <c r="C49" s="32" t="s">
        <v>106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 hidden="1">
      <c r="A50" s="38"/>
      <c r="B50" s="39"/>
      <c r="C50" s="40"/>
      <c r="D50" s="40"/>
      <c r="E50" s="69" t="str">
        <f>E9</f>
        <v>SO 901 - VRN - vedlejší rozpočtové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 hidden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 hidden="1">
      <c r="A52" s="38"/>
      <c r="B52" s="39"/>
      <c r="C52" s="32" t="s">
        <v>21</v>
      </c>
      <c r="D52" s="40"/>
      <c r="E52" s="40"/>
      <c r="F52" s="27" t="str">
        <f>F12</f>
        <v>ul. Nová</v>
      </c>
      <c r="G52" s="40"/>
      <c r="H52" s="40"/>
      <c r="I52" s="32" t="s">
        <v>23</v>
      </c>
      <c r="J52" s="72" t="str">
        <f>IF(J12="","",J12)</f>
        <v>30. 3. 2022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 hidden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6.4" customHeight="1" hidden="1">
      <c r="A54" s="38"/>
      <c r="B54" s="39"/>
      <c r="C54" s="32" t="s">
        <v>25</v>
      </c>
      <c r="D54" s="40"/>
      <c r="E54" s="40"/>
      <c r="F54" s="27" t="str">
        <f>E15</f>
        <v>Město Králův Dvůr</v>
      </c>
      <c r="G54" s="40"/>
      <c r="H54" s="40"/>
      <c r="I54" s="32" t="s">
        <v>33</v>
      </c>
      <c r="J54" s="36" t="str">
        <f>E21</f>
        <v>Spektra PRO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 hidden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p. Martin Donda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 hidden="1">
      <c r="A57" s="38"/>
      <c r="B57" s="39"/>
      <c r="C57" s="161" t="s">
        <v>109</v>
      </c>
      <c r="D57" s="162"/>
      <c r="E57" s="162"/>
      <c r="F57" s="162"/>
      <c r="G57" s="162"/>
      <c r="H57" s="162"/>
      <c r="I57" s="162"/>
      <c r="J57" s="163" t="s">
        <v>110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 hidden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 hidden="1">
      <c r="A59" s="38"/>
      <c r="B59" s="39"/>
      <c r="C59" s="164" t="s">
        <v>74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111</v>
      </c>
    </row>
    <row r="60" spans="1:31" s="9" customFormat="1" ht="24.95" customHeight="1" hidden="1">
      <c r="A60" s="9"/>
      <c r="B60" s="165"/>
      <c r="C60" s="166"/>
      <c r="D60" s="167" t="s">
        <v>815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 hidden="1">
      <c r="A61" s="10"/>
      <c r="B61" s="171"/>
      <c r="C61" s="172"/>
      <c r="D61" s="173" t="s">
        <v>816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 hidden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 hidden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ht="12" hidden="1"/>
    <row r="65" ht="12" hidden="1"/>
    <row r="66" ht="12" hidden="1"/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115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4.4" customHeight="1">
      <c r="A71" s="38"/>
      <c r="B71" s="39"/>
      <c r="C71" s="40"/>
      <c r="D71" s="40"/>
      <c r="E71" s="160" t="str">
        <f>E7</f>
        <v>Lávka pro pěší, ul. Nová, Králův Dvůr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106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5.6" customHeight="1">
      <c r="A73" s="38"/>
      <c r="B73" s="39"/>
      <c r="C73" s="40"/>
      <c r="D73" s="40"/>
      <c r="E73" s="69" t="str">
        <f>E9</f>
        <v>SO 901 - VRN - vedlejší rozpočtové náklady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ul. Nová</v>
      </c>
      <c r="G75" s="40"/>
      <c r="H75" s="40"/>
      <c r="I75" s="32" t="s">
        <v>23</v>
      </c>
      <c r="J75" s="72" t="str">
        <f>IF(J12="","",J12)</f>
        <v>30. 3. 2022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6.4" customHeight="1">
      <c r="A77" s="38"/>
      <c r="B77" s="39"/>
      <c r="C77" s="32" t="s">
        <v>25</v>
      </c>
      <c r="D77" s="40"/>
      <c r="E77" s="40"/>
      <c r="F77" s="27" t="str">
        <f>E15</f>
        <v>Město Králův Dvůr</v>
      </c>
      <c r="G77" s="40"/>
      <c r="H77" s="40"/>
      <c r="I77" s="32" t="s">
        <v>33</v>
      </c>
      <c r="J77" s="36" t="str">
        <f>E21</f>
        <v>Spektra PRO spol. s r.o.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6" customHeight="1">
      <c r="A78" s="38"/>
      <c r="B78" s="39"/>
      <c r="C78" s="32" t="s">
        <v>31</v>
      </c>
      <c r="D78" s="40"/>
      <c r="E78" s="40"/>
      <c r="F78" s="27" t="str">
        <f>IF(E18="","",E18)</f>
        <v>Vyplň údaj</v>
      </c>
      <c r="G78" s="40"/>
      <c r="H78" s="40"/>
      <c r="I78" s="32" t="s">
        <v>38</v>
      </c>
      <c r="J78" s="36" t="str">
        <f>E24</f>
        <v>p. Martin Donda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116</v>
      </c>
      <c r="D80" s="180" t="s">
        <v>61</v>
      </c>
      <c r="E80" s="180" t="s">
        <v>57</v>
      </c>
      <c r="F80" s="180" t="s">
        <v>58</v>
      </c>
      <c r="G80" s="180" t="s">
        <v>117</v>
      </c>
      <c r="H80" s="180" t="s">
        <v>118</v>
      </c>
      <c r="I80" s="180" t="s">
        <v>119</v>
      </c>
      <c r="J80" s="181" t="s">
        <v>110</v>
      </c>
      <c r="K80" s="182" t="s">
        <v>120</v>
      </c>
      <c r="L80" s="183"/>
      <c r="M80" s="92" t="s">
        <v>19</v>
      </c>
      <c r="N80" s="93" t="s">
        <v>46</v>
      </c>
      <c r="O80" s="93" t="s">
        <v>121</v>
      </c>
      <c r="P80" s="93" t="s">
        <v>122</v>
      </c>
      <c r="Q80" s="93" t="s">
        <v>123</v>
      </c>
      <c r="R80" s="93" t="s">
        <v>124</v>
      </c>
      <c r="S80" s="93" t="s">
        <v>125</v>
      </c>
      <c r="T80" s="94" t="s">
        <v>126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127</v>
      </c>
      <c r="D81" s="40"/>
      <c r="E81" s="40"/>
      <c r="F81" s="40"/>
      <c r="G81" s="40"/>
      <c r="H81" s="40"/>
      <c r="I81" s="40"/>
      <c r="J81" s="184">
        <f>BK81</f>
        <v>0</v>
      </c>
      <c r="K81" s="40"/>
      <c r="L81" s="44"/>
      <c r="M81" s="95"/>
      <c r="N81" s="185"/>
      <c r="O81" s="96"/>
      <c r="P81" s="186">
        <f>P82</f>
        <v>0</v>
      </c>
      <c r="Q81" s="96"/>
      <c r="R81" s="186">
        <f>R82</f>
        <v>0</v>
      </c>
      <c r="S81" s="96"/>
      <c r="T81" s="187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75</v>
      </c>
      <c r="AU81" s="17" t="s">
        <v>111</v>
      </c>
      <c r="BK81" s="188">
        <f>BK82</f>
        <v>0</v>
      </c>
    </row>
    <row r="82" spans="1:63" s="12" customFormat="1" ht="25.9" customHeight="1">
      <c r="A82" s="12"/>
      <c r="B82" s="189"/>
      <c r="C82" s="190"/>
      <c r="D82" s="191" t="s">
        <v>75</v>
      </c>
      <c r="E82" s="192" t="s">
        <v>817</v>
      </c>
      <c r="F82" s="192" t="s">
        <v>818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</f>
        <v>0</v>
      </c>
      <c r="Q82" s="197"/>
      <c r="R82" s="198">
        <f>R83</f>
        <v>0</v>
      </c>
      <c r="S82" s="197"/>
      <c r="T82" s="199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136</v>
      </c>
      <c r="AT82" s="201" t="s">
        <v>75</v>
      </c>
      <c r="AU82" s="201" t="s">
        <v>76</v>
      </c>
      <c r="AY82" s="200" t="s">
        <v>130</v>
      </c>
      <c r="BK82" s="202">
        <f>BK83</f>
        <v>0</v>
      </c>
    </row>
    <row r="83" spans="1:63" s="12" customFormat="1" ht="22.8" customHeight="1">
      <c r="A83" s="12"/>
      <c r="B83" s="189"/>
      <c r="C83" s="190"/>
      <c r="D83" s="191" t="s">
        <v>75</v>
      </c>
      <c r="E83" s="203" t="s">
        <v>819</v>
      </c>
      <c r="F83" s="203" t="s">
        <v>820</v>
      </c>
      <c r="G83" s="190"/>
      <c r="H83" s="190"/>
      <c r="I83" s="193"/>
      <c r="J83" s="204">
        <f>BK83</f>
        <v>0</v>
      </c>
      <c r="K83" s="190"/>
      <c r="L83" s="195"/>
      <c r="M83" s="196"/>
      <c r="N83" s="197"/>
      <c r="O83" s="197"/>
      <c r="P83" s="198">
        <f>SUM(P84:P95)</f>
        <v>0</v>
      </c>
      <c r="Q83" s="197"/>
      <c r="R83" s="198">
        <f>SUM(R84:R95)</f>
        <v>0</v>
      </c>
      <c r="S83" s="197"/>
      <c r="T83" s="199">
        <f>SUM(T84:T95)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136</v>
      </c>
      <c r="AT83" s="201" t="s">
        <v>75</v>
      </c>
      <c r="AU83" s="201" t="s">
        <v>84</v>
      </c>
      <c r="AY83" s="200" t="s">
        <v>130</v>
      </c>
      <c r="BK83" s="202">
        <f>SUM(BK84:BK95)</f>
        <v>0</v>
      </c>
    </row>
    <row r="84" spans="1:65" s="2" customFormat="1" ht="14.4" customHeight="1">
      <c r="A84" s="38"/>
      <c r="B84" s="39"/>
      <c r="C84" s="205" t="s">
        <v>84</v>
      </c>
      <c r="D84" s="205" t="s">
        <v>132</v>
      </c>
      <c r="E84" s="206" t="s">
        <v>821</v>
      </c>
      <c r="F84" s="207" t="s">
        <v>822</v>
      </c>
      <c r="G84" s="208" t="s">
        <v>210</v>
      </c>
      <c r="H84" s="209">
        <v>1</v>
      </c>
      <c r="I84" s="210"/>
      <c r="J84" s="211">
        <f>ROUND(I84*H84,2)</f>
        <v>0</v>
      </c>
      <c r="K84" s="212"/>
      <c r="L84" s="44"/>
      <c r="M84" s="213" t="s">
        <v>19</v>
      </c>
      <c r="N84" s="214" t="s">
        <v>47</v>
      </c>
      <c r="O84" s="84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17" t="s">
        <v>319</v>
      </c>
      <c r="AT84" s="217" t="s">
        <v>132</v>
      </c>
      <c r="AU84" s="217" t="s">
        <v>86</v>
      </c>
      <c r="AY84" s="17" t="s">
        <v>130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7" t="s">
        <v>84</v>
      </c>
      <c r="BK84" s="218">
        <f>ROUND(I84*H84,2)</f>
        <v>0</v>
      </c>
      <c r="BL84" s="17" t="s">
        <v>319</v>
      </c>
      <c r="BM84" s="217" t="s">
        <v>823</v>
      </c>
    </row>
    <row r="85" spans="1:65" s="2" customFormat="1" ht="14.4" customHeight="1">
      <c r="A85" s="38"/>
      <c r="B85" s="39"/>
      <c r="C85" s="205" t="s">
        <v>86</v>
      </c>
      <c r="D85" s="205" t="s">
        <v>132</v>
      </c>
      <c r="E85" s="206" t="s">
        <v>824</v>
      </c>
      <c r="F85" s="207" t="s">
        <v>825</v>
      </c>
      <c r="G85" s="208" t="s">
        <v>391</v>
      </c>
      <c r="H85" s="209">
        <v>1</v>
      </c>
      <c r="I85" s="210"/>
      <c r="J85" s="211">
        <f>ROUND(I85*H85,2)</f>
        <v>0</v>
      </c>
      <c r="K85" s="212"/>
      <c r="L85" s="44"/>
      <c r="M85" s="213" t="s">
        <v>19</v>
      </c>
      <c r="N85" s="214" t="s">
        <v>47</v>
      </c>
      <c r="O85" s="84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7" t="s">
        <v>319</v>
      </c>
      <c r="AT85" s="217" t="s">
        <v>132</v>
      </c>
      <c r="AU85" s="217" t="s">
        <v>86</v>
      </c>
      <c r="AY85" s="17" t="s">
        <v>130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7" t="s">
        <v>84</v>
      </c>
      <c r="BK85" s="218">
        <f>ROUND(I85*H85,2)</f>
        <v>0</v>
      </c>
      <c r="BL85" s="17" t="s">
        <v>319</v>
      </c>
      <c r="BM85" s="217" t="s">
        <v>826</v>
      </c>
    </row>
    <row r="86" spans="1:65" s="2" customFormat="1" ht="14.4" customHeight="1">
      <c r="A86" s="38"/>
      <c r="B86" s="39"/>
      <c r="C86" s="205" t="s">
        <v>146</v>
      </c>
      <c r="D86" s="205" t="s">
        <v>132</v>
      </c>
      <c r="E86" s="206" t="s">
        <v>827</v>
      </c>
      <c r="F86" s="207" t="s">
        <v>828</v>
      </c>
      <c r="G86" s="208" t="s">
        <v>210</v>
      </c>
      <c r="H86" s="209">
        <v>1</v>
      </c>
      <c r="I86" s="210"/>
      <c r="J86" s="211">
        <f>ROUND(I86*H86,2)</f>
        <v>0</v>
      </c>
      <c r="K86" s="212"/>
      <c r="L86" s="44"/>
      <c r="M86" s="213" t="s">
        <v>19</v>
      </c>
      <c r="N86" s="214" t="s">
        <v>47</v>
      </c>
      <c r="O86" s="84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7" t="s">
        <v>319</v>
      </c>
      <c r="AT86" s="217" t="s">
        <v>132</v>
      </c>
      <c r="AU86" s="217" t="s">
        <v>86</v>
      </c>
      <c r="AY86" s="17" t="s">
        <v>130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7" t="s">
        <v>84</v>
      </c>
      <c r="BK86" s="218">
        <f>ROUND(I86*H86,2)</f>
        <v>0</v>
      </c>
      <c r="BL86" s="17" t="s">
        <v>319</v>
      </c>
      <c r="BM86" s="217" t="s">
        <v>829</v>
      </c>
    </row>
    <row r="87" spans="1:65" s="2" customFormat="1" ht="14.4" customHeight="1">
      <c r="A87" s="38"/>
      <c r="B87" s="39"/>
      <c r="C87" s="205" t="s">
        <v>136</v>
      </c>
      <c r="D87" s="205" t="s">
        <v>132</v>
      </c>
      <c r="E87" s="206" t="s">
        <v>830</v>
      </c>
      <c r="F87" s="207" t="s">
        <v>831</v>
      </c>
      <c r="G87" s="208" t="s">
        <v>210</v>
      </c>
      <c r="H87" s="209">
        <v>1</v>
      </c>
      <c r="I87" s="210"/>
      <c r="J87" s="211">
        <f>ROUND(I87*H87,2)</f>
        <v>0</v>
      </c>
      <c r="K87" s="212"/>
      <c r="L87" s="44"/>
      <c r="M87" s="213" t="s">
        <v>19</v>
      </c>
      <c r="N87" s="214" t="s">
        <v>47</v>
      </c>
      <c r="O87" s="8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7" t="s">
        <v>319</v>
      </c>
      <c r="AT87" s="217" t="s">
        <v>132</v>
      </c>
      <c r="AU87" s="217" t="s">
        <v>86</v>
      </c>
      <c r="AY87" s="17" t="s">
        <v>130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7" t="s">
        <v>84</v>
      </c>
      <c r="BK87" s="218">
        <f>ROUND(I87*H87,2)</f>
        <v>0</v>
      </c>
      <c r="BL87" s="17" t="s">
        <v>319</v>
      </c>
      <c r="BM87" s="217" t="s">
        <v>832</v>
      </c>
    </row>
    <row r="88" spans="1:65" s="2" customFormat="1" ht="14.4" customHeight="1">
      <c r="A88" s="38"/>
      <c r="B88" s="39"/>
      <c r="C88" s="205" t="s">
        <v>158</v>
      </c>
      <c r="D88" s="205" t="s">
        <v>132</v>
      </c>
      <c r="E88" s="206" t="s">
        <v>833</v>
      </c>
      <c r="F88" s="207" t="s">
        <v>834</v>
      </c>
      <c r="G88" s="208" t="s">
        <v>835</v>
      </c>
      <c r="H88" s="209">
        <v>12</v>
      </c>
      <c r="I88" s="210"/>
      <c r="J88" s="211">
        <f>ROUND(I88*H88,2)</f>
        <v>0</v>
      </c>
      <c r="K88" s="212"/>
      <c r="L88" s="44"/>
      <c r="M88" s="213" t="s">
        <v>19</v>
      </c>
      <c r="N88" s="214" t="s">
        <v>47</v>
      </c>
      <c r="O88" s="84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7" t="s">
        <v>319</v>
      </c>
      <c r="AT88" s="217" t="s">
        <v>132</v>
      </c>
      <c r="AU88" s="217" t="s">
        <v>86</v>
      </c>
      <c r="AY88" s="17" t="s">
        <v>130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7" t="s">
        <v>84</v>
      </c>
      <c r="BK88" s="218">
        <f>ROUND(I88*H88,2)</f>
        <v>0</v>
      </c>
      <c r="BL88" s="17" t="s">
        <v>319</v>
      </c>
      <c r="BM88" s="217" t="s">
        <v>836</v>
      </c>
    </row>
    <row r="89" spans="1:51" s="14" customFormat="1" ht="12">
      <c r="A89" s="14"/>
      <c r="B89" s="230"/>
      <c r="C89" s="231"/>
      <c r="D89" s="221" t="s">
        <v>138</v>
      </c>
      <c r="E89" s="232" t="s">
        <v>19</v>
      </c>
      <c r="F89" s="233" t="s">
        <v>837</v>
      </c>
      <c r="G89" s="231"/>
      <c r="H89" s="234">
        <v>12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0" t="s">
        <v>138</v>
      </c>
      <c r="AU89" s="240" t="s">
        <v>86</v>
      </c>
      <c r="AV89" s="14" t="s">
        <v>86</v>
      </c>
      <c r="AW89" s="14" t="s">
        <v>37</v>
      </c>
      <c r="AX89" s="14" t="s">
        <v>84</v>
      </c>
      <c r="AY89" s="240" t="s">
        <v>130</v>
      </c>
    </row>
    <row r="90" spans="1:65" s="2" customFormat="1" ht="14.4" customHeight="1">
      <c r="A90" s="38"/>
      <c r="B90" s="39"/>
      <c r="C90" s="205" t="s">
        <v>164</v>
      </c>
      <c r="D90" s="205" t="s">
        <v>132</v>
      </c>
      <c r="E90" s="206" t="s">
        <v>838</v>
      </c>
      <c r="F90" s="207" t="s">
        <v>839</v>
      </c>
      <c r="G90" s="208" t="s">
        <v>210</v>
      </c>
      <c r="H90" s="209">
        <v>1</v>
      </c>
      <c r="I90" s="210"/>
      <c r="J90" s="211">
        <f>ROUND(I90*H90,2)</f>
        <v>0</v>
      </c>
      <c r="K90" s="212"/>
      <c r="L90" s="44"/>
      <c r="M90" s="213" t="s">
        <v>19</v>
      </c>
      <c r="N90" s="214" t="s">
        <v>47</v>
      </c>
      <c r="O90" s="84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7" t="s">
        <v>319</v>
      </c>
      <c r="AT90" s="217" t="s">
        <v>132</v>
      </c>
      <c r="AU90" s="217" t="s">
        <v>86</v>
      </c>
      <c r="AY90" s="17" t="s">
        <v>130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7" t="s">
        <v>84</v>
      </c>
      <c r="BK90" s="218">
        <f>ROUND(I90*H90,2)</f>
        <v>0</v>
      </c>
      <c r="BL90" s="17" t="s">
        <v>319</v>
      </c>
      <c r="BM90" s="217" t="s">
        <v>840</v>
      </c>
    </row>
    <row r="91" spans="1:65" s="2" customFormat="1" ht="14.4" customHeight="1">
      <c r="A91" s="38"/>
      <c r="B91" s="39"/>
      <c r="C91" s="205" t="s">
        <v>178</v>
      </c>
      <c r="D91" s="205" t="s">
        <v>132</v>
      </c>
      <c r="E91" s="206" t="s">
        <v>841</v>
      </c>
      <c r="F91" s="207" t="s">
        <v>842</v>
      </c>
      <c r="G91" s="208" t="s">
        <v>391</v>
      </c>
      <c r="H91" s="209">
        <v>1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47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319</v>
      </c>
      <c r="AT91" s="217" t="s">
        <v>132</v>
      </c>
      <c r="AU91" s="217" t="s">
        <v>86</v>
      </c>
      <c r="AY91" s="17" t="s">
        <v>130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84</v>
      </c>
      <c r="BK91" s="218">
        <f>ROUND(I91*H91,2)</f>
        <v>0</v>
      </c>
      <c r="BL91" s="17" t="s">
        <v>319</v>
      </c>
      <c r="BM91" s="217" t="s">
        <v>843</v>
      </c>
    </row>
    <row r="92" spans="1:65" s="2" customFormat="1" ht="14.4" customHeight="1">
      <c r="A92" s="38"/>
      <c r="B92" s="39"/>
      <c r="C92" s="205" t="s">
        <v>183</v>
      </c>
      <c r="D92" s="205" t="s">
        <v>132</v>
      </c>
      <c r="E92" s="206" t="s">
        <v>844</v>
      </c>
      <c r="F92" s="207" t="s">
        <v>845</v>
      </c>
      <c r="G92" s="208" t="s">
        <v>318</v>
      </c>
      <c r="H92" s="209">
        <v>1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47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319</v>
      </c>
      <c r="AT92" s="217" t="s">
        <v>132</v>
      </c>
      <c r="AU92" s="217" t="s">
        <v>86</v>
      </c>
      <c r="AY92" s="17" t="s">
        <v>130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84</v>
      </c>
      <c r="BK92" s="218">
        <f>ROUND(I92*H92,2)</f>
        <v>0</v>
      </c>
      <c r="BL92" s="17" t="s">
        <v>319</v>
      </c>
      <c r="BM92" s="217" t="s">
        <v>846</v>
      </c>
    </row>
    <row r="93" spans="1:51" s="13" customFormat="1" ht="12">
      <c r="A93" s="13"/>
      <c r="B93" s="219"/>
      <c r="C93" s="220"/>
      <c r="D93" s="221" t="s">
        <v>138</v>
      </c>
      <c r="E93" s="222" t="s">
        <v>19</v>
      </c>
      <c r="F93" s="223" t="s">
        <v>847</v>
      </c>
      <c r="G93" s="220"/>
      <c r="H93" s="222" t="s">
        <v>19</v>
      </c>
      <c r="I93" s="224"/>
      <c r="J93" s="220"/>
      <c r="K93" s="220"/>
      <c r="L93" s="225"/>
      <c r="M93" s="226"/>
      <c r="N93" s="227"/>
      <c r="O93" s="227"/>
      <c r="P93" s="227"/>
      <c r="Q93" s="227"/>
      <c r="R93" s="227"/>
      <c r="S93" s="227"/>
      <c r="T93" s="228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29" t="s">
        <v>138</v>
      </c>
      <c r="AU93" s="229" t="s">
        <v>86</v>
      </c>
      <c r="AV93" s="13" t="s">
        <v>84</v>
      </c>
      <c r="AW93" s="13" t="s">
        <v>37</v>
      </c>
      <c r="AX93" s="13" t="s">
        <v>76</v>
      </c>
      <c r="AY93" s="229" t="s">
        <v>130</v>
      </c>
    </row>
    <row r="94" spans="1:51" s="13" customFormat="1" ht="12">
      <c r="A94" s="13"/>
      <c r="B94" s="219"/>
      <c r="C94" s="220"/>
      <c r="D94" s="221" t="s">
        <v>138</v>
      </c>
      <c r="E94" s="222" t="s">
        <v>19</v>
      </c>
      <c r="F94" s="223" t="s">
        <v>848</v>
      </c>
      <c r="G94" s="220"/>
      <c r="H94" s="222" t="s">
        <v>19</v>
      </c>
      <c r="I94" s="224"/>
      <c r="J94" s="220"/>
      <c r="K94" s="220"/>
      <c r="L94" s="225"/>
      <c r="M94" s="226"/>
      <c r="N94" s="227"/>
      <c r="O94" s="227"/>
      <c r="P94" s="227"/>
      <c r="Q94" s="227"/>
      <c r="R94" s="227"/>
      <c r="S94" s="227"/>
      <c r="T94" s="228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9" t="s">
        <v>138</v>
      </c>
      <c r="AU94" s="229" t="s">
        <v>86</v>
      </c>
      <c r="AV94" s="13" t="s">
        <v>84</v>
      </c>
      <c r="AW94" s="13" t="s">
        <v>37</v>
      </c>
      <c r="AX94" s="13" t="s">
        <v>76</v>
      </c>
      <c r="AY94" s="229" t="s">
        <v>130</v>
      </c>
    </row>
    <row r="95" spans="1:51" s="14" customFormat="1" ht="12">
      <c r="A95" s="14"/>
      <c r="B95" s="230"/>
      <c r="C95" s="231"/>
      <c r="D95" s="221" t="s">
        <v>138</v>
      </c>
      <c r="E95" s="232" t="s">
        <v>19</v>
      </c>
      <c r="F95" s="233" t="s">
        <v>84</v>
      </c>
      <c r="G95" s="231"/>
      <c r="H95" s="234">
        <v>1</v>
      </c>
      <c r="I95" s="235"/>
      <c r="J95" s="231"/>
      <c r="K95" s="231"/>
      <c r="L95" s="236"/>
      <c r="M95" s="255"/>
      <c r="N95" s="256"/>
      <c r="O95" s="256"/>
      <c r="P95" s="256"/>
      <c r="Q95" s="256"/>
      <c r="R95" s="256"/>
      <c r="S95" s="256"/>
      <c r="T95" s="257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0" t="s">
        <v>138</v>
      </c>
      <c r="AU95" s="240" t="s">
        <v>86</v>
      </c>
      <c r="AV95" s="14" t="s">
        <v>86</v>
      </c>
      <c r="AW95" s="14" t="s">
        <v>37</v>
      </c>
      <c r="AX95" s="14" t="s">
        <v>84</v>
      </c>
      <c r="AY95" s="240" t="s">
        <v>130</v>
      </c>
    </row>
    <row r="96" spans="1:31" s="2" customFormat="1" ht="6.95" customHeight="1">
      <c r="A96" s="38"/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44"/>
      <c r="M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</sheetData>
  <sheetProtection password="CC35" sheet="1" objects="1" scenarios="1" formatColumns="0" formatRows="0" autoFilter="0"/>
  <autoFilter ref="C80:K9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Donda</dc:creator>
  <cp:keywords/>
  <dc:description/>
  <cp:lastModifiedBy>Martin Donda</cp:lastModifiedBy>
  <dcterms:created xsi:type="dcterms:W3CDTF">2022-03-30T13:15:47Z</dcterms:created>
  <dcterms:modified xsi:type="dcterms:W3CDTF">2022-03-30T13:15:58Z</dcterms:modified>
  <cp:category/>
  <cp:version/>
  <cp:contentType/>
  <cp:contentStatus/>
</cp:coreProperties>
</file>