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012022a - Zpevněné ploc..." sheetId="2" r:id="rId2"/>
    <sheet name="19012022b - Zpevněné ploc..." sheetId="3" r:id="rId3"/>
    <sheet name="19012022c - Zpevněné ploc..." sheetId="4" r:id="rId4"/>
    <sheet name="19012022d - Zpevněné ploc..." sheetId="5" r:id="rId5"/>
    <sheet name="19012022e - Zpevněné ploc..." sheetId="6" r:id="rId6"/>
    <sheet name="19012022f - Zpevněné ploc..." sheetId="7" r:id="rId7"/>
  </sheets>
  <definedNames>
    <definedName name="_xlnm.Print_Area" localSheetId="0">'Rekapitulace stavby'!$D$4:$AO$76,'Rekapitulace stavby'!$C$82:$AQ$101</definedName>
    <definedName name="_xlnm._FilterDatabase" localSheetId="1" hidden="1">'19012022a - Zpevněné ploc...'!$C$118:$K$166</definedName>
    <definedName name="_xlnm.Print_Area" localSheetId="1">'19012022a - Zpevněné ploc...'!$C$4:$J$75,'19012022a - Zpevněné ploc...'!$C$81:$J$100,'19012022a - Zpevněné ploc...'!$C$106:$K$166</definedName>
    <definedName name="_xlnm._FilterDatabase" localSheetId="2" hidden="1">'19012022b - Zpevněné ploc...'!$C$117:$K$140</definedName>
    <definedName name="_xlnm.Print_Area" localSheetId="2">'19012022b - Zpevněné ploc...'!$C$4:$J$75,'19012022b - Zpevněné ploc...'!$C$81:$J$99,'19012022b - Zpevněné ploc...'!$C$105:$K$140</definedName>
    <definedName name="_xlnm._FilterDatabase" localSheetId="3" hidden="1">'19012022c - Zpevněné ploc...'!$C$119:$K$192</definedName>
    <definedName name="_xlnm.Print_Area" localSheetId="3">'19012022c - Zpevněné ploc...'!$C$4:$J$75,'19012022c - Zpevněné ploc...'!$C$81:$J$101,'19012022c - Zpevněné ploc...'!$C$107:$K$192</definedName>
    <definedName name="_xlnm._FilterDatabase" localSheetId="4" hidden="1">'19012022d - Zpevněné ploc...'!$C$117:$K$178</definedName>
    <definedName name="_xlnm.Print_Area" localSheetId="4">'19012022d - Zpevněné ploc...'!$C$4:$J$75,'19012022d - Zpevněné ploc...'!$C$81:$J$99,'19012022d - Zpevněné ploc...'!$C$105:$K$178</definedName>
    <definedName name="_xlnm._FilterDatabase" localSheetId="5" hidden="1">'19012022e - Zpevněné ploc...'!$C$120:$K$240</definedName>
    <definedName name="_xlnm.Print_Area" localSheetId="5">'19012022e - Zpevněné ploc...'!$C$4:$J$76,'19012022e - Zpevněné ploc...'!$C$82:$J$102,'19012022e - Zpevněné ploc...'!$C$108:$K$240</definedName>
    <definedName name="_xlnm._FilterDatabase" localSheetId="6" hidden="1">'19012022f - Zpevněné ploc...'!$C$121:$K$143</definedName>
    <definedName name="_xlnm.Print_Area" localSheetId="6">'19012022f - Zpevněné ploc...'!$C$4:$J$75,'19012022f - Zpevněné ploc...'!$C$81:$J$103,'19012022f - Zpevněné ploc...'!$C$109:$K$143</definedName>
    <definedName name="_xlnm.Print_Titles" localSheetId="0">'Rekapitulace stavby'!$92:$92</definedName>
    <definedName name="_xlnm.Print_Titles" localSheetId="1">'19012022a - Zpevněné ploc...'!$118:$118</definedName>
    <definedName name="_xlnm.Print_Titles" localSheetId="2">'19012022b - Zpevněné ploc...'!$117:$117</definedName>
    <definedName name="_xlnm.Print_Titles" localSheetId="3">'19012022c - Zpevněné ploc...'!$119:$119</definedName>
    <definedName name="_xlnm.Print_Titles" localSheetId="4">'19012022d - Zpevněné ploc...'!$117:$117</definedName>
    <definedName name="_xlnm.Print_Titles" localSheetId="5">'19012022e - Zpevněné ploc...'!$120:$120</definedName>
    <definedName name="_xlnm.Print_Titles" localSheetId="6">'19012022f - Zpevněné ploc...'!$121:$121</definedName>
  </definedNames>
  <calcPr fullCalcOnLoad="1"/>
</workbook>
</file>

<file path=xl/sharedStrings.xml><?xml version="1.0" encoding="utf-8"?>
<sst xmlns="http://schemas.openxmlformats.org/spreadsheetml/2006/main" count="3990" uniqueCount="585">
  <si>
    <t>Export Komplet</t>
  </si>
  <si>
    <t/>
  </si>
  <si>
    <t>2.0</t>
  </si>
  <si>
    <t>ZAMOK</t>
  </si>
  <si>
    <t>False</t>
  </si>
  <si>
    <t>{56424a53-d31d-4625-9c50-720079fc1013}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</si>
  <si>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</si>
  <si>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</si>
  <si>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</si>
  <si>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</si>
  <si>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</si>
  <si>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</si>
  <si>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</si>
  <si>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</si>
  <si>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19012022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</si>
  <si>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</si>
  <si>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</si>
  <si>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Zpevněné plochy, park.stíní odvodněné ul.Plzeňská pr.st.po zn  Králův Dvůr</t>
  </si>
  <si>
    <t>KSO:</t>
  </si>
  <si>
    <t>922</t>
  </si>
  <si>
    <t>CC-CZ:</t>
  </si>
  <si>
    <t>2</t>
  </si>
  <si>
    <t>Místo:</t>
  </si>
  <si>
    <t>Králův Dvůr</t>
  </si>
  <si>
    <t>Datum:</t>
  </si>
  <si>
    <t>4. 11. 2021</t>
  </si>
  <si>
    <t>CZ-CPV:</t>
  </si>
  <si>
    <t>45000000-7</t>
  </si>
  <si>
    <t>CZ-CPA:</t>
  </si>
  <si>
    <t>42</t>
  </si>
  <si>
    <t>Zadavatel:</t>
  </si>
  <si>
    <t>IČ:</t>
  </si>
  <si>
    <t>Dvůr Králové</t>
  </si>
  <si>
    <t>DIČ:</t>
  </si>
  <si>
    <t>Uchazeč:</t>
  </si>
  <si>
    <t>Vyplň údaj</t>
  </si>
  <si>
    <t>Projektant:</t>
  </si>
  <si>
    <t xml:space="preserve">Novák a partzner , SunCad </t>
  </si>
  <si>
    <t>True</t>
  </si>
  <si>
    <t>Zpracovatel:</t>
  </si>
  <si>
    <t>Poznámka:</t>
  </si>
  <si>
    <t xml:space="preserve">Zpracováno dle metodiky ÚRS s maximálním zatříděním položek (popisu činností) dle Třídníku stavebních konstrukcí a prací. Použita databáze směrných cen 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</si>
  <si>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</si>
  <si>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</si>
  <si>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</si>
  <si>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</si>
  <si>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</si>
  <si>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</si>
  <si>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</si>
  <si>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</si>
  <si>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</si>
  <si>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</si>
  <si>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</si>
  <si>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</si>
  <si>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</si>
  <si>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</si>
  <si>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</si>
  <si>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</si>
  <si>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</si>
  <si>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</si>
  <si>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</si>
  <si>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</si>
  <si>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</si>
  <si>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</si>
  <si>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</si>
  <si>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</si>
  <si>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</si>
  <si>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</si>
  <si>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</si>
  <si>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</si>
  <si>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</si>
  <si>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</si>
  <si>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</si>
  <si>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</si>
  <si>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</si>
  <si>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</si>
  <si>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</si>
  <si>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</si>
  <si>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</si>
  <si>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</si>
  <si>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</si>
  <si>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</si>
  <si>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</si>
  <si>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</si>
  <si>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</si>
  <si>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</si>
  <si>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</si>
  <si>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19012022a</t>
  </si>
  <si>
    <t>Zpevněné plochy, park.stíní odvodněné ul.Plzeňská pr.st.po zn  Králův Dvůr - zemní práce</t>
  </si>
  <si>
    <t>STA</t>
  </si>
  <si>
    <t>1</t>
  </si>
  <si>
    <t>{500aed85-bf2b-40fb-8472-808176ea30fe}</t>
  </si>
  <si>
    <t>822</t>
  </si>
  <si>
    <t>19012022b</t>
  </si>
  <si>
    <t>Zpevněné plochy, park.stíní odvodněné ul.Plzeňská pr.st.po zn Králův Dvůr - vjezdy-chodníky</t>
  </si>
  <si>
    <t>{11f47e60-b5cd-4cb9-8cc5-b920c6979812}</t>
  </si>
  <si>
    <t>19012022c</t>
  </si>
  <si>
    <t>Zpevněné plochy, park.stíní odvodněné ul.Plzeňská pr.st.po zn Králův Dvůr -vozovky</t>
  </si>
  <si>
    <t>{39711b4d-2dda-47e7-94a9-a5b8867f4906}</t>
  </si>
  <si>
    <t>19012022d</t>
  </si>
  <si>
    <t>Zpevněné plochy, park.stíní odvodněné ul.Plzeňská pr.st.po zn Králův Dvůr- Vegtační úpravy</t>
  </si>
  <si>
    <t>{e778e18f-e8ce-4c66-8e7d-d2e27da20e68}</t>
  </si>
  <si>
    <t>19012022e</t>
  </si>
  <si>
    <t>Zpevněné plochy, park.stíní odvodněné ul.Plzeňská pr.st.po zn  Králův Dvůr.-Odvodnění</t>
  </si>
  <si>
    <t>{4b9a78a7-c8e9-46f7-bed7-dd83a4501247}</t>
  </si>
  <si>
    <t>19012022f</t>
  </si>
  <si>
    <t>Zpevněné plochy, park.stíní odvodněné ul.Plzeňská pr.st.po zn Králův Dvůr -  VRN a Ostatní</t>
  </si>
  <si>
    <t>{7149b869-31ae-4dbb-88d0-972c637de1f0}</t>
  </si>
  <si>
    <t>KRYCÍ LIST SOUPISU PRACÍ</t>
  </si>
  <si>
    <t>Objekt:</t>
  </si>
  <si>
    <t>19012022a - Zpevněné plochy, park.stíní odvodněné ul.Plzeňská pr.st.po zn  Králův Dvůr - zemní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</si>
  <si>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</si>
  <si>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</si>
  <si>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</si>
  <si>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</si>
  <si>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</si>
  <si>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</si>
  <si>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</si>
  <si>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</si>
  <si>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</si>
  <si>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</si>
  <si>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</si>
  <si>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</si>
  <si>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</si>
  <si>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</si>
  <si>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</si>
  <si>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</si>
  <si>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</si>
  <si>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</si>
  <si>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</si>
  <si>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</si>
  <si>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</si>
  <si>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</si>
  <si>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</si>
  <si>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</si>
  <si>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</si>
  <si>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</si>
  <si>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</si>
  <si>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</si>
  <si>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</si>
  <si>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</si>
  <si>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2021 02</t>
  </si>
  <si>
    <t>4</t>
  </si>
  <si>
    <t>-1822541090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</si>
  <si>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</si>
  <si>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</si>
  <si>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VV</t>
  </si>
  <si>
    <t>"dl"</t>
  </si>
  <si>
    <t>20</t>
  </si>
  <si>
    <t>Součet</t>
  </si>
  <si>
    <t>113107151</t>
  </si>
  <si>
    <t>Odstranění podkladu z kameniva těženého tl do 100 mm strojně pl přes 50 do 200 m2</t>
  </si>
  <si>
    <t>-804507678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</si>
  <si>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</si>
  <si>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"DL"</t>
  </si>
  <si>
    <t>3</t>
  </si>
  <si>
    <t>113107163</t>
  </si>
  <si>
    <t>Odstranění podkladu z kameniva drceného tl přes 200 do 300 mm strojně pl přes 50 do 200 m2</t>
  </si>
  <si>
    <t>2055263704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</si>
  <si>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</si>
  <si>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113107164</t>
  </si>
  <si>
    <t>Odstranění podkladu z kameniva drceného tl přes 300 do 400 mm strojně pl přes 50 do 200 m2</t>
  </si>
  <si>
    <t>44776800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</si>
  <si>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</si>
  <si>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"ASF"</t>
  </si>
  <si>
    <t>65</t>
  </si>
  <si>
    <t>5</t>
  </si>
  <si>
    <t>113107182</t>
  </si>
  <si>
    <t>Odstranění podkladu živičného tl přes 50 do 100 mm strojně pl přes 50 do 200 m2</t>
  </si>
  <si>
    <t>-1320864267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</si>
  <si>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</si>
  <si>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9</t>
  </si>
  <si>
    <t>Ostatní konstrukce a práce, bourání</t>
  </si>
  <si>
    <t>6</t>
  </si>
  <si>
    <t>966008113</t>
  </si>
  <si>
    <t>Bourání trubního propustku DN přes 500 do 800</t>
  </si>
  <si>
    <t>m</t>
  </si>
  <si>
    <t>-720414946</t>
  </si>
  <si>
    <t>Bourání trubního propustku  s odklizením a uložením vybouraného materiálu na skládku na vzdálenost do 3 m nebo s naložením na dopravní prostředek z trub DN přes 500 do 800 mm</t>
  </si>
  <si>
    <t>997</t>
  </si>
  <si>
    <t>Přesun sutě</t>
  </si>
  <si>
    <t>7</t>
  </si>
  <si>
    <t>997221551</t>
  </si>
  <si>
    <t>Vodorovná doprava suti ze sypkých materiálů do 1 km</t>
  </si>
  <si>
    <t>t</t>
  </si>
  <si>
    <t>-1411494685</t>
  </si>
  <si>
    <t>Vodorovná doprava suti  bez naložení, ale se složením a s hrubým urovnáním ze sypkých materiálů, na vzdálenost do 1 km</t>
  </si>
  <si>
    <t>8</t>
  </si>
  <si>
    <t>997221559</t>
  </si>
  <si>
    <t>Příplatek ZKD 1 km u vodorovné dopravy suti ze sypkých materiálů</t>
  </si>
  <si>
    <t>2005818118</t>
  </si>
  <si>
    <t>Vodorovná doprava suti  bez naložení, ale se složením a s hrubým urovnáním Příplatek k ceně za každý další i započatý 1 km přes 1 km</t>
  </si>
  <si>
    <t>112,65*9</t>
  </si>
  <si>
    <t>997221611</t>
  </si>
  <si>
    <t>Nakládání suti na dopravní prostředky pro vodorovnou dopravu</t>
  </si>
  <si>
    <t>1288355750</t>
  </si>
  <si>
    <t>Nakládání na dopravní prostředky  pro vodorovnou dopravu suti</t>
  </si>
  <si>
    <t>10</t>
  </si>
  <si>
    <t>997221615</t>
  </si>
  <si>
    <t>Poplatek za uložení na skládce (skládkovné) stavebního odpadu betonového kód odpadu 17 01 01</t>
  </si>
  <si>
    <t>1606764654</t>
  </si>
  <si>
    <t>Poplatek za uložení stavebního odpadu na skládce (skládkovné) z prostého betonu zatříděného do Katalogu odpadů pod kódem 17 01 01</t>
  </si>
  <si>
    <t>5,10+43,155</t>
  </si>
  <si>
    <t>11</t>
  </si>
  <si>
    <t>997221645</t>
  </si>
  <si>
    <t>Poplatek za uložení na skládce (skládkovné) odpadu asfaltového bez dehtu kód odpadu 17 03 02</t>
  </si>
  <si>
    <t>-603119606</t>
  </si>
  <si>
    <t>Poplatek za uložení stavebního odpadu na skládce (skládkovné) asfaltového bez obsahu dehtu zatříděného do Katalogu odpadů pod kódem 17 03 02</t>
  </si>
  <si>
    <t>14,30</t>
  </si>
  <si>
    <t>12</t>
  </si>
  <si>
    <t>997221655</t>
  </si>
  <si>
    <t>Poplatek za uložení na skládce (skládkovné) zeminy a kamení kód odpadu 17 05 04</t>
  </si>
  <si>
    <t>-35096261</t>
  </si>
  <si>
    <t>Poplatek za uložení stavebního odpadu na skládce (skládkovné) zeminy a kamení zatříděného do Katalogu odpadů pod kódem 17 05 04</t>
  </si>
  <si>
    <t>3,6+8,8+37,7</t>
  </si>
  <si>
    <t>19012022b - Zpevněné plochy, park.stíní odvodněné ul.Plzeňská pr.st.po zn Králův Dvůr - vjezdy-chodníky</t>
  </si>
  <si>
    <t xml:space="preserve">    5 - Komunikace pozemní</t>
  </si>
  <si>
    <t xml:space="preserve">    998 - Přesun hmot</t>
  </si>
  <si>
    <t>Komunikace pozemní</t>
  </si>
  <si>
    <t>564801112</t>
  </si>
  <si>
    <t>Podklad ze štěrkodrtě ŠD tl 40 mm</t>
  </si>
  <si>
    <t>-631221207</t>
  </si>
  <si>
    <t>Podklad ze štěrkodrti ŠD  s rozprostřením a zhutněním, po zhutnění tl. 40 mm</t>
  </si>
  <si>
    <t>564871111</t>
  </si>
  <si>
    <t>Podklad ze štěrkodrtě ŠD tl 250 mm</t>
  </si>
  <si>
    <t>1375408777</t>
  </si>
  <si>
    <t>Podklad ze štěrkodrti ŠD  s rozprostřením a zhutněním, po zhutnění tl. 250 mm</t>
  </si>
  <si>
    <t>"vjezd"</t>
  </si>
  <si>
    <t>80</t>
  </si>
  <si>
    <t>596211231</t>
  </si>
  <si>
    <t>Kladení zámkové dlažby komunikací pro pěší tl 80 mm skupiny C pl přes 50 do 100 m2</t>
  </si>
  <si>
    <t>92974361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</si>
  <si>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C, pro plochy přes 50 do 100 m2</t>
  </si>
  <si>
    <t>73</t>
  </si>
  <si>
    <t>M</t>
  </si>
  <si>
    <t>59245213</t>
  </si>
  <si>
    <t>dlažba zámková tvaru I 196x161x80mm přírodní</t>
  </si>
  <si>
    <t>-373310434</t>
  </si>
  <si>
    <t>73*1,02</t>
  </si>
  <si>
    <t>74,46*1,03 'Přepočtené koeficientem množství</t>
  </si>
  <si>
    <t>998</t>
  </si>
  <si>
    <t>Přesun hmot</t>
  </si>
  <si>
    <t>998223011</t>
  </si>
  <si>
    <t>Přesun hmot pro pozemní komunikace s krytem dlážděným</t>
  </si>
  <si>
    <t>-802558191</t>
  </si>
  <si>
    <t>Přesun hmot pro pozemní komunikace s krytem dlážděným  dopravní vzdálenost do 200 m jakékoliv délky objektu</t>
  </si>
  <si>
    <t>19012022c - Zpevněné plochy, park.stíní odvodněné ul.Plzeňská pr.st.po zn Králův Dvůr -vozovky</t>
  </si>
  <si>
    <t xml:space="preserve">    8 - Trubní vedení</t>
  </si>
  <si>
    <t>564972112</t>
  </si>
  <si>
    <t>Podklad z mechanicky zpevněného kameniva MZK tl 260 mm</t>
  </si>
  <si>
    <t>1092817291</t>
  </si>
  <si>
    <t>Podklad z mechanicky zpevněného kameniva MZK (minerální beton)  s rozprostřením a s hutněním, po zhutnění tl. 260 mm</t>
  </si>
  <si>
    <t>"VO"</t>
  </si>
  <si>
    <t>96</t>
  </si>
  <si>
    <t>565155101</t>
  </si>
  <si>
    <t>Asfaltový beton vrstva podkladní ACP 16 (obalované kamenivo OKS) tl 70 mm š do 1,5 m</t>
  </si>
  <si>
    <t>-997332747</t>
  </si>
  <si>
    <t>Asfaltový beton vrstva podkladní ACP 16 (obalované kamenivo střednězrnné - OKS)  s rozprostřením a zhutněním v pruhu šířky do 1,5 m, po zhutnění tl. 70 mm</t>
  </si>
  <si>
    <t>577134111</t>
  </si>
  <si>
    <t>Asfaltový beton vrstva obrusná ACO 11 (ABS) tř. I tl 40 mm š do 3 m z nemodifikovaného asfaltu</t>
  </si>
  <si>
    <t>-1086324377</t>
  </si>
  <si>
    <t>Asfaltový beton vrstva obrusná ACO 11 (ABS)  s rozprostřením a se zhutněním z nemodifikovaného asfaltu v pruhu šířky do 3 m tř. I, po zhutnění tl. 40 mm</t>
  </si>
  <si>
    <t>128</t>
  </si>
  <si>
    <t>Trubní vedení</t>
  </si>
  <si>
    <t>87135311a</t>
  </si>
  <si>
    <t>Potrubí PP 200 komplet pro UV</t>
  </si>
  <si>
    <t>-1500958147</t>
  </si>
  <si>
    <t>Pogrubí PP 200 komplet pro UV</t>
  </si>
  <si>
    <t>"od UV PP 200 ko,pl vč zem.pr. PŘÍPOJKY"</t>
  </si>
  <si>
    <t>5*5</t>
  </si>
  <si>
    <t>871353121</t>
  </si>
  <si>
    <t>Montáž kanalizačního potrubí z PVC těsněné gumovým kroužkem otevřený výkop sklon do 20 % DN 200</t>
  </si>
  <si>
    <t>-706087997</t>
  </si>
  <si>
    <t>Montáž kanalizačního potrubí z plastů z tvrdého PVC těsněných gumovým kroužkem v otevřeném výkopu ve sklonu do 20 % DN 200</t>
  </si>
  <si>
    <t>"Odpad UV-PP200 TO"</t>
  </si>
  <si>
    <t>5*6</t>
  </si>
  <si>
    <t>895941311</t>
  </si>
  <si>
    <t>Zřízení vpusti kanalizační uliční z betonových dílců typ UVB-50</t>
  </si>
  <si>
    <t>kus</t>
  </si>
  <si>
    <t>-1310215857</t>
  </si>
  <si>
    <t>Zřízení vpusti kanalizační  uliční z betonových dílců typ UVB-50</t>
  </si>
  <si>
    <t>"srvn pod obr"</t>
  </si>
  <si>
    <t>5922385a</t>
  </si>
  <si>
    <t xml:space="preserve">Podobrubníkvá vpust </t>
  </si>
  <si>
    <t>sou</t>
  </si>
  <si>
    <t>2014928414</t>
  </si>
  <si>
    <t>899203112</t>
  </si>
  <si>
    <t>Osazení mříží litinových včetně rámů a košů na bahno pro třídu zatížení B125, C250</t>
  </si>
  <si>
    <t>-482453845</t>
  </si>
  <si>
    <t>28661787</t>
  </si>
  <si>
    <t>mříž šachtová dešťová litinová dešťová  DN 425 pro třídu zatížení D400 čtverec</t>
  </si>
  <si>
    <t>-786640661</t>
  </si>
  <si>
    <t>"UV mříž a koš"</t>
  </si>
  <si>
    <t>916131213</t>
  </si>
  <si>
    <t>Osazení silničního obrubníku betonového stojatého s boční opěrou do lože z betonu prostého</t>
  </si>
  <si>
    <t>-1070157759</t>
  </si>
  <si>
    <t>Osazení silničního obrubníku betonového se zřízením lože, s vyplněním a zatřením spár cementovou maltou stojatého s boční opěrou z betonu prostého, do lože z betonu prostého</t>
  </si>
  <si>
    <t>255</t>
  </si>
  <si>
    <t>59217026</t>
  </si>
  <si>
    <t>obrubník betonový silniční 500x150x250mm</t>
  </si>
  <si>
    <t>1415013283</t>
  </si>
  <si>
    <t>255*1,02 'Přepočtené koeficientem množství</t>
  </si>
  <si>
    <t>916231213</t>
  </si>
  <si>
    <t>Osazení chodníkového obrubníku betonového stojatého s boční opěrou do lože z betonu prostého</t>
  </si>
  <si>
    <t>-218110317</t>
  </si>
  <si>
    <t>Osazení chodníkového obrubníku betonového se zřízením lože, s vyplněním a zatřením spár cementovou maltou stojatého s boční opěrou z betonu prostého, do lože z betonu prostého</t>
  </si>
  <si>
    <t>"sa"</t>
  </si>
  <si>
    <t>34</t>
  </si>
  <si>
    <t>13</t>
  </si>
  <si>
    <t>59217011</t>
  </si>
  <si>
    <t>obrubník betonový zahradní 500x50x200mm</t>
  </si>
  <si>
    <t>1481850000</t>
  </si>
  <si>
    <t>34*1,02</t>
  </si>
  <si>
    <t>34,68*1,02 'Přepočtené koeficientem množství</t>
  </si>
  <si>
    <t>14</t>
  </si>
  <si>
    <t>916991121</t>
  </si>
  <si>
    <t>Lože pod obrubníky, krajníky nebo obruby z dlažebních kostek z betonu prostého</t>
  </si>
  <si>
    <t>m3</t>
  </si>
  <si>
    <t>1166665580</t>
  </si>
  <si>
    <t>Lože pod obrubníky, krajníky nebo obruby z dlažebních kostek  z betonu prostého</t>
  </si>
  <si>
    <t>"CH"</t>
  </si>
  <si>
    <t>255*0,25*0,1</t>
  </si>
  <si>
    <t>34*0,15*0,1</t>
  </si>
  <si>
    <t>919112223</t>
  </si>
  <si>
    <t>Řezání spár pro vytvoření komůrky š 15 mm hl 30 mm pro těsnící zálivku v živičném krytu</t>
  </si>
  <si>
    <t>1176088087</t>
  </si>
  <si>
    <t>Řezání dilatačních spár v živičném krytu  vytvoření komůrky pro těsnící zálivku šířky 15 mm, hloubky 30 mm</t>
  </si>
  <si>
    <t>"upr hran napojení"</t>
  </si>
  <si>
    <t>16</t>
  </si>
  <si>
    <t>919122122</t>
  </si>
  <si>
    <t>Těsnění spár zálivkou za tepla pro komůrky š 15 mm hl 30 mm s těsnicím profilem</t>
  </si>
  <si>
    <t>-390439510</t>
  </si>
  <si>
    <t>Utěsnění dilatačních spár zálivkou za tepla  v cementobetonovém nebo živičném krytu včetně adhezního nátěru s těsnicím profilem pod zálivkou, pro komůrky šířky 15 mm, hloubky 30 mm</t>
  </si>
  <si>
    <t>18</t>
  </si>
  <si>
    <t>998225111</t>
  </si>
  <si>
    <t>Přesun hmot pro pozemní komunikace s krytem z kamene, monolitickým betonovým nebo živičným</t>
  </si>
  <si>
    <t>-647922232</t>
  </si>
  <si>
    <t>Přesun hmot pro komunikace s krytem z kameniva, monolitickým betonovým nebo živičným  dopravní vzdálenost do 200 m jakékoliv délky objektu</t>
  </si>
  <si>
    <t>19012022d - Zpevněné plochy, park.stíní odvodněné ul.Plzeňská pr.st.po zn Králův Dvůr- Vegtační úpravy</t>
  </si>
  <si>
    <t>162606112</t>
  </si>
  <si>
    <t>Vodorovné přemístění do 5000 m bez naložení výkopku ze zemin schopných zúrodnění</t>
  </si>
  <si>
    <t>-1392501123</t>
  </si>
  <si>
    <t>Vodorovné přemístění výkopku bez naložení, avšak se složením  zemin schopných zúrodnění, na vzdálenost přes 4000 do 5000 m</t>
  </si>
  <si>
    <t>"TU"</t>
  </si>
  <si>
    <t>953*0,15</t>
  </si>
  <si>
    <t>167103101</t>
  </si>
  <si>
    <t>Nakládání výkopku ze zemin schopných zúrodnění</t>
  </si>
  <si>
    <t>-1436451582</t>
  </si>
  <si>
    <t>181111121</t>
  </si>
  <si>
    <t>Plošná úprava terénu do 500 m2 zemina skupiny 1 až 4 nerovnosti přes 100 do 150 mm v rovinně a svahu do 1:5</t>
  </si>
  <si>
    <t>-1283565944</t>
  </si>
  <si>
    <t>Plošná úprava terénu v zemině skupiny 1 až 4 s urovnáním povrchu bez doplnění ornice souvislé plochy do 500 m2 při nerovnostech terénu přes 100 do 150 mm v rovině nebo na svahu do 1:5</t>
  </si>
  <si>
    <t>"VU"</t>
  </si>
  <si>
    <t>953</t>
  </si>
  <si>
    <t>181351103</t>
  </si>
  <si>
    <t>Rozprostření ornice tl vrstvy do 200 mm pl přes 100 do 500 m2 v rovině nebo ve svahu do 1:5 strojně</t>
  </si>
  <si>
    <t>663169403</t>
  </si>
  <si>
    <t>Rozprostření a urovnání ornice v rovině nebo ve svahu sklonu do 1:5 strojně při souvislé ploše přes 100 do 500 m2, tl. vrstvy do 200 mm</t>
  </si>
  <si>
    <t>181411131</t>
  </si>
  <si>
    <t>Založení parkového trávníku výsevem pl do 1000 m2 v rovině a ve svahu do 1:5</t>
  </si>
  <si>
    <t>872992123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</si>
  <si>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</si>
  <si>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</si>
  <si>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</si>
  <si>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kg</t>
  </si>
  <si>
    <t>97397836</t>
  </si>
  <si>
    <t>23,825*0,02 'Přepočtené koeficientem množství</t>
  </si>
  <si>
    <t>185802113</t>
  </si>
  <si>
    <t>Hnojení půdy umělým hnojivem na široko v rovině a svahu do 1:5</t>
  </si>
  <si>
    <t>-130946583</t>
  </si>
  <si>
    <t>Hnojení půdy nebo trávníku  v rovině nebo na svahu do 1:5 umělým hnojivem na široko</t>
  </si>
  <si>
    <t>953*0,001</t>
  </si>
  <si>
    <t>25191155</t>
  </si>
  <si>
    <t>hnojivo průmyslové</t>
  </si>
  <si>
    <t>1543362682</t>
  </si>
  <si>
    <t>31766,6655321429*0,03 'Přepočtené koeficientem množství</t>
  </si>
  <si>
    <t>185803111</t>
  </si>
  <si>
    <t>Ošetření trávníku shrabáním v rovině a svahu do 1:5</t>
  </si>
  <si>
    <t>-1514353196</t>
  </si>
  <si>
    <t>185803211</t>
  </si>
  <si>
    <t>Uválcování trávníku v rovině a svahu do 1:5</t>
  </si>
  <si>
    <t>975103677</t>
  </si>
  <si>
    <t>185808521</t>
  </si>
  <si>
    <t>Vyvláčení trávníku s naložením a odvozem odpadu do 20 km v rovině a svahu do 1:5</t>
  </si>
  <si>
    <t>ha</t>
  </si>
  <si>
    <t>219762595</t>
  </si>
  <si>
    <t>0,0953</t>
  </si>
  <si>
    <t>185851121</t>
  </si>
  <si>
    <t>Dovoz vody pro zálivku rostlin za vzdálenost do 1000 m</t>
  </si>
  <si>
    <t>-1814881</t>
  </si>
  <si>
    <t>Dovoz vody pro zálivku rostlin  na vzdálenost do 1000 m</t>
  </si>
  <si>
    <t>953*0,05</t>
  </si>
  <si>
    <t>185851129</t>
  </si>
  <si>
    <t>Příplatek k dovozu vody pro zálivku rostlin do 1000 m ZKD 1000 m</t>
  </si>
  <si>
    <t>343304871</t>
  </si>
  <si>
    <t>Dovoz vody pro zálivku rostlin  Příplatek k ceně za každých dalších i započatých 1000 m</t>
  </si>
  <si>
    <t>953*0,05*4</t>
  </si>
  <si>
    <t>1764140847</t>
  </si>
  <si>
    <t>19012022e - Zpevněné plochy, park.stíní odvodněné ul.Plzeňská pr.st.po zn  Králův Dvůr.-Odvodnění</t>
  </si>
  <si>
    <t xml:space="preserve">    4 - Vodorovné konstrukce</t>
  </si>
  <si>
    <t>132212111</t>
  </si>
  <si>
    <t>Hloubení rýh š do 800 mm v soudržných horninách třídy těžitelnosti I skupiny 3 ručně</t>
  </si>
  <si>
    <t>-317413850</t>
  </si>
  <si>
    <t>Hloubení rýh šířky do 800 mm ručně zapažených i nezapažených, s urovnáním dna do předepsaného profilu a spádu v hornině třídy těžitelnosti I skupiny 3 soudržných</t>
  </si>
  <si>
    <t>288*0,5*0,2</t>
  </si>
  <si>
    <t>132254104</t>
  </si>
  <si>
    <t>Hloubení rýh zapažených š do 800 mm v hornině třídy těžitelnosti I skupiny 3 objem přes 100 m3 strojně</t>
  </si>
  <si>
    <t>1754310803</t>
  </si>
  <si>
    <t>Hloubení zapažených rýh šířky do 800 mm strojně s urovnáním dna do předepsaného profilu a spádu v hornině třídy těžitelnosti I skupiny 3 přes 100 m3</t>
  </si>
  <si>
    <t>"kan"</t>
  </si>
  <si>
    <t>288*0,5*0,8</t>
  </si>
  <si>
    <t>132312111</t>
  </si>
  <si>
    <t>Hloubení rýh š do 800 mm v soudržných horninách třídy těžitelnosti II skupiny 4 ručně</t>
  </si>
  <si>
    <t>1282915398</t>
  </si>
  <si>
    <t>Hloubení rýh šířky do 800 mm ručně zapažených i nezapažených, s urovnáním dna do předepsaného profilu a spádu v hornině třídy těžitelnosti II skupiny 4 soudržných</t>
  </si>
  <si>
    <t>132354104</t>
  </si>
  <si>
    <t>Hloubení rýh zapažených š do 800 mm v hornině třídy těžitelnosti II skupiny 4 objem přes 100 m3 strojně</t>
  </si>
  <si>
    <t>-1824040411</t>
  </si>
  <si>
    <t>Hloubení zapažených rýh šířky do 800 mm strojně s urovnáním dna do předepsaného profilu a spádu v hornině třídy těžitelnosti II skupiny 4 přes 100 m3</t>
  </si>
  <si>
    <t>151101201</t>
  </si>
  <si>
    <t>Zřízení příložného pažení stěn výkopu hl do 4 m</t>
  </si>
  <si>
    <t>CS ÚRS 2019 01</t>
  </si>
  <si>
    <t>-235491038</t>
  </si>
  <si>
    <t>Zřízení pažení stěn výkopu bez rozepření nebo vzepření  příložné, hloubky do 4 m</t>
  </si>
  <si>
    <t>"kan výk"</t>
  </si>
  <si>
    <t>240*2*2</t>
  </si>
  <si>
    <t>151101211</t>
  </si>
  <si>
    <t>Odstranění příložného pažení stěn hl do 4 m</t>
  </si>
  <si>
    <t>2069727954</t>
  </si>
  <si>
    <t>Odstranění pažení stěn výkopu  s uložením pažin na vzdálenost do 3 m od okraje výkopu příložné, hloubky do 4 m</t>
  </si>
  <si>
    <t>960</t>
  </si>
  <si>
    <t>161101101</t>
  </si>
  <si>
    <t>Svislé přemístění výkopku z horniny tř. 1 až 4 hl výkopu do 2,5 m</t>
  </si>
  <si>
    <t>-2130439104</t>
  </si>
  <si>
    <t>Svislé přemístění výkopku  bez naložení do dopravní nádoby avšak s vyprázdněním dopravní nádoby na hromadu nebo do dopravního prostředku z horniny tř. 1 až 4, při hloubce výkopu přes 1 do 2,5 m</t>
  </si>
  <si>
    <t>115,2+115,20</t>
  </si>
  <si>
    <t>162701105</t>
  </si>
  <si>
    <t>Vodorovné přemístění do 10000 m výkopku/sypaniny z horniny tř. 1 až 4</t>
  </si>
  <si>
    <t>-1101816835</t>
  </si>
  <si>
    <t>Vodorovné přemístění výkopku nebo sypaniny po suchu  na obvyklém dopravním prostředku, bez naložení výkopku, avšak se složením bez rozhrnutí z horniny tř. 1 až 4 na vzdálenost přes 9 000 do 10 000 m</t>
  </si>
  <si>
    <t>"kan podsyp obsyp chybějící zemina"</t>
  </si>
  <si>
    <t>(154+168)-288</t>
  </si>
  <si>
    <t>-249872745</t>
  </si>
  <si>
    <t>Nakládání neulehlého výkopku z hromad  zeminy schopné zúrodnění</t>
  </si>
  <si>
    <t>171151103</t>
  </si>
  <si>
    <t>Uložení sypaniny z hornin soudržných do násypů zhutněných strojně</t>
  </si>
  <si>
    <t>1267125378</t>
  </si>
  <si>
    <t>Uložení sypanin do násypů strojně s rozprostřením sypaniny ve vrstvách a s hrubým urovnáním zhutněných z hornin soudržných jakékoliv třídy těžitelnosti</t>
  </si>
  <si>
    <t>154</t>
  </si>
  <si>
    <t>171201231</t>
  </si>
  <si>
    <t>Poplatek za uložení zeminy a kamení na recyklační skládce (skládkovné) kód odpadu 17 05 04</t>
  </si>
  <si>
    <t>-2036204212</t>
  </si>
  <si>
    <t>Poplatek za uložení stavebního odpadu na recyklační skládce (skládkovné) zeminy a kamení zatříděného do Katalogu odpadů pod kódem 17 05 04</t>
  </si>
  <si>
    <t>"skl"</t>
  </si>
  <si>
    <t>107*1,8</t>
  </si>
  <si>
    <t>174111101</t>
  </si>
  <si>
    <t>Zásyp jam, šachet rýh nebo kolem objektů sypaninou se zhutněním ručně</t>
  </si>
  <si>
    <t>-1477310092</t>
  </si>
  <si>
    <t>Zásyp sypaninou z jakékoliv horniny ručně s uložením výkopku ve vrstvách se zhutněním jam, šachet, rýh nebo kolem objektů v těchto vykopávkách</t>
  </si>
  <si>
    <t>17</t>
  </si>
  <si>
    <t>174151101</t>
  </si>
  <si>
    <t>Zásyp jam, šachet rýh nebo kolem objektů sypaninou se zhutněním</t>
  </si>
  <si>
    <t>763723962</t>
  </si>
  <si>
    <t>Zásyp sypaninou z jakékoliv horniny strojně s uložením výkopku ve vrstvách se zhutněním jam, šachet, rýh nebo kolem objektů v těchto vykopávkách</t>
  </si>
  <si>
    <t>168-17</t>
  </si>
  <si>
    <t>175111101</t>
  </si>
  <si>
    <t>Obsypání potrubí ručně sypaninou bez prohození sítem, uloženou do 3 m</t>
  </si>
  <si>
    <t>CS ÚRS 2018 01</t>
  </si>
  <si>
    <t>1204507555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</si>
  <si>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</si>
  <si>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58331200</t>
  </si>
  <si>
    <t>štěrkopísek netříděný zásypový materiál</t>
  </si>
  <si>
    <t>177231064</t>
  </si>
  <si>
    <t>10*2 'Přepočtené koeficientem množství</t>
  </si>
  <si>
    <t>175151101</t>
  </si>
  <si>
    <t>Obsypání potrubí strojně sypaninou bez prohození, uloženou do 3 m</t>
  </si>
  <si>
    <t>565068285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</si>
  <si>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</si>
  <si>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"kan str|"</t>
  </si>
  <si>
    <t>75</t>
  </si>
  <si>
    <t>-2142482786</t>
  </si>
  <si>
    <t>75*2,05</t>
  </si>
  <si>
    <t>Vodorovné konstrukce</t>
  </si>
  <si>
    <t>451573111</t>
  </si>
  <si>
    <t>Lože pod potrubí otevřený výkop ze štěrkopísku</t>
  </si>
  <si>
    <t>-1146872417</t>
  </si>
  <si>
    <t>Lože pod potrubí, stoky a drobné objekty v otevřeném výkopu z písku a štěrkopísku do 63 mm</t>
  </si>
  <si>
    <t>"ka"</t>
  </si>
  <si>
    <t>22</t>
  </si>
  <si>
    <t>19</t>
  </si>
  <si>
    <t>452311151</t>
  </si>
  <si>
    <t>Podkladní desky z betonu prostého tř. C 20/25 otevřený výkop</t>
  </si>
  <si>
    <t>-714900520</t>
  </si>
  <si>
    <t>Podkladní a zajišťovací konstrukce z betonu prostého v otevřeném výkopu desky pod potrubí, stoky a drobné objekty z betonu tř. C 20/25</t>
  </si>
  <si>
    <t>(8*1,5*1,5*0,2)</t>
  </si>
  <si>
    <t>871373121</t>
  </si>
  <si>
    <t>Montáž kanalizačního potrubí z PVC těsněné gumovým kroužkem otevřený výkop sklon do 20 % DN 315</t>
  </si>
  <si>
    <t>-1468025038</t>
  </si>
  <si>
    <t>Montáž kanalizačního potrubí z plastů z tvrdého PVC těsněných gumovým kroužkem v otevřeném výkopu ve sklonu do 20 % DN 315</t>
  </si>
  <si>
    <t>28611143</t>
  </si>
  <si>
    <t>trubka kanalizační PVC DN 315x1000mm SN4</t>
  </si>
  <si>
    <t>1781206948</t>
  </si>
  <si>
    <t>240*1,03 'Přepočtené koeficientem množství</t>
  </si>
  <si>
    <t>892381111</t>
  </si>
  <si>
    <t>Tlaková zkouška vodou potrubí DN 250, DN 300 nebo 350</t>
  </si>
  <si>
    <t>901361510</t>
  </si>
  <si>
    <t>Tlakové zkoušky vodou na potrubí DN 250, 300 nebo 350</t>
  </si>
  <si>
    <t>240</t>
  </si>
  <si>
    <t>23</t>
  </si>
  <si>
    <t>894138001</t>
  </si>
  <si>
    <t>Příplatek ZKD 0,60 m výšky vstupu na stokách</t>
  </si>
  <si>
    <t>2012418118</t>
  </si>
  <si>
    <t>Šachty kanalizační zděné Příplatek k cenám šachet na stokách kruhových a vejčitých za každých dalších 0,60 m výšky</t>
  </si>
  <si>
    <t>7*1+3</t>
  </si>
  <si>
    <t>1*1</t>
  </si>
  <si>
    <t>24</t>
  </si>
  <si>
    <t>894211121</t>
  </si>
  <si>
    <t>Šachty kanalizační kruhové z prostého betonu na potrubí DN 250 nebo 300 dno beton tř. C 25/30</t>
  </si>
  <si>
    <t>843908662</t>
  </si>
  <si>
    <t>Šachty kanalizační z prostého betonu výšky vstupu do 1,50 m kruhové s obložením dna betonem tř. C 25/30, na potrubí DN 250 nebo 300</t>
  </si>
  <si>
    <t>25</t>
  </si>
  <si>
    <t>5624162a</t>
  </si>
  <si>
    <t>Šachta systémévá revizní s odvětráním a lapačem nečistot a vtok roštem</t>
  </si>
  <si>
    <t>-2121495832</t>
  </si>
  <si>
    <t>26</t>
  </si>
  <si>
    <t>894812356</t>
  </si>
  <si>
    <t>Revizní a čistící šachta z PP DN 600 poklop litinový pro třídu zatížení B125 s betonovým prstencem</t>
  </si>
  <si>
    <t>-984169776</t>
  </si>
  <si>
    <t>Revizní a čistící šachta z polypropylenu PP pro hladké trouby DN 600 poklop (mříž) litinový pro třídu zatížení B125 s betonovým prstencem</t>
  </si>
  <si>
    <t>7+1</t>
  </si>
  <si>
    <t>27</t>
  </si>
  <si>
    <t>899103112</t>
  </si>
  <si>
    <t>Osazení poklopů litinových nebo ocelových včetně rámů pro třídu zatížení B125, C250</t>
  </si>
  <si>
    <t>2100549902</t>
  </si>
  <si>
    <t>Osazení poklopů litinových a ocelových včetně rámů pro třídu zatížení B125, C250</t>
  </si>
  <si>
    <t>28</t>
  </si>
  <si>
    <t>28661933</t>
  </si>
  <si>
    <t>poklop šachtový litinový  DN 600 pro třídu zatížení B125</t>
  </si>
  <si>
    <t>223683680</t>
  </si>
  <si>
    <t>29</t>
  </si>
  <si>
    <t>998276101</t>
  </si>
  <si>
    <t>Přesun hmot pro trubní vedení z trub z plastických hmot otevřený výkop</t>
  </si>
  <si>
    <t>-604417753</t>
  </si>
  <si>
    <t>Přesun hmot pro trubní vedení hloubené z trub z plastických hmot nebo sklolaminátových pro vodovody nebo kanalizace v otevřeném výkopu dopravní vzdálenost do 15 m</t>
  </si>
  <si>
    <t>19012022f - Zpevněné plochy, park.stíní odvodněné ul.Plzeňská pr.st.po zn Králův Dvůr -  VRN a Ostatní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</si>
  <si>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</si>
  <si>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</si>
  <si>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</si>
  <si>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</si>
  <si>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</si>
  <si>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</si>
  <si>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</si>
  <si>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</si>
  <si>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</si>
  <si>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</si>
  <si>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</si>
  <si>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</si>
  <si>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</si>
  <si>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1024</t>
  </si>
  <si>
    <t>566525739</t>
  </si>
  <si>
    <t>013254000</t>
  </si>
  <si>
    <t>Dokumentace skutečného provedení stavby</t>
  </si>
  <si>
    <t>795851543</t>
  </si>
  <si>
    <t>VRN2</t>
  </si>
  <si>
    <t>Příprava staveniště</t>
  </si>
  <si>
    <t>VRN3</t>
  </si>
  <si>
    <t>Zařízení staveniště</t>
  </si>
  <si>
    <t>030001000</t>
  </si>
  <si>
    <t>Kus</t>
  </si>
  <si>
    <t>-477878071</t>
  </si>
  <si>
    <t>VRN4</t>
  </si>
  <si>
    <t>Inženýrská činnost</t>
  </si>
  <si>
    <t>043002000</t>
  </si>
  <si>
    <t>Zkoušky a ostatní měření</t>
  </si>
  <si>
    <t>-591349556</t>
  </si>
  <si>
    <t>VRN6</t>
  </si>
  <si>
    <t>Územní vlivy</t>
  </si>
  <si>
    <t>065002000</t>
  </si>
  <si>
    <t>Mimostaveništní doprava materiálů</t>
  </si>
  <si>
    <t>227683670</t>
  </si>
  <si>
    <t>VRN7</t>
  </si>
  <si>
    <t>Provozní vlivy</t>
  </si>
  <si>
    <t>072103002</t>
  </si>
  <si>
    <t>Projednání DIO a zajištění DIR komunikace I. třídy</t>
  </si>
  <si>
    <t>-307864659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</si>
</sst>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35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33</v>
      </c>
      <c r="AL14" s="22"/>
      <c r="AM14" s="22"/>
      <c r="AN14" s="35" t="s">
        <v>35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33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84" customHeight="1">
      <c r="B23" s="21"/>
      <c r="C23" s="22"/>
      <c r="D23" s="22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46</v>
      </c>
      <c r="E29" s="48"/>
      <c r="F29" s="32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1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0"/>
      <c r="C49" s="61"/>
      <c r="D49" s="62" t="s">
        <v>55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56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9"/>
      <c r="B60" s="40"/>
      <c r="C60" s="41"/>
      <c r="D60" s="65" t="s">
        <v>57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58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57</v>
      </c>
      <c r="AI60" s="43"/>
      <c r="AJ60" s="43"/>
      <c r="AK60" s="43"/>
      <c r="AL60" s="43"/>
      <c r="AM60" s="65" t="s">
        <v>58</v>
      </c>
      <c r="AN60" s="43"/>
      <c r="AO60" s="43"/>
      <c r="AP60" s="41"/>
      <c r="AQ60" s="41"/>
      <c r="AR60" s="45"/>
      <c r="BE60" s="39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9"/>
      <c r="B64" s="40"/>
      <c r="C64" s="41"/>
      <c r="D64" s="62" t="s">
        <v>59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60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9"/>
      <c r="B75" s="40"/>
      <c r="C75" s="41"/>
      <c r="D75" s="65" t="s">
        <v>57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58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57</v>
      </c>
      <c r="AI75" s="43"/>
      <c r="AJ75" s="43"/>
      <c r="AK75" s="43"/>
      <c r="AL75" s="43"/>
      <c r="AM75" s="65" t="s">
        <v>58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3" t="s">
        <v>61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2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19012022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 xml:space="preserve">Zpevněné plochy, park.stíní odvodněné ul.Plzeňská pr.st.po zn  Králův Dvůr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2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Králův Dvůr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2" t="s">
        <v>24</v>
      </c>
      <c r="AJ87" s="41"/>
      <c r="AK87" s="41"/>
      <c r="AL87" s="41"/>
      <c r="AM87" s="80" t="str">
        <f>IF(AN8="","",AN8)</f>
        <v>4. 11. 2021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2" t="s">
        <v>30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Dvůr Králové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2" t="s">
        <v>36</v>
      </c>
      <c r="AJ89" s="41"/>
      <c r="AK89" s="41"/>
      <c r="AL89" s="41"/>
      <c r="AM89" s="81" t="str">
        <f>IF(E17="","",E17)</f>
        <v xml:space="preserve">Novák a partzner , SunCad </v>
      </c>
      <c r="AN89" s="72"/>
      <c r="AO89" s="72"/>
      <c r="AP89" s="72"/>
      <c r="AQ89" s="41"/>
      <c r="AR89" s="45"/>
      <c r="AS89" s="82" t="s">
        <v>62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2" t="s">
        <v>34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2" t="s">
        <v>39</v>
      </c>
      <c r="AJ90" s="41"/>
      <c r="AK90" s="41"/>
      <c r="AL90" s="41"/>
      <c r="AM90" s="81" t="str">
        <f>IF(E20="","",E20)</f>
        <v xml:space="preserve">Novák a partzner , SunCad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63</v>
      </c>
      <c r="D92" s="95"/>
      <c r="E92" s="95"/>
      <c r="F92" s="95"/>
      <c r="G92" s="95"/>
      <c r="H92" s="96"/>
      <c r="I92" s="97" t="s">
        <v>64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65</v>
      </c>
      <c r="AH92" s="95"/>
      <c r="AI92" s="95"/>
      <c r="AJ92" s="95"/>
      <c r="AK92" s="95"/>
      <c r="AL92" s="95"/>
      <c r="AM92" s="95"/>
      <c r="AN92" s="97" t="s">
        <v>66</v>
      </c>
      <c r="AO92" s="95"/>
      <c r="AP92" s="99"/>
      <c r="AQ92" s="100" t="s">
        <v>67</v>
      </c>
      <c r="AR92" s="45"/>
      <c r="AS92" s="101" t="s">
        <v>68</v>
      </c>
      <c r="AT92" s="102" t="s">
        <v>69</v>
      </c>
      <c r="AU92" s="102" t="s">
        <v>70</v>
      </c>
      <c r="AV92" s="102" t="s">
        <v>71</v>
      </c>
      <c r="AW92" s="102" t="s">
        <v>72</v>
      </c>
      <c r="AX92" s="102" t="s">
        <v>73</v>
      </c>
      <c r="AY92" s="102" t="s">
        <v>74</v>
      </c>
      <c r="AZ92" s="102" t="s">
        <v>75</v>
      </c>
      <c r="BA92" s="102" t="s">
        <v>76</v>
      </c>
      <c r="BB92" s="102" t="s">
        <v>77</v>
      </c>
      <c r="BC92" s="102" t="s">
        <v>78</v>
      </c>
      <c r="BD92" s="103" t="s">
        <v>79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ROUND(SUM(AG95:AG100),2)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ROUND(SUM(AS95:AS100),2)</f>
        <v>0</v>
      </c>
      <c r="AT94" s="115">
        <f>ROUND(SUM(AV94:AW94),2)</f>
        <v>0</v>
      </c>
      <c r="AU94" s="116">
        <f>ROUND(SUM(AU95:AU100),5)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ROUND(SUM(AZ95:AZ100),2)</f>
        <v>0</v>
      </c>
      <c r="BA94" s="115">
        <f>ROUND(SUM(BA95:BA100),2)</f>
        <v>0</v>
      </c>
      <c r="BB94" s="115">
        <f>ROUND(SUM(BB95:BB100),2)</f>
        <v>0</v>
      </c>
      <c r="BC94" s="115">
        <f>ROUND(SUM(BC95:BC100),2)</f>
        <v>0</v>
      </c>
      <c r="BD94" s="117">
        <f>ROUND(SUM(BD95:BD100),2)</f>
        <v>0</v>
      </c>
      <c r="BE94" s="6"/>
      <c r="BS94" s="118" t="s">
        <v>81</v>
      </c>
      <c r="BT94" s="118" t="s">
        <v>82</v>
      </c>
      <c r="BU94" s="119" t="s">
        <v>83</v>
      </c>
      <c r="BV94" s="118" t="s">
        <v>84</v>
      </c>
      <c r="BW94" s="118" t="s">
        <v>5</v>
      </c>
      <c r="BX94" s="118" t="s">
        <v>85</v>
      </c>
      <c r="CL94" s="118" t="s">
        <v>19</v>
      </c>
    </row>
    <row r="95" spans="1:91" s="7" customFormat="1" ht="37.5" customHeight="1">
      <c r="A95" s="120" t="s">
        <v>86</v>
      </c>
      <c r="B95" s="121"/>
      <c r="C95" s="122"/>
      <c r="D95" s="123" t="s">
        <v>87</v>
      </c>
      <c r="E95" s="123"/>
      <c r="F95" s="123"/>
      <c r="G95" s="123"/>
      <c r="H95" s="123"/>
      <c r="I95" s="124"/>
      <c r="J95" s="123" t="s">
        <v>88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'19012022a - Zpevněné ploc...'!J30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89</v>
      </c>
      <c r="AR95" s="127"/>
      <c r="AS95" s="128">
        <v>0</v>
      </c>
      <c r="AT95" s="129">
        <f>ROUND(SUM(AV95:AW95),2)</f>
        <v>0</v>
      </c>
      <c r="AU95" s="130">
        <f>'19012022a - Zpevněné ploc...'!P119</f>
        <v>0</v>
      </c>
      <c r="AV95" s="129">
        <f>'19012022a - Zpevněné ploc...'!J33</f>
        <v>0</v>
      </c>
      <c r="AW95" s="129">
        <f>'19012022a - Zpevněné ploc...'!J34</f>
        <v>0</v>
      </c>
      <c r="AX95" s="129">
        <f>'19012022a - Zpevněné ploc...'!J35</f>
        <v>0</v>
      </c>
      <c r="AY95" s="129">
        <f>'19012022a - Zpevněné ploc...'!J36</f>
        <v>0</v>
      </c>
      <c r="AZ95" s="129">
        <f>'19012022a - Zpevněné ploc...'!F33</f>
        <v>0</v>
      </c>
      <c r="BA95" s="129">
        <f>'19012022a - Zpevněné ploc...'!F34</f>
        <v>0</v>
      </c>
      <c r="BB95" s="129">
        <f>'19012022a - Zpevněné ploc...'!F35</f>
        <v>0</v>
      </c>
      <c r="BC95" s="129">
        <f>'19012022a - Zpevněné ploc...'!F36</f>
        <v>0</v>
      </c>
      <c r="BD95" s="131">
        <f>'19012022a - Zpevněné ploc...'!F37</f>
        <v>0</v>
      </c>
      <c r="BE95" s="7"/>
      <c r="BT95" s="132" t="s">
        <v>90</v>
      </c>
      <c r="BV95" s="132" t="s">
        <v>84</v>
      </c>
      <c r="BW95" s="132" t="s">
        <v>91</v>
      </c>
      <c r="BX95" s="132" t="s">
        <v>5</v>
      </c>
      <c r="CL95" s="132" t="s">
        <v>92</v>
      </c>
      <c r="CM95" s="132" t="s">
        <v>21</v>
      </c>
    </row>
    <row r="96" spans="1:91" s="7" customFormat="1" ht="37.5" customHeight="1">
      <c r="A96" s="120" t="s">
        <v>86</v>
      </c>
      <c r="B96" s="121"/>
      <c r="C96" s="122"/>
      <c r="D96" s="123" t="s">
        <v>93</v>
      </c>
      <c r="E96" s="123"/>
      <c r="F96" s="123"/>
      <c r="G96" s="123"/>
      <c r="H96" s="123"/>
      <c r="I96" s="124"/>
      <c r="J96" s="123" t="s">
        <v>94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'19012022b - Zpevněné ploc...'!J30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89</v>
      </c>
      <c r="AR96" s="127"/>
      <c r="AS96" s="128">
        <v>0</v>
      </c>
      <c r="AT96" s="129">
        <f>ROUND(SUM(AV96:AW96),2)</f>
        <v>0</v>
      </c>
      <c r="AU96" s="130">
        <f>'19012022b - Zpevněné ploc...'!P118</f>
        <v>0</v>
      </c>
      <c r="AV96" s="129">
        <f>'19012022b - Zpevněné ploc...'!J33</f>
        <v>0</v>
      </c>
      <c r="AW96" s="129">
        <f>'19012022b - Zpevněné ploc...'!J34</f>
        <v>0</v>
      </c>
      <c r="AX96" s="129">
        <f>'19012022b - Zpevněné ploc...'!J35</f>
        <v>0</v>
      </c>
      <c r="AY96" s="129">
        <f>'19012022b - Zpevněné ploc...'!J36</f>
        <v>0</v>
      </c>
      <c r="AZ96" s="129">
        <f>'19012022b - Zpevněné ploc...'!F33</f>
        <v>0</v>
      </c>
      <c r="BA96" s="129">
        <f>'19012022b - Zpevněné ploc...'!F34</f>
        <v>0</v>
      </c>
      <c r="BB96" s="129">
        <f>'19012022b - Zpevněné ploc...'!F35</f>
        <v>0</v>
      </c>
      <c r="BC96" s="129">
        <f>'19012022b - Zpevněné ploc...'!F36</f>
        <v>0</v>
      </c>
      <c r="BD96" s="131">
        <f>'19012022b - Zpevněné ploc...'!F37</f>
        <v>0</v>
      </c>
      <c r="BE96" s="7"/>
      <c r="BT96" s="132" t="s">
        <v>90</v>
      </c>
      <c r="BV96" s="132" t="s">
        <v>84</v>
      </c>
      <c r="BW96" s="132" t="s">
        <v>95</v>
      </c>
      <c r="BX96" s="132" t="s">
        <v>5</v>
      </c>
      <c r="CL96" s="132" t="s">
        <v>92</v>
      </c>
      <c r="CM96" s="132" t="s">
        <v>21</v>
      </c>
    </row>
    <row r="97" spans="1:91" s="7" customFormat="1" ht="37.5" customHeight="1">
      <c r="A97" s="120" t="s">
        <v>86</v>
      </c>
      <c r="B97" s="121"/>
      <c r="C97" s="122"/>
      <c r="D97" s="123" t="s">
        <v>96</v>
      </c>
      <c r="E97" s="123"/>
      <c r="F97" s="123"/>
      <c r="G97" s="123"/>
      <c r="H97" s="123"/>
      <c r="I97" s="124"/>
      <c r="J97" s="123" t="s">
        <v>97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'19012022c - Zpevněné ploc...'!J30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89</v>
      </c>
      <c r="AR97" s="127"/>
      <c r="AS97" s="128">
        <v>0</v>
      </c>
      <c r="AT97" s="129">
        <f>ROUND(SUM(AV97:AW97),2)</f>
        <v>0</v>
      </c>
      <c r="AU97" s="130">
        <f>'19012022c - Zpevněné ploc...'!P120</f>
        <v>0</v>
      </c>
      <c r="AV97" s="129">
        <f>'19012022c - Zpevněné ploc...'!J33</f>
        <v>0</v>
      </c>
      <c r="AW97" s="129">
        <f>'19012022c - Zpevněné ploc...'!J34</f>
        <v>0</v>
      </c>
      <c r="AX97" s="129">
        <f>'19012022c - Zpevněné ploc...'!J35</f>
        <v>0</v>
      </c>
      <c r="AY97" s="129">
        <f>'19012022c - Zpevněné ploc...'!J36</f>
        <v>0</v>
      </c>
      <c r="AZ97" s="129">
        <f>'19012022c - Zpevněné ploc...'!F33</f>
        <v>0</v>
      </c>
      <c r="BA97" s="129">
        <f>'19012022c - Zpevněné ploc...'!F34</f>
        <v>0</v>
      </c>
      <c r="BB97" s="129">
        <f>'19012022c - Zpevněné ploc...'!F35</f>
        <v>0</v>
      </c>
      <c r="BC97" s="129">
        <f>'19012022c - Zpevněné ploc...'!F36</f>
        <v>0</v>
      </c>
      <c r="BD97" s="131">
        <f>'19012022c - Zpevněné ploc...'!F37</f>
        <v>0</v>
      </c>
      <c r="BE97" s="7"/>
      <c r="BT97" s="132" t="s">
        <v>90</v>
      </c>
      <c r="BV97" s="132" t="s">
        <v>84</v>
      </c>
      <c r="BW97" s="132" t="s">
        <v>98</v>
      </c>
      <c r="BX97" s="132" t="s">
        <v>5</v>
      </c>
      <c r="CL97" s="132" t="s">
        <v>92</v>
      </c>
      <c r="CM97" s="132" t="s">
        <v>21</v>
      </c>
    </row>
    <row r="98" spans="1:91" s="7" customFormat="1" ht="37.5" customHeight="1">
      <c r="A98" s="120" t="s">
        <v>86</v>
      </c>
      <c r="B98" s="121"/>
      <c r="C98" s="122"/>
      <c r="D98" s="123" t="s">
        <v>99</v>
      </c>
      <c r="E98" s="123"/>
      <c r="F98" s="123"/>
      <c r="G98" s="123"/>
      <c r="H98" s="123"/>
      <c r="I98" s="124"/>
      <c r="J98" s="123" t="s">
        <v>100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'19012022d - Zpevněné ploc...'!J30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89</v>
      </c>
      <c r="AR98" s="127"/>
      <c r="AS98" s="128">
        <v>0</v>
      </c>
      <c r="AT98" s="129">
        <f>ROUND(SUM(AV98:AW98),2)</f>
        <v>0</v>
      </c>
      <c r="AU98" s="130">
        <f>'19012022d - Zpevněné ploc...'!P118</f>
        <v>0</v>
      </c>
      <c r="AV98" s="129">
        <f>'19012022d - Zpevněné ploc...'!J33</f>
        <v>0</v>
      </c>
      <c r="AW98" s="129">
        <f>'19012022d - Zpevněné ploc...'!J34</f>
        <v>0</v>
      </c>
      <c r="AX98" s="129">
        <f>'19012022d - Zpevněné ploc...'!J35</f>
        <v>0</v>
      </c>
      <c r="AY98" s="129">
        <f>'19012022d - Zpevněné ploc...'!J36</f>
        <v>0</v>
      </c>
      <c r="AZ98" s="129">
        <f>'19012022d - Zpevněné ploc...'!F33</f>
        <v>0</v>
      </c>
      <c r="BA98" s="129">
        <f>'19012022d - Zpevněné ploc...'!F34</f>
        <v>0</v>
      </c>
      <c r="BB98" s="129">
        <f>'19012022d - Zpevněné ploc...'!F35</f>
        <v>0</v>
      </c>
      <c r="BC98" s="129">
        <f>'19012022d - Zpevněné ploc...'!F36</f>
        <v>0</v>
      </c>
      <c r="BD98" s="131">
        <f>'19012022d - Zpevněné ploc...'!F37</f>
        <v>0</v>
      </c>
      <c r="BE98" s="7"/>
      <c r="BT98" s="132" t="s">
        <v>90</v>
      </c>
      <c r="BV98" s="132" t="s">
        <v>84</v>
      </c>
      <c r="BW98" s="132" t="s">
        <v>101</v>
      </c>
      <c r="BX98" s="132" t="s">
        <v>5</v>
      </c>
      <c r="CL98" s="132" t="s">
        <v>92</v>
      </c>
      <c r="CM98" s="132" t="s">
        <v>21</v>
      </c>
    </row>
    <row r="99" spans="1:91" s="7" customFormat="1" ht="37.5" customHeight="1">
      <c r="A99" s="120" t="s">
        <v>86</v>
      </c>
      <c r="B99" s="121"/>
      <c r="C99" s="122"/>
      <c r="D99" s="123" t="s">
        <v>102</v>
      </c>
      <c r="E99" s="123"/>
      <c r="F99" s="123"/>
      <c r="G99" s="123"/>
      <c r="H99" s="123"/>
      <c r="I99" s="124"/>
      <c r="J99" s="123" t="s">
        <v>103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'19012022e - Zpevněné ploc...'!J30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89</v>
      </c>
      <c r="AR99" s="127"/>
      <c r="AS99" s="128">
        <v>0</v>
      </c>
      <c r="AT99" s="129">
        <f>ROUND(SUM(AV99:AW99),2)</f>
        <v>0</v>
      </c>
      <c r="AU99" s="130">
        <f>'19012022e - Zpevněné ploc...'!P121</f>
        <v>0</v>
      </c>
      <c r="AV99" s="129">
        <f>'19012022e - Zpevněné ploc...'!J33</f>
        <v>0</v>
      </c>
      <c r="AW99" s="129">
        <f>'19012022e - Zpevněné ploc...'!J34</f>
        <v>0</v>
      </c>
      <c r="AX99" s="129">
        <f>'19012022e - Zpevněné ploc...'!J35</f>
        <v>0</v>
      </c>
      <c r="AY99" s="129">
        <f>'19012022e - Zpevněné ploc...'!J36</f>
        <v>0</v>
      </c>
      <c r="AZ99" s="129">
        <f>'19012022e - Zpevněné ploc...'!F33</f>
        <v>0</v>
      </c>
      <c r="BA99" s="129">
        <f>'19012022e - Zpevněné ploc...'!F34</f>
        <v>0</v>
      </c>
      <c r="BB99" s="129">
        <f>'19012022e - Zpevněné ploc...'!F35</f>
        <v>0</v>
      </c>
      <c r="BC99" s="129">
        <f>'19012022e - Zpevněné ploc...'!F36</f>
        <v>0</v>
      </c>
      <c r="BD99" s="131">
        <f>'19012022e - Zpevněné ploc...'!F37</f>
        <v>0</v>
      </c>
      <c r="BE99" s="7"/>
      <c r="BT99" s="132" t="s">
        <v>90</v>
      </c>
      <c r="BV99" s="132" t="s">
        <v>84</v>
      </c>
      <c r="BW99" s="132" t="s">
        <v>104</v>
      </c>
      <c r="BX99" s="132" t="s">
        <v>5</v>
      </c>
      <c r="CL99" s="132" t="s">
        <v>92</v>
      </c>
      <c r="CM99" s="132" t="s">
        <v>21</v>
      </c>
    </row>
    <row r="100" spans="1:91" s="7" customFormat="1" ht="37.5" customHeight="1">
      <c r="A100" s="120" t="s">
        <v>86</v>
      </c>
      <c r="B100" s="121"/>
      <c r="C100" s="122"/>
      <c r="D100" s="123" t="s">
        <v>105</v>
      </c>
      <c r="E100" s="123"/>
      <c r="F100" s="123"/>
      <c r="G100" s="123"/>
      <c r="H100" s="123"/>
      <c r="I100" s="124"/>
      <c r="J100" s="123" t="s">
        <v>106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'19012022f - Zpevněné ploc...'!J30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89</v>
      </c>
      <c r="AR100" s="127"/>
      <c r="AS100" s="133">
        <v>0</v>
      </c>
      <c r="AT100" s="134">
        <f>ROUND(SUM(AV100:AW100),2)</f>
        <v>0</v>
      </c>
      <c r="AU100" s="135">
        <f>'19012022f - Zpevněné ploc...'!P122</f>
        <v>0</v>
      </c>
      <c r="AV100" s="134">
        <f>'19012022f - Zpevněné ploc...'!J33</f>
        <v>0</v>
      </c>
      <c r="AW100" s="134">
        <f>'19012022f - Zpevněné ploc...'!J34</f>
        <v>0</v>
      </c>
      <c r="AX100" s="134">
        <f>'19012022f - Zpevněné ploc...'!J35</f>
        <v>0</v>
      </c>
      <c r="AY100" s="134">
        <f>'19012022f - Zpevněné ploc...'!J36</f>
        <v>0</v>
      </c>
      <c r="AZ100" s="134">
        <f>'19012022f - Zpevněné ploc...'!F33</f>
        <v>0</v>
      </c>
      <c r="BA100" s="134">
        <f>'19012022f - Zpevněné ploc...'!F34</f>
        <v>0</v>
      </c>
      <c r="BB100" s="134">
        <f>'19012022f - Zpevněné ploc...'!F35</f>
        <v>0</v>
      </c>
      <c r="BC100" s="134">
        <f>'19012022f - Zpevněné ploc...'!F36</f>
        <v>0</v>
      </c>
      <c r="BD100" s="136">
        <f>'19012022f - Zpevněné ploc...'!F37</f>
        <v>0</v>
      </c>
      <c r="BE100" s="7"/>
      <c r="BT100" s="132" t="s">
        <v>90</v>
      </c>
      <c r="BV100" s="132" t="s">
        <v>84</v>
      </c>
      <c r="BW100" s="132" t="s">
        <v>107</v>
      </c>
      <c r="BX100" s="132" t="s">
        <v>5</v>
      </c>
      <c r="CL100" s="132" t="s">
        <v>92</v>
      </c>
      <c r="CM100" s="132" t="s">
        <v>21</v>
      </c>
    </row>
    <row r="101" spans="1:57" s="2" customFormat="1" ht="30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9012022a - Zpevněné ploc...'!C2" display="/"/>
    <hyperlink ref="A96" location="'19012022b - Zpevněné ploc...'!C2" display="/"/>
    <hyperlink ref="A97" location="'19012022c - Zpevněné ploc...'!C2" display="/"/>
    <hyperlink ref="A98" location="'19012022d - Zpevněné ploc...'!C2" display="/"/>
    <hyperlink ref="A99" location="'19012022e - Zpevněné ploc...'!C2" display="/"/>
    <hyperlink ref="A100" location="'19012022f - Zpevněné plo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26.25" customHeight="1">
      <c r="B7" s="20"/>
      <c r="E7" s="142" t="str">
        <f>'Rekapitulace stavby'!K6</f>
        <v xml:space="preserve">Zpevněné plochy, park.stíní odvodněné ul.Plzeňská pr.st.po zn  Králův Dvůr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110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92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4. 11. 2021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ROUND((SUM(BE119:BE166)),2)</f>
        <v>0</v>
      </c>
      <c r="G33" s="39"/>
      <c r="H33" s="39"/>
      <c r="I33" s="158">
        <v>0.21</v>
      </c>
      <c r="J33" s="157">
        <f>ROUND(((SUM(BE119:BE166))*I33),2)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ROUND((SUM(BF119:BF166)),2)</f>
        <v>0</v>
      </c>
      <c r="G34" s="39"/>
      <c r="H34" s="39"/>
      <c r="I34" s="158">
        <v>0.15</v>
      </c>
      <c r="J34" s="157">
        <f>ROUND(((SUM(BF119:BF166))*I34),2)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ROUND((SUM(BG119:BG166)),2)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ROUND((SUM(BH119:BH166)),2)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ROUND((SUM(BI119:BI166)),2)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111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77" t="str">
        <f>E7</f>
        <v xml:space="preserve">Zpevněné plochy, park.stíní odvodněné ul.Plzeňská pr.st.po zn  Králův Dvůr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109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30" customHeight="1">
      <c r="A86" s="39"/>
      <c r="B86" s="40"/>
      <c r="C86" s="41"/>
      <c r="D86" s="41"/>
      <c r="E86" s="77" t="str">
        <f>E9</f>
        <v xml:space="preserve">19012022a - Zpevněné plochy, park.stíní odvodněné ul.Plzeňská pr.st.po zn  Králův Dvůr - zemní práce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>Králův Dvůr</v>
      </c>
      <c r="G88" s="41"/>
      <c r="H88" s="41"/>
      <c r="I88" s="32" t="s">
        <v>24</v>
      </c>
      <c r="J88" s="80" t="str">
        <f>IF(J12="","",J12)</f>
        <v>4. 11. 2021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2" t="s">
        <v>30</v>
      </c>
      <c r="D90" s="41"/>
      <c r="E90" s="41"/>
      <c r="F90" s="27" t="str">
        <f>E15</f>
        <v>Dvůr Králové</v>
      </c>
      <c r="G90" s="41"/>
      <c r="H90" s="41"/>
      <c r="I90" s="32" t="s">
        <v>36</v>
      </c>
      <c r="J90" s="37" t="str">
        <f>E21</f>
        <v xml:space="preserve">Novák a partzner , SunCad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 xml:space="preserve">Novák a partzner , SunCad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112</v>
      </c>
      <c r="D93" s="179"/>
      <c r="E93" s="179"/>
      <c r="F93" s="179"/>
      <c r="G93" s="179"/>
      <c r="H93" s="179"/>
      <c r="I93" s="179"/>
      <c r="J93" s="180" t="s">
        <v>113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114</v>
      </c>
      <c r="D95" s="41"/>
      <c r="E95" s="41"/>
      <c r="F95" s="41"/>
      <c r="G95" s="41"/>
      <c r="H95" s="41"/>
      <c r="I95" s="41"/>
      <c r="J95" s="111">
        <f>J119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115</v>
      </c>
    </row>
    <row r="96" spans="1:31" s="9" customFormat="1" ht="24.95" customHeight="1">
      <c r="A96" s="9"/>
      <c r="B96" s="182"/>
      <c r="C96" s="183"/>
      <c r="D96" s="184" t="s">
        <v>116</v>
      </c>
      <c r="E96" s="185"/>
      <c r="F96" s="185"/>
      <c r="G96" s="185"/>
      <c r="H96" s="185"/>
      <c r="I96" s="185"/>
      <c r="J96" s="186">
        <f>J120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117</v>
      </c>
      <c r="E97" s="191"/>
      <c r="F97" s="191"/>
      <c r="G97" s="191"/>
      <c r="H97" s="191"/>
      <c r="I97" s="191"/>
      <c r="J97" s="192">
        <f>J121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118</v>
      </c>
      <c r="E98" s="191"/>
      <c r="F98" s="191"/>
      <c r="G98" s="191"/>
      <c r="H98" s="191"/>
      <c r="I98" s="191"/>
      <c r="J98" s="192">
        <f>J143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119</v>
      </c>
      <c r="E99" s="191"/>
      <c r="F99" s="191"/>
      <c r="G99" s="191"/>
      <c r="H99" s="191"/>
      <c r="I99" s="191"/>
      <c r="J99" s="192">
        <f>J146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3" t="s">
        <v>120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2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6.25" customHeight="1">
      <c r="A109" s="39"/>
      <c r="B109" s="40"/>
      <c r="C109" s="41"/>
      <c r="D109" s="41"/>
      <c r="E109" s="177" t="str">
        <f>E7</f>
        <v xml:space="preserve">Zpevněné plochy, park.stíní odvodněné ul.Plzeňská pr.st.po zn  Králův Dvůr</v>
      </c>
      <c r="F109" s="32"/>
      <c r="G109" s="32"/>
      <c r="H109" s="32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2" t="s">
        <v>109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30" customHeight="1">
      <c r="A111" s="39"/>
      <c r="B111" s="40"/>
      <c r="C111" s="41"/>
      <c r="D111" s="41"/>
      <c r="E111" s="77" t="str">
        <f>E9</f>
        <v xml:space="preserve">19012022a - Zpevněné plochy, park.stíní odvodněné ul.Plzeňská pr.st.po zn  Králův Dvůr - zemní práce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22</v>
      </c>
      <c r="D113" s="41"/>
      <c r="E113" s="41"/>
      <c r="F113" s="27" t="str">
        <f>F12</f>
        <v>Králův Dvůr</v>
      </c>
      <c r="G113" s="41"/>
      <c r="H113" s="41"/>
      <c r="I113" s="32" t="s">
        <v>24</v>
      </c>
      <c r="J113" s="80" t="str">
        <f>IF(J12="","",J12)</f>
        <v>4. 11. 2021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2" t="s">
        <v>30</v>
      </c>
      <c r="D115" s="41"/>
      <c r="E115" s="41"/>
      <c r="F115" s="27" t="str">
        <f>E15</f>
        <v>Dvůr Králové</v>
      </c>
      <c r="G115" s="41"/>
      <c r="H115" s="41"/>
      <c r="I115" s="32" t="s">
        <v>36</v>
      </c>
      <c r="J115" s="37" t="str">
        <f>E21</f>
        <v xml:space="preserve">Novák a partzner , SunCad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2" t="s">
        <v>34</v>
      </c>
      <c r="D116" s="41"/>
      <c r="E116" s="41"/>
      <c r="F116" s="27" t="str">
        <f>IF(E18="","",E18)</f>
        <v>Vyplň údaj</v>
      </c>
      <c r="G116" s="41"/>
      <c r="H116" s="41"/>
      <c r="I116" s="32" t="s">
        <v>39</v>
      </c>
      <c r="J116" s="37" t="str">
        <f>E24</f>
        <v xml:space="preserve">Novák a partzner , SunCad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4"/>
      <c r="B118" s="195"/>
      <c r="C118" s="196" t="s">
        <v>121</v>
      </c>
      <c r="D118" s="197" t="s">
        <v>67</v>
      </c>
      <c r="E118" s="197" t="s">
        <v>63</v>
      </c>
      <c r="F118" s="197" t="s">
        <v>64</v>
      </c>
      <c r="G118" s="197" t="s">
        <v>122</v>
      </c>
      <c r="H118" s="197" t="s">
        <v>123</v>
      </c>
      <c r="I118" s="197" t="s">
        <v>124</v>
      </c>
      <c r="J118" s="197" t="s">
        <v>113</v>
      </c>
      <c r="K118" s="198" t="s">
        <v>125</v>
      </c>
      <c r="L118" s="199"/>
      <c r="M118" s="101" t="s">
        <v>1</v>
      </c>
      <c r="N118" s="102" t="s">
        <v>46</v>
      </c>
      <c r="O118" s="102" t="s">
        <v>126</v>
      </c>
      <c r="P118" s="102" t="s">
        <v>127</v>
      </c>
      <c r="Q118" s="102" t="s">
        <v>128</v>
      </c>
      <c r="R118" s="102" t="s">
        <v>129</v>
      </c>
      <c r="S118" s="102" t="s">
        <v>130</v>
      </c>
      <c r="T118" s="103" t="s">
        <v>131</v>
      </c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</row>
    <row r="119" spans="1:63" s="2" customFormat="1" ht="22.8" customHeight="1">
      <c r="A119" s="39"/>
      <c r="B119" s="40"/>
      <c r="C119" s="108" t="s">
        <v>132</v>
      </c>
      <c r="D119" s="41"/>
      <c r="E119" s="41"/>
      <c r="F119" s="41"/>
      <c r="G119" s="41"/>
      <c r="H119" s="41"/>
      <c r="I119" s="41"/>
      <c r="J119" s="200">
        <f>BK119</f>
        <v>0</v>
      </c>
      <c r="K119" s="41"/>
      <c r="L119" s="45"/>
      <c r="M119" s="104"/>
      <c r="N119" s="201"/>
      <c r="O119" s="105"/>
      <c r="P119" s="202">
        <f>P120</f>
        <v>0</v>
      </c>
      <c r="Q119" s="105"/>
      <c r="R119" s="202">
        <f>R120</f>
        <v>0</v>
      </c>
      <c r="S119" s="105"/>
      <c r="T119" s="203">
        <f>T120</f>
        <v>112.655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7" t="s">
        <v>81</v>
      </c>
      <c r="AU119" s="17" t="s">
        <v>115</v>
      </c>
      <c r="BK119" s="204">
        <f>BK120</f>
        <v>0</v>
      </c>
    </row>
    <row r="120" spans="1:63" s="12" customFormat="1" ht="25.9" customHeight="1">
      <c r="A120" s="12"/>
      <c r="B120" s="205"/>
      <c r="C120" s="206"/>
      <c r="D120" s="207" t="s">
        <v>81</v>
      </c>
      <c r="E120" s="208" t="s">
        <v>133</v>
      </c>
      <c r="F120" s="208" t="s">
        <v>134</v>
      </c>
      <c r="G120" s="206"/>
      <c r="H120" s="206"/>
      <c r="I120" s="209"/>
      <c r="J120" s="210">
        <f>BK120</f>
        <v>0</v>
      </c>
      <c r="K120" s="206"/>
      <c r="L120" s="211"/>
      <c r="M120" s="212"/>
      <c r="N120" s="213"/>
      <c r="O120" s="213"/>
      <c r="P120" s="214">
        <f>P121+P143+P146</f>
        <v>0</v>
      </c>
      <c r="Q120" s="213"/>
      <c r="R120" s="214">
        <f>R121+R143+R146</f>
        <v>0</v>
      </c>
      <c r="S120" s="213"/>
      <c r="T120" s="215">
        <f>T121+T143+T146</f>
        <v>112.655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6" t="s">
        <v>90</v>
      </c>
      <c r="AT120" s="217" t="s">
        <v>81</v>
      </c>
      <c r="AU120" s="217" t="s">
        <v>82</v>
      </c>
      <c r="AY120" s="216" t="s">
        <v>135</v>
      </c>
      <c r="BK120" s="218">
        <f>BK121+BK143+BK146</f>
        <v>0</v>
      </c>
    </row>
    <row r="121" spans="1:63" s="12" customFormat="1" ht="22.8" customHeight="1">
      <c r="A121" s="12"/>
      <c r="B121" s="205"/>
      <c r="C121" s="206"/>
      <c r="D121" s="207" t="s">
        <v>81</v>
      </c>
      <c r="E121" s="219" t="s">
        <v>90</v>
      </c>
      <c r="F121" s="219" t="s">
        <v>136</v>
      </c>
      <c r="G121" s="206"/>
      <c r="H121" s="206"/>
      <c r="I121" s="209"/>
      <c r="J121" s="220">
        <f>BK121</f>
        <v>0</v>
      </c>
      <c r="K121" s="206"/>
      <c r="L121" s="211"/>
      <c r="M121" s="212"/>
      <c r="N121" s="213"/>
      <c r="O121" s="213"/>
      <c r="P121" s="214">
        <f>SUM(P122:P142)</f>
        <v>0</v>
      </c>
      <c r="Q121" s="213"/>
      <c r="R121" s="214">
        <f>SUM(R122:R142)</f>
        <v>0</v>
      </c>
      <c r="S121" s="213"/>
      <c r="T121" s="215">
        <f>SUM(T122:T142)</f>
        <v>69.5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6" t="s">
        <v>90</v>
      </c>
      <c r="AT121" s="217" t="s">
        <v>81</v>
      </c>
      <c r="AU121" s="217" t="s">
        <v>90</v>
      </c>
      <c r="AY121" s="216" t="s">
        <v>135</v>
      </c>
      <c r="BK121" s="218">
        <f>SUM(BK122:BK142)</f>
        <v>0</v>
      </c>
    </row>
    <row r="122" spans="1:65" s="2" customFormat="1" ht="24.15" customHeight="1">
      <c r="A122" s="39"/>
      <c r="B122" s="40"/>
      <c r="C122" s="221" t="s">
        <v>90</v>
      </c>
      <c r="D122" s="221" t="s">
        <v>137</v>
      </c>
      <c r="E122" s="222" t="s">
        <v>138</v>
      </c>
      <c r="F122" s="223" t="s">
        <v>139</v>
      </c>
      <c r="G122" s="224" t="s">
        <v>140</v>
      </c>
      <c r="H122" s="225">
        <v>20</v>
      </c>
      <c r="I122" s="226"/>
      <c r="J122" s="227">
        <f>ROUND(I122*H122,2)</f>
        <v>0</v>
      </c>
      <c r="K122" s="223" t="s">
        <v>141</v>
      </c>
      <c r="L122" s="45"/>
      <c r="M122" s="228" t="s">
        <v>1</v>
      </c>
      <c r="N122" s="229" t="s">
        <v>47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0.255</v>
      </c>
      <c r="T122" s="231">
        <f>S122*H122</f>
        <v>5.1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142</v>
      </c>
      <c r="AT122" s="232" t="s">
        <v>137</v>
      </c>
      <c r="AU122" s="232" t="s">
        <v>21</v>
      </c>
      <c r="AY122" s="17" t="s">
        <v>135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7" t="s">
        <v>90</v>
      </c>
      <c r="BK122" s="233">
        <f>ROUND(I122*H122,2)</f>
        <v>0</v>
      </c>
      <c r="BL122" s="17" t="s">
        <v>142</v>
      </c>
      <c r="BM122" s="232" t="s">
        <v>143</v>
      </c>
    </row>
    <row r="123" spans="1:47" s="2" customFormat="1" ht="12">
      <c r="A123" s="39"/>
      <c r="B123" s="40"/>
      <c r="C123" s="41"/>
      <c r="D123" s="234" t="s">
        <v>144</v>
      </c>
      <c r="E123" s="41"/>
      <c r="F123" s="235" t="s">
        <v>145</v>
      </c>
      <c r="G123" s="41"/>
      <c r="H123" s="41"/>
      <c r="I123" s="236"/>
      <c r="J123" s="41"/>
      <c r="K123" s="41"/>
      <c r="L123" s="45"/>
      <c r="M123" s="237"/>
      <c r="N123" s="238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7" t="s">
        <v>144</v>
      </c>
      <c r="AU123" s="17" t="s">
        <v>21</v>
      </c>
    </row>
    <row r="124" spans="1:51" s="13" customFormat="1" ht="12">
      <c r="A124" s="13"/>
      <c r="B124" s="239"/>
      <c r="C124" s="240"/>
      <c r="D124" s="234" t="s">
        <v>146</v>
      </c>
      <c r="E124" s="241" t="s">
        <v>1</v>
      </c>
      <c r="F124" s="242" t="s">
        <v>147</v>
      </c>
      <c r="G124" s="240"/>
      <c r="H124" s="241" t="s">
        <v>1</v>
      </c>
      <c r="I124" s="243"/>
      <c r="J124" s="240"/>
      <c r="K124" s="240"/>
      <c r="L124" s="244"/>
      <c r="M124" s="245"/>
      <c r="N124" s="246"/>
      <c r="O124" s="246"/>
      <c r="P124" s="246"/>
      <c r="Q124" s="246"/>
      <c r="R124" s="246"/>
      <c r="S124" s="246"/>
      <c r="T124" s="24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8" t="s">
        <v>146</v>
      </c>
      <c r="AU124" s="248" t="s">
        <v>21</v>
      </c>
      <c r="AV124" s="13" t="s">
        <v>90</v>
      </c>
      <c r="AW124" s="13" t="s">
        <v>38</v>
      </c>
      <c r="AX124" s="13" t="s">
        <v>82</v>
      </c>
      <c r="AY124" s="248" t="s">
        <v>135</v>
      </c>
    </row>
    <row r="125" spans="1:51" s="14" customFormat="1" ht="12">
      <c r="A125" s="14"/>
      <c r="B125" s="249"/>
      <c r="C125" s="250"/>
      <c r="D125" s="234" t="s">
        <v>146</v>
      </c>
      <c r="E125" s="251" t="s">
        <v>1</v>
      </c>
      <c r="F125" s="252" t="s">
        <v>148</v>
      </c>
      <c r="G125" s="250"/>
      <c r="H125" s="253">
        <v>20</v>
      </c>
      <c r="I125" s="254"/>
      <c r="J125" s="250"/>
      <c r="K125" s="250"/>
      <c r="L125" s="255"/>
      <c r="M125" s="256"/>
      <c r="N125" s="257"/>
      <c r="O125" s="257"/>
      <c r="P125" s="257"/>
      <c r="Q125" s="257"/>
      <c r="R125" s="257"/>
      <c r="S125" s="257"/>
      <c r="T125" s="25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9" t="s">
        <v>146</v>
      </c>
      <c r="AU125" s="259" t="s">
        <v>21</v>
      </c>
      <c r="AV125" s="14" t="s">
        <v>21</v>
      </c>
      <c r="AW125" s="14" t="s">
        <v>38</v>
      </c>
      <c r="AX125" s="14" t="s">
        <v>82</v>
      </c>
      <c r="AY125" s="259" t="s">
        <v>135</v>
      </c>
    </row>
    <row r="126" spans="1:51" s="15" customFormat="1" ht="12">
      <c r="A126" s="15"/>
      <c r="B126" s="260"/>
      <c r="C126" s="261"/>
      <c r="D126" s="234" t="s">
        <v>146</v>
      </c>
      <c r="E126" s="262" t="s">
        <v>1</v>
      </c>
      <c r="F126" s="263" t="s">
        <v>149</v>
      </c>
      <c r="G126" s="261"/>
      <c r="H126" s="264">
        <v>20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0" t="s">
        <v>146</v>
      </c>
      <c r="AU126" s="270" t="s">
        <v>21</v>
      </c>
      <c r="AV126" s="15" t="s">
        <v>142</v>
      </c>
      <c r="AW126" s="15" t="s">
        <v>38</v>
      </c>
      <c r="AX126" s="15" t="s">
        <v>90</v>
      </c>
      <c r="AY126" s="270" t="s">
        <v>135</v>
      </c>
    </row>
    <row r="127" spans="1:65" s="2" customFormat="1" ht="24.15" customHeight="1">
      <c r="A127" s="39"/>
      <c r="B127" s="40"/>
      <c r="C127" s="221" t="s">
        <v>21</v>
      </c>
      <c r="D127" s="221" t="s">
        <v>137</v>
      </c>
      <c r="E127" s="222" t="s">
        <v>150</v>
      </c>
      <c r="F127" s="223" t="s">
        <v>151</v>
      </c>
      <c r="G127" s="224" t="s">
        <v>140</v>
      </c>
      <c r="H127" s="225">
        <v>20</v>
      </c>
      <c r="I127" s="226"/>
      <c r="J127" s="227">
        <f>ROUND(I127*H127,2)</f>
        <v>0</v>
      </c>
      <c r="K127" s="223" t="s">
        <v>141</v>
      </c>
      <c r="L127" s="45"/>
      <c r="M127" s="228" t="s">
        <v>1</v>
      </c>
      <c r="N127" s="229" t="s">
        <v>47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0.18</v>
      </c>
      <c r="T127" s="231">
        <f>S127*H127</f>
        <v>3.5999999999999996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142</v>
      </c>
      <c r="AT127" s="232" t="s">
        <v>137</v>
      </c>
      <c r="AU127" s="232" t="s">
        <v>21</v>
      </c>
      <c r="AY127" s="17" t="s">
        <v>135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90</v>
      </c>
      <c r="BK127" s="233">
        <f>ROUND(I127*H127,2)</f>
        <v>0</v>
      </c>
      <c r="BL127" s="17" t="s">
        <v>142</v>
      </c>
      <c r="BM127" s="232" t="s">
        <v>152</v>
      </c>
    </row>
    <row r="128" spans="1:47" s="2" customFormat="1" ht="12">
      <c r="A128" s="39"/>
      <c r="B128" s="40"/>
      <c r="C128" s="41"/>
      <c r="D128" s="234" t="s">
        <v>144</v>
      </c>
      <c r="E128" s="41"/>
      <c r="F128" s="235" t="s">
        <v>153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7" t="s">
        <v>144</v>
      </c>
      <c r="AU128" s="17" t="s">
        <v>21</v>
      </c>
    </row>
    <row r="129" spans="1:51" s="13" customFormat="1" ht="12">
      <c r="A129" s="13"/>
      <c r="B129" s="239"/>
      <c r="C129" s="240"/>
      <c r="D129" s="234" t="s">
        <v>146</v>
      </c>
      <c r="E129" s="241" t="s">
        <v>1</v>
      </c>
      <c r="F129" s="242" t="s">
        <v>154</v>
      </c>
      <c r="G129" s="240"/>
      <c r="H129" s="241" t="s">
        <v>1</v>
      </c>
      <c r="I129" s="243"/>
      <c r="J129" s="240"/>
      <c r="K129" s="240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146</v>
      </c>
      <c r="AU129" s="248" t="s">
        <v>21</v>
      </c>
      <c r="AV129" s="13" t="s">
        <v>90</v>
      </c>
      <c r="AW129" s="13" t="s">
        <v>38</v>
      </c>
      <c r="AX129" s="13" t="s">
        <v>82</v>
      </c>
      <c r="AY129" s="248" t="s">
        <v>135</v>
      </c>
    </row>
    <row r="130" spans="1:51" s="14" customFormat="1" ht="12">
      <c r="A130" s="14"/>
      <c r="B130" s="249"/>
      <c r="C130" s="250"/>
      <c r="D130" s="234" t="s">
        <v>146</v>
      </c>
      <c r="E130" s="251" t="s">
        <v>1</v>
      </c>
      <c r="F130" s="252" t="s">
        <v>148</v>
      </c>
      <c r="G130" s="250"/>
      <c r="H130" s="253">
        <v>20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9" t="s">
        <v>146</v>
      </c>
      <c r="AU130" s="259" t="s">
        <v>21</v>
      </c>
      <c r="AV130" s="14" t="s">
        <v>21</v>
      </c>
      <c r="AW130" s="14" t="s">
        <v>38</v>
      </c>
      <c r="AX130" s="14" t="s">
        <v>90</v>
      </c>
      <c r="AY130" s="259" t="s">
        <v>135</v>
      </c>
    </row>
    <row r="131" spans="1:65" s="2" customFormat="1" ht="33" customHeight="1">
      <c r="A131" s="39"/>
      <c r="B131" s="40"/>
      <c r="C131" s="221" t="s">
        <v>155</v>
      </c>
      <c r="D131" s="221" t="s">
        <v>137</v>
      </c>
      <c r="E131" s="222" t="s">
        <v>156</v>
      </c>
      <c r="F131" s="223" t="s">
        <v>157</v>
      </c>
      <c r="G131" s="224" t="s">
        <v>140</v>
      </c>
      <c r="H131" s="225">
        <v>20</v>
      </c>
      <c r="I131" s="226"/>
      <c r="J131" s="227">
        <f>ROUND(I131*H131,2)</f>
        <v>0</v>
      </c>
      <c r="K131" s="223" t="s">
        <v>141</v>
      </c>
      <c r="L131" s="45"/>
      <c r="M131" s="228" t="s">
        <v>1</v>
      </c>
      <c r="N131" s="229" t="s">
        <v>47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0.44</v>
      </c>
      <c r="T131" s="231">
        <f>S131*H131</f>
        <v>8.8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142</v>
      </c>
      <c r="AT131" s="232" t="s">
        <v>137</v>
      </c>
      <c r="AU131" s="232" t="s">
        <v>21</v>
      </c>
      <c r="AY131" s="17" t="s">
        <v>135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90</v>
      </c>
      <c r="BK131" s="233">
        <f>ROUND(I131*H131,2)</f>
        <v>0</v>
      </c>
      <c r="BL131" s="17" t="s">
        <v>142</v>
      </c>
      <c r="BM131" s="232" t="s">
        <v>158</v>
      </c>
    </row>
    <row r="132" spans="1:47" s="2" customFormat="1" ht="12">
      <c r="A132" s="39"/>
      <c r="B132" s="40"/>
      <c r="C132" s="41"/>
      <c r="D132" s="234" t="s">
        <v>144</v>
      </c>
      <c r="E132" s="41"/>
      <c r="F132" s="235" t="s">
        <v>159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7" t="s">
        <v>144</v>
      </c>
      <c r="AU132" s="17" t="s">
        <v>21</v>
      </c>
    </row>
    <row r="133" spans="1:65" s="2" customFormat="1" ht="33" customHeight="1">
      <c r="A133" s="39"/>
      <c r="B133" s="40"/>
      <c r="C133" s="221" t="s">
        <v>142</v>
      </c>
      <c r="D133" s="221" t="s">
        <v>137</v>
      </c>
      <c r="E133" s="222" t="s">
        <v>160</v>
      </c>
      <c r="F133" s="223" t="s">
        <v>161</v>
      </c>
      <c r="G133" s="224" t="s">
        <v>140</v>
      </c>
      <c r="H133" s="225">
        <v>65</v>
      </c>
      <c r="I133" s="226"/>
      <c r="J133" s="227">
        <f>ROUND(I133*H133,2)</f>
        <v>0</v>
      </c>
      <c r="K133" s="223" t="s">
        <v>141</v>
      </c>
      <c r="L133" s="45"/>
      <c r="M133" s="228" t="s">
        <v>1</v>
      </c>
      <c r="N133" s="229" t="s">
        <v>47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0.58</v>
      </c>
      <c r="T133" s="231">
        <f>S133*H133</f>
        <v>37.699999999999996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142</v>
      </c>
      <c r="AT133" s="232" t="s">
        <v>137</v>
      </c>
      <c r="AU133" s="232" t="s">
        <v>21</v>
      </c>
      <c r="AY133" s="17" t="s">
        <v>135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7" t="s">
        <v>90</v>
      </c>
      <c r="BK133" s="233">
        <f>ROUND(I133*H133,2)</f>
        <v>0</v>
      </c>
      <c r="BL133" s="17" t="s">
        <v>142</v>
      </c>
      <c r="BM133" s="232" t="s">
        <v>162</v>
      </c>
    </row>
    <row r="134" spans="1:47" s="2" customFormat="1" ht="12">
      <c r="A134" s="39"/>
      <c r="B134" s="40"/>
      <c r="C134" s="41"/>
      <c r="D134" s="234" t="s">
        <v>144</v>
      </c>
      <c r="E134" s="41"/>
      <c r="F134" s="235" t="s">
        <v>163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7" t="s">
        <v>144</v>
      </c>
      <c r="AU134" s="17" t="s">
        <v>21</v>
      </c>
    </row>
    <row r="135" spans="1:51" s="13" customFormat="1" ht="12">
      <c r="A135" s="13"/>
      <c r="B135" s="239"/>
      <c r="C135" s="240"/>
      <c r="D135" s="234" t="s">
        <v>146</v>
      </c>
      <c r="E135" s="241" t="s">
        <v>1</v>
      </c>
      <c r="F135" s="242" t="s">
        <v>164</v>
      </c>
      <c r="G135" s="240"/>
      <c r="H135" s="241" t="s">
        <v>1</v>
      </c>
      <c r="I135" s="243"/>
      <c r="J135" s="240"/>
      <c r="K135" s="240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146</v>
      </c>
      <c r="AU135" s="248" t="s">
        <v>21</v>
      </c>
      <c r="AV135" s="13" t="s">
        <v>90</v>
      </c>
      <c r="AW135" s="13" t="s">
        <v>38</v>
      </c>
      <c r="AX135" s="13" t="s">
        <v>82</v>
      </c>
      <c r="AY135" s="248" t="s">
        <v>135</v>
      </c>
    </row>
    <row r="136" spans="1:51" s="14" customFormat="1" ht="12">
      <c r="A136" s="14"/>
      <c r="B136" s="249"/>
      <c r="C136" s="250"/>
      <c r="D136" s="234" t="s">
        <v>146</v>
      </c>
      <c r="E136" s="251" t="s">
        <v>1</v>
      </c>
      <c r="F136" s="252" t="s">
        <v>165</v>
      </c>
      <c r="G136" s="250"/>
      <c r="H136" s="253">
        <v>65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9" t="s">
        <v>146</v>
      </c>
      <c r="AU136" s="259" t="s">
        <v>21</v>
      </c>
      <c r="AV136" s="14" t="s">
        <v>21</v>
      </c>
      <c r="AW136" s="14" t="s">
        <v>38</v>
      </c>
      <c r="AX136" s="14" t="s">
        <v>82</v>
      </c>
      <c r="AY136" s="259" t="s">
        <v>135</v>
      </c>
    </row>
    <row r="137" spans="1:51" s="15" customFormat="1" ht="12">
      <c r="A137" s="15"/>
      <c r="B137" s="260"/>
      <c r="C137" s="261"/>
      <c r="D137" s="234" t="s">
        <v>146</v>
      </c>
      <c r="E137" s="262" t="s">
        <v>1</v>
      </c>
      <c r="F137" s="263" t="s">
        <v>149</v>
      </c>
      <c r="G137" s="261"/>
      <c r="H137" s="264">
        <v>65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0" t="s">
        <v>146</v>
      </c>
      <c r="AU137" s="270" t="s">
        <v>21</v>
      </c>
      <c r="AV137" s="15" t="s">
        <v>142</v>
      </c>
      <c r="AW137" s="15" t="s">
        <v>38</v>
      </c>
      <c r="AX137" s="15" t="s">
        <v>90</v>
      </c>
      <c r="AY137" s="270" t="s">
        <v>135</v>
      </c>
    </row>
    <row r="138" spans="1:65" s="2" customFormat="1" ht="24.15" customHeight="1">
      <c r="A138" s="39"/>
      <c r="B138" s="40"/>
      <c r="C138" s="221" t="s">
        <v>166</v>
      </c>
      <c r="D138" s="221" t="s">
        <v>137</v>
      </c>
      <c r="E138" s="222" t="s">
        <v>167</v>
      </c>
      <c r="F138" s="223" t="s">
        <v>168</v>
      </c>
      <c r="G138" s="224" t="s">
        <v>140</v>
      </c>
      <c r="H138" s="225">
        <v>65</v>
      </c>
      <c r="I138" s="226"/>
      <c r="J138" s="227">
        <f>ROUND(I138*H138,2)</f>
        <v>0</v>
      </c>
      <c r="K138" s="223" t="s">
        <v>141</v>
      </c>
      <c r="L138" s="45"/>
      <c r="M138" s="228" t="s">
        <v>1</v>
      </c>
      <c r="N138" s="229" t="s">
        <v>47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0.22</v>
      </c>
      <c r="T138" s="231">
        <f>S138*H138</f>
        <v>14.3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142</v>
      </c>
      <c r="AT138" s="232" t="s">
        <v>137</v>
      </c>
      <c r="AU138" s="232" t="s">
        <v>21</v>
      </c>
      <c r="AY138" s="17" t="s">
        <v>135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7" t="s">
        <v>90</v>
      </c>
      <c r="BK138" s="233">
        <f>ROUND(I138*H138,2)</f>
        <v>0</v>
      </c>
      <c r="BL138" s="17" t="s">
        <v>142</v>
      </c>
      <c r="BM138" s="232" t="s">
        <v>169</v>
      </c>
    </row>
    <row r="139" spans="1:47" s="2" customFormat="1" ht="12">
      <c r="A139" s="39"/>
      <c r="B139" s="40"/>
      <c r="C139" s="41"/>
      <c r="D139" s="234" t="s">
        <v>144</v>
      </c>
      <c r="E139" s="41"/>
      <c r="F139" s="235" t="s">
        <v>170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7" t="s">
        <v>144</v>
      </c>
      <c r="AU139" s="17" t="s">
        <v>21</v>
      </c>
    </row>
    <row r="140" spans="1:51" s="13" customFormat="1" ht="12">
      <c r="A140" s="13"/>
      <c r="B140" s="239"/>
      <c r="C140" s="240"/>
      <c r="D140" s="234" t="s">
        <v>146</v>
      </c>
      <c r="E140" s="241" t="s">
        <v>1</v>
      </c>
      <c r="F140" s="242" t="s">
        <v>164</v>
      </c>
      <c r="G140" s="240"/>
      <c r="H140" s="241" t="s">
        <v>1</v>
      </c>
      <c r="I140" s="243"/>
      <c r="J140" s="240"/>
      <c r="K140" s="240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146</v>
      </c>
      <c r="AU140" s="248" t="s">
        <v>21</v>
      </c>
      <c r="AV140" s="13" t="s">
        <v>90</v>
      </c>
      <c r="AW140" s="13" t="s">
        <v>38</v>
      </c>
      <c r="AX140" s="13" t="s">
        <v>82</v>
      </c>
      <c r="AY140" s="248" t="s">
        <v>135</v>
      </c>
    </row>
    <row r="141" spans="1:51" s="14" customFormat="1" ht="12">
      <c r="A141" s="14"/>
      <c r="B141" s="249"/>
      <c r="C141" s="250"/>
      <c r="D141" s="234" t="s">
        <v>146</v>
      </c>
      <c r="E141" s="251" t="s">
        <v>1</v>
      </c>
      <c r="F141" s="252" t="s">
        <v>165</v>
      </c>
      <c r="G141" s="250"/>
      <c r="H141" s="253">
        <v>65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9" t="s">
        <v>146</v>
      </c>
      <c r="AU141" s="259" t="s">
        <v>21</v>
      </c>
      <c r="AV141" s="14" t="s">
        <v>21</v>
      </c>
      <c r="AW141" s="14" t="s">
        <v>38</v>
      </c>
      <c r="AX141" s="14" t="s">
        <v>82</v>
      </c>
      <c r="AY141" s="259" t="s">
        <v>135</v>
      </c>
    </row>
    <row r="142" spans="1:51" s="15" customFormat="1" ht="12">
      <c r="A142" s="15"/>
      <c r="B142" s="260"/>
      <c r="C142" s="261"/>
      <c r="D142" s="234" t="s">
        <v>146</v>
      </c>
      <c r="E142" s="262" t="s">
        <v>1</v>
      </c>
      <c r="F142" s="263" t="s">
        <v>149</v>
      </c>
      <c r="G142" s="261"/>
      <c r="H142" s="264">
        <v>65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0" t="s">
        <v>146</v>
      </c>
      <c r="AU142" s="270" t="s">
        <v>21</v>
      </c>
      <c r="AV142" s="15" t="s">
        <v>142</v>
      </c>
      <c r="AW142" s="15" t="s">
        <v>38</v>
      </c>
      <c r="AX142" s="15" t="s">
        <v>90</v>
      </c>
      <c r="AY142" s="270" t="s">
        <v>135</v>
      </c>
    </row>
    <row r="143" spans="1:63" s="12" customFormat="1" ht="22.8" customHeight="1">
      <c r="A143" s="12"/>
      <c r="B143" s="205"/>
      <c r="C143" s="206"/>
      <c r="D143" s="207" t="s">
        <v>81</v>
      </c>
      <c r="E143" s="219" t="s">
        <v>171</v>
      </c>
      <c r="F143" s="219" t="s">
        <v>172</v>
      </c>
      <c r="G143" s="206"/>
      <c r="H143" s="206"/>
      <c r="I143" s="209"/>
      <c r="J143" s="220">
        <f>BK143</f>
        <v>0</v>
      </c>
      <c r="K143" s="206"/>
      <c r="L143" s="211"/>
      <c r="M143" s="212"/>
      <c r="N143" s="213"/>
      <c r="O143" s="213"/>
      <c r="P143" s="214">
        <f>SUM(P144:P145)</f>
        <v>0</v>
      </c>
      <c r="Q143" s="213"/>
      <c r="R143" s="214">
        <f>SUM(R144:R145)</f>
        <v>0</v>
      </c>
      <c r="S143" s="213"/>
      <c r="T143" s="215">
        <f>SUM(T144:T145)</f>
        <v>43.155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6" t="s">
        <v>90</v>
      </c>
      <c r="AT143" s="217" t="s">
        <v>81</v>
      </c>
      <c r="AU143" s="217" t="s">
        <v>90</v>
      </c>
      <c r="AY143" s="216" t="s">
        <v>135</v>
      </c>
      <c r="BK143" s="218">
        <f>SUM(BK144:BK145)</f>
        <v>0</v>
      </c>
    </row>
    <row r="144" spans="1:65" s="2" customFormat="1" ht="21.75" customHeight="1">
      <c r="A144" s="39"/>
      <c r="B144" s="40"/>
      <c r="C144" s="221" t="s">
        <v>173</v>
      </c>
      <c r="D144" s="221" t="s">
        <v>137</v>
      </c>
      <c r="E144" s="222" t="s">
        <v>174</v>
      </c>
      <c r="F144" s="223" t="s">
        <v>175</v>
      </c>
      <c r="G144" s="224" t="s">
        <v>176</v>
      </c>
      <c r="H144" s="225">
        <v>21</v>
      </c>
      <c r="I144" s="226"/>
      <c r="J144" s="227">
        <f>ROUND(I144*H144,2)</f>
        <v>0</v>
      </c>
      <c r="K144" s="223" t="s">
        <v>141</v>
      </c>
      <c r="L144" s="45"/>
      <c r="M144" s="228" t="s">
        <v>1</v>
      </c>
      <c r="N144" s="229" t="s">
        <v>47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2.055</v>
      </c>
      <c r="T144" s="231">
        <f>S144*H144</f>
        <v>43.155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142</v>
      </c>
      <c r="AT144" s="232" t="s">
        <v>137</v>
      </c>
      <c r="AU144" s="232" t="s">
        <v>21</v>
      </c>
      <c r="AY144" s="17" t="s">
        <v>135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7" t="s">
        <v>90</v>
      </c>
      <c r="BK144" s="233">
        <f>ROUND(I144*H144,2)</f>
        <v>0</v>
      </c>
      <c r="BL144" s="17" t="s">
        <v>142</v>
      </c>
      <c r="BM144" s="232" t="s">
        <v>177</v>
      </c>
    </row>
    <row r="145" spans="1:47" s="2" customFormat="1" ht="12">
      <c r="A145" s="39"/>
      <c r="B145" s="40"/>
      <c r="C145" s="41"/>
      <c r="D145" s="234" t="s">
        <v>144</v>
      </c>
      <c r="E145" s="41"/>
      <c r="F145" s="235" t="s">
        <v>178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7" t="s">
        <v>144</v>
      </c>
      <c r="AU145" s="17" t="s">
        <v>21</v>
      </c>
    </row>
    <row r="146" spans="1:63" s="12" customFormat="1" ht="22.8" customHeight="1">
      <c r="A146" s="12"/>
      <c r="B146" s="205"/>
      <c r="C146" s="206"/>
      <c r="D146" s="207" t="s">
        <v>81</v>
      </c>
      <c r="E146" s="219" t="s">
        <v>179</v>
      </c>
      <c r="F146" s="219" t="s">
        <v>180</v>
      </c>
      <c r="G146" s="206"/>
      <c r="H146" s="206"/>
      <c r="I146" s="209"/>
      <c r="J146" s="220">
        <f>BK146</f>
        <v>0</v>
      </c>
      <c r="K146" s="206"/>
      <c r="L146" s="211"/>
      <c r="M146" s="212"/>
      <c r="N146" s="213"/>
      <c r="O146" s="213"/>
      <c r="P146" s="214">
        <f>SUM(P147:P166)</f>
        <v>0</v>
      </c>
      <c r="Q146" s="213"/>
      <c r="R146" s="214">
        <f>SUM(R147:R166)</f>
        <v>0</v>
      </c>
      <c r="S146" s="213"/>
      <c r="T146" s="215">
        <f>SUM(T147:T166)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6" t="s">
        <v>90</v>
      </c>
      <c r="AT146" s="217" t="s">
        <v>81</v>
      </c>
      <c r="AU146" s="217" t="s">
        <v>90</v>
      </c>
      <c r="AY146" s="216" t="s">
        <v>135</v>
      </c>
      <c r="BK146" s="218">
        <f>SUM(BK147:BK166)</f>
        <v>0</v>
      </c>
    </row>
    <row r="147" spans="1:65" s="2" customFormat="1" ht="21.75" customHeight="1">
      <c r="A147" s="39"/>
      <c r="B147" s="40"/>
      <c r="C147" s="221" t="s">
        <v>181</v>
      </c>
      <c r="D147" s="221" t="s">
        <v>137</v>
      </c>
      <c r="E147" s="222" t="s">
        <v>182</v>
      </c>
      <c r="F147" s="223" t="s">
        <v>183</v>
      </c>
      <c r="G147" s="224" t="s">
        <v>184</v>
      </c>
      <c r="H147" s="225">
        <v>112.655</v>
      </c>
      <c r="I147" s="226"/>
      <c r="J147" s="227">
        <f>ROUND(I147*H147,2)</f>
        <v>0</v>
      </c>
      <c r="K147" s="223" t="s">
        <v>141</v>
      </c>
      <c r="L147" s="45"/>
      <c r="M147" s="228" t="s">
        <v>1</v>
      </c>
      <c r="N147" s="229" t="s">
        <v>47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142</v>
      </c>
      <c r="AT147" s="232" t="s">
        <v>137</v>
      </c>
      <c r="AU147" s="232" t="s">
        <v>21</v>
      </c>
      <c r="AY147" s="17" t="s">
        <v>135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90</v>
      </c>
      <c r="BK147" s="233">
        <f>ROUND(I147*H147,2)</f>
        <v>0</v>
      </c>
      <c r="BL147" s="17" t="s">
        <v>142</v>
      </c>
      <c r="BM147" s="232" t="s">
        <v>185</v>
      </c>
    </row>
    <row r="148" spans="1:47" s="2" customFormat="1" ht="12">
      <c r="A148" s="39"/>
      <c r="B148" s="40"/>
      <c r="C148" s="41"/>
      <c r="D148" s="234" t="s">
        <v>144</v>
      </c>
      <c r="E148" s="41"/>
      <c r="F148" s="235" t="s">
        <v>186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7" t="s">
        <v>144</v>
      </c>
      <c r="AU148" s="17" t="s">
        <v>21</v>
      </c>
    </row>
    <row r="149" spans="1:65" s="2" customFormat="1" ht="24.15" customHeight="1">
      <c r="A149" s="39"/>
      <c r="B149" s="40"/>
      <c r="C149" s="221" t="s">
        <v>187</v>
      </c>
      <c r="D149" s="221" t="s">
        <v>137</v>
      </c>
      <c r="E149" s="222" t="s">
        <v>188</v>
      </c>
      <c r="F149" s="223" t="s">
        <v>189</v>
      </c>
      <c r="G149" s="224" t="s">
        <v>184</v>
      </c>
      <c r="H149" s="225">
        <v>1013.85</v>
      </c>
      <c r="I149" s="226"/>
      <c r="J149" s="227">
        <f>ROUND(I149*H149,2)</f>
        <v>0</v>
      </c>
      <c r="K149" s="223" t="s">
        <v>141</v>
      </c>
      <c r="L149" s="45"/>
      <c r="M149" s="228" t="s">
        <v>1</v>
      </c>
      <c r="N149" s="229" t="s">
        <v>47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142</v>
      </c>
      <c r="AT149" s="232" t="s">
        <v>137</v>
      </c>
      <c r="AU149" s="232" t="s">
        <v>21</v>
      </c>
      <c r="AY149" s="17" t="s">
        <v>135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7" t="s">
        <v>90</v>
      </c>
      <c r="BK149" s="233">
        <f>ROUND(I149*H149,2)</f>
        <v>0</v>
      </c>
      <c r="BL149" s="17" t="s">
        <v>142</v>
      </c>
      <c r="BM149" s="232" t="s">
        <v>190</v>
      </c>
    </row>
    <row r="150" spans="1:47" s="2" customFormat="1" ht="12">
      <c r="A150" s="39"/>
      <c r="B150" s="40"/>
      <c r="C150" s="41"/>
      <c r="D150" s="234" t="s">
        <v>144</v>
      </c>
      <c r="E150" s="41"/>
      <c r="F150" s="235" t="s">
        <v>191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7" t="s">
        <v>144</v>
      </c>
      <c r="AU150" s="17" t="s">
        <v>21</v>
      </c>
    </row>
    <row r="151" spans="1:51" s="14" customFormat="1" ht="12">
      <c r="A151" s="14"/>
      <c r="B151" s="249"/>
      <c r="C151" s="250"/>
      <c r="D151" s="234" t="s">
        <v>146</v>
      </c>
      <c r="E151" s="251" t="s">
        <v>1</v>
      </c>
      <c r="F151" s="252" t="s">
        <v>192</v>
      </c>
      <c r="G151" s="250"/>
      <c r="H151" s="253">
        <v>1013.85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146</v>
      </c>
      <c r="AU151" s="259" t="s">
        <v>21</v>
      </c>
      <c r="AV151" s="14" t="s">
        <v>21</v>
      </c>
      <c r="AW151" s="14" t="s">
        <v>38</v>
      </c>
      <c r="AX151" s="14" t="s">
        <v>82</v>
      </c>
      <c r="AY151" s="259" t="s">
        <v>135</v>
      </c>
    </row>
    <row r="152" spans="1:51" s="15" customFormat="1" ht="12">
      <c r="A152" s="15"/>
      <c r="B152" s="260"/>
      <c r="C152" s="261"/>
      <c r="D152" s="234" t="s">
        <v>146</v>
      </c>
      <c r="E152" s="262" t="s">
        <v>1</v>
      </c>
      <c r="F152" s="263" t="s">
        <v>149</v>
      </c>
      <c r="G152" s="261"/>
      <c r="H152" s="264">
        <v>1013.85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0" t="s">
        <v>146</v>
      </c>
      <c r="AU152" s="270" t="s">
        <v>21</v>
      </c>
      <c r="AV152" s="15" t="s">
        <v>142</v>
      </c>
      <c r="AW152" s="15" t="s">
        <v>38</v>
      </c>
      <c r="AX152" s="15" t="s">
        <v>90</v>
      </c>
      <c r="AY152" s="270" t="s">
        <v>135</v>
      </c>
    </row>
    <row r="153" spans="1:65" s="2" customFormat="1" ht="24.15" customHeight="1">
      <c r="A153" s="39"/>
      <c r="B153" s="40"/>
      <c r="C153" s="221" t="s">
        <v>171</v>
      </c>
      <c r="D153" s="221" t="s">
        <v>137</v>
      </c>
      <c r="E153" s="222" t="s">
        <v>193</v>
      </c>
      <c r="F153" s="223" t="s">
        <v>194</v>
      </c>
      <c r="G153" s="224" t="s">
        <v>184</v>
      </c>
      <c r="H153" s="225">
        <v>112.655</v>
      </c>
      <c r="I153" s="226"/>
      <c r="J153" s="227">
        <f>ROUND(I153*H153,2)</f>
        <v>0</v>
      </c>
      <c r="K153" s="223" t="s">
        <v>141</v>
      </c>
      <c r="L153" s="45"/>
      <c r="M153" s="228" t="s">
        <v>1</v>
      </c>
      <c r="N153" s="229" t="s">
        <v>47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142</v>
      </c>
      <c r="AT153" s="232" t="s">
        <v>137</v>
      </c>
      <c r="AU153" s="232" t="s">
        <v>21</v>
      </c>
      <c r="AY153" s="17" t="s">
        <v>135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90</v>
      </c>
      <c r="BK153" s="233">
        <f>ROUND(I153*H153,2)</f>
        <v>0</v>
      </c>
      <c r="BL153" s="17" t="s">
        <v>142</v>
      </c>
      <c r="BM153" s="232" t="s">
        <v>195</v>
      </c>
    </row>
    <row r="154" spans="1:47" s="2" customFormat="1" ht="12">
      <c r="A154" s="39"/>
      <c r="B154" s="40"/>
      <c r="C154" s="41"/>
      <c r="D154" s="234" t="s">
        <v>144</v>
      </c>
      <c r="E154" s="41"/>
      <c r="F154" s="235" t="s">
        <v>196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7" t="s">
        <v>144</v>
      </c>
      <c r="AU154" s="17" t="s">
        <v>21</v>
      </c>
    </row>
    <row r="155" spans="1:65" s="2" customFormat="1" ht="33" customHeight="1">
      <c r="A155" s="39"/>
      <c r="B155" s="40"/>
      <c r="C155" s="221" t="s">
        <v>197</v>
      </c>
      <c r="D155" s="221" t="s">
        <v>137</v>
      </c>
      <c r="E155" s="222" t="s">
        <v>198</v>
      </c>
      <c r="F155" s="223" t="s">
        <v>199</v>
      </c>
      <c r="G155" s="224" t="s">
        <v>184</v>
      </c>
      <c r="H155" s="225">
        <v>48.255</v>
      </c>
      <c r="I155" s="226"/>
      <c r="J155" s="227">
        <f>ROUND(I155*H155,2)</f>
        <v>0</v>
      </c>
      <c r="K155" s="223" t="s">
        <v>141</v>
      </c>
      <c r="L155" s="45"/>
      <c r="M155" s="228" t="s">
        <v>1</v>
      </c>
      <c r="N155" s="229" t="s">
        <v>47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142</v>
      </c>
      <c r="AT155" s="232" t="s">
        <v>137</v>
      </c>
      <c r="AU155" s="232" t="s">
        <v>21</v>
      </c>
      <c r="AY155" s="17" t="s">
        <v>135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7" t="s">
        <v>90</v>
      </c>
      <c r="BK155" s="233">
        <f>ROUND(I155*H155,2)</f>
        <v>0</v>
      </c>
      <c r="BL155" s="17" t="s">
        <v>142</v>
      </c>
      <c r="BM155" s="232" t="s">
        <v>200</v>
      </c>
    </row>
    <row r="156" spans="1:47" s="2" customFormat="1" ht="12">
      <c r="A156" s="39"/>
      <c r="B156" s="40"/>
      <c r="C156" s="41"/>
      <c r="D156" s="234" t="s">
        <v>144</v>
      </c>
      <c r="E156" s="41"/>
      <c r="F156" s="235" t="s">
        <v>201</v>
      </c>
      <c r="G156" s="41"/>
      <c r="H156" s="41"/>
      <c r="I156" s="236"/>
      <c r="J156" s="41"/>
      <c r="K156" s="41"/>
      <c r="L156" s="45"/>
      <c r="M156" s="237"/>
      <c r="N156" s="23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7" t="s">
        <v>144</v>
      </c>
      <c r="AU156" s="17" t="s">
        <v>21</v>
      </c>
    </row>
    <row r="157" spans="1:51" s="14" customFormat="1" ht="12">
      <c r="A157" s="14"/>
      <c r="B157" s="249"/>
      <c r="C157" s="250"/>
      <c r="D157" s="234" t="s">
        <v>146</v>
      </c>
      <c r="E157" s="251" t="s">
        <v>1</v>
      </c>
      <c r="F157" s="252" t="s">
        <v>202</v>
      </c>
      <c r="G157" s="250"/>
      <c r="H157" s="253">
        <v>48.255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146</v>
      </c>
      <c r="AU157" s="259" t="s">
        <v>21</v>
      </c>
      <c r="AV157" s="14" t="s">
        <v>21</v>
      </c>
      <c r="AW157" s="14" t="s">
        <v>38</v>
      </c>
      <c r="AX157" s="14" t="s">
        <v>82</v>
      </c>
      <c r="AY157" s="259" t="s">
        <v>135</v>
      </c>
    </row>
    <row r="158" spans="1:51" s="15" customFormat="1" ht="12">
      <c r="A158" s="15"/>
      <c r="B158" s="260"/>
      <c r="C158" s="261"/>
      <c r="D158" s="234" t="s">
        <v>146</v>
      </c>
      <c r="E158" s="262" t="s">
        <v>1</v>
      </c>
      <c r="F158" s="263" t="s">
        <v>149</v>
      </c>
      <c r="G158" s="261"/>
      <c r="H158" s="264">
        <v>48.255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0" t="s">
        <v>146</v>
      </c>
      <c r="AU158" s="270" t="s">
        <v>21</v>
      </c>
      <c r="AV158" s="15" t="s">
        <v>142</v>
      </c>
      <c r="AW158" s="15" t="s">
        <v>38</v>
      </c>
      <c r="AX158" s="15" t="s">
        <v>90</v>
      </c>
      <c r="AY158" s="270" t="s">
        <v>135</v>
      </c>
    </row>
    <row r="159" spans="1:65" s="2" customFormat="1" ht="33" customHeight="1">
      <c r="A159" s="39"/>
      <c r="B159" s="40"/>
      <c r="C159" s="221" t="s">
        <v>203</v>
      </c>
      <c r="D159" s="221" t="s">
        <v>137</v>
      </c>
      <c r="E159" s="222" t="s">
        <v>204</v>
      </c>
      <c r="F159" s="223" t="s">
        <v>205</v>
      </c>
      <c r="G159" s="224" t="s">
        <v>184</v>
      </c>
      <c r="H159" s="225">
        <v>14.3</v>
      </c>
      <c r="I159" s="226"/>
      <c r="J159" s="227">
        <f>ROUND(I159*H159,2)</f>
        <v>0</v>
      </c>
      <c r="K159" s="223" t="s">
        <v>141</v>
      </c>
      <c r="L159" s="45"/>
      <c r="M159" s="228" t="s">
        <v>1</v>
      </c>
      <c r="N159" s="229" t="s">
        <v>47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142</v>
      </c>
      <c r="AT159" s="232" t="s">
        <v>137</v>
      </c>
      <c r="AU159" s="232" t="s">
        <v>21</v>
      </c>
      <c r="AY159" s="17" t="s">
        <v>135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7" t="s">
        <v>90</v>
      </c>
      <c r="BK159" s="233">
        <f>ROUND(I159*H159,2)</f>
        <v>0</v>
      </c>
      <c r="BL159" s="17" t="s">
        <v>142</v>
      </c>
      <c r="BM159" s="232" t="s">
        <v>206</v>
      </c>
    </row>
    <row r="160" spans="1:47" s="2" customFormat="1" ht="12">
      <c r="A160" s="39"/>
      <c r="B160" s="40"/>
      <c r="C160" s="41"/>
      <c r="D160" s="234" t="s">
        <v>144</v>
      </c>
      <c r="E160" s="41"/>
      <c r="F160" s="235" t="s">
        <v>207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7" t="s">
        <v>144</v>
      </c>
      <c r="AU160" s="17" t="s">
        <v>21</v>
      </c>
    </row>
    <row r="161" spans="1:51" s="14" customFormat="1" ht="12">
      <c r="A161" s="14"/>
      <c r="B161" s="249"/>
      <c r="C161" s="250"/>
      <c r="D161" s="234" t="s">
        <v>146</v>
      </c>
      <c r="E161" s="251" t="s">
        <v>1</v>
      </c>
      <c r="F161" s="252" t="s">
        <v>208</v>
      </c>
      <c r="G161" s="250"/>
      <c r="H161" s="253">
        <v>14.3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146</v>
      </c>
      <c r="AU161" s="259" t="s">
        <v>21</v>
      </c>
      <c r="AV161" s="14" t="s">
        <v>21</v>
      </c>
      <c r="AW161" s="14" t="s">
        <v>38</v>
      </c>
      <c r="AX161" s="14" t="s">
        <v>82</v>
      </c>
      <c r="AY161" s="259" t="s">
        <v>135</v>
      </c>
    </row>
    <row r="162" spans="1:51" s="15" customFormat="1" ht="12">
      <c r="A162" s="15"/>
      <c r="B162" s="260"/>
      <c r="C162" s="261"/>
      <c r="D162" s="234" t="s">
        <v>146</v>
      </c>
      <c r="E162" s="262" t="s">
        <v>1</v>
      </c>
      <c r="F162" s="263" t="s">
        <v>149</v>
      </c>
      <c r="G162" s="261"/>
      <c r="H162" s="264">
        <v>14.3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0" t="s">
        <v>146</v>
      </c>
      <c r="AU162" s="270" t="s">
        <v>21</v>
      </c>
      <c r="AV162" s="15" t="s">
        <v>142</v>
      </c>
      <c r="AW162" s="15" t="s">
        <v>38</v>
      </c>
      <c r="AX162" s="15" t="s">
        <v>90</v>
      </c>
      <c r="AY162" s="270" t="s">
        <v>135</v>
      </c>
    </row>
    <row r="163" spans="1:65" s="2" customFormat="1" ht="24.15" customHeight="1">
      <c r="A163" s="39"/>
      <c r="B163" s="40"/>
      <c r="C163" s="221" t="s">
        <v>209</v>
      </c>
      <c r="D163" s="221" t="s">
        <v>137</v>
      </c>
      <c r="E163" s="222" t="s">
        <v>210</v>
      </c>
      <c r="F163" s="223" t="s">
        <v>211</v>
      </c>
      <c r="G163" s="224" t="s">
        <v>184</v>
      </c>
      <c r="H163" s="225">
        <v>50.1</v>
      </c>
      <c r="I163" s="226"/>
      <c r="J163" s="227">
        <f>ROUND(I163*H163,2)</f>
        <v>0</v>
      </c>
      <c r="K163" s="223" t="s">
        <v>141</v>
      </c>
      <c r="L163" s="45"/>
      <c r="M163" s="228" t="s">
        <v>1</v>
      </c>
      <c r="N163" s="229" t="s">
        <v>47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142</v>
      </c>
      <c r="AT163" s="232" t="s">
        <v>137</v>
      </c>
      <c r="AU163" s="232" t="s">
        <v>21</v>
      </c>
      <c r="AY163" s="17" t="s">
        <v>135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7" t="s">
        <v>90</v>
      </c>
      <c r="BK163" s="233">
        <f>ROUND(I163*H163,2)</f>
        <v>0</v>
      </c>
      <c r="BL163" s="17" t="s">
        <v>142</v>
      </c>
      <c r="BM163" s="232" t="s">
        <v>212</v>
      </c>
    </row>
    <row r="164" spans="1:47" s="2" customFormat="1" ht="12">
      <c r="A164" s="39"/>
      <c r="B164" s="40"/>
      <c r="C164" s="41"/>
      <c r="D164" s="234" t="s">
        <v>144</v>
      </c>
      <c r="E164" s="41"/>
      <c r="F164" s="235" t="s">
        <v>213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7" t="s">
        <v>144</v>
      </c>
      <c r="AU164" s="17" t="s">
        <v>21</v>
      </c>
    </row>
    <row r="165" spans="1:51" s="14" customFormat="1" ht="12">
      <c r="A165" s="14"/>
      <c r="B165" s="249"/>
      <c r="C165" s="250"/>
      <c r="D165" s="234" t="s">
        <v>146</v>
      </c>
      <c r="E165" s="251" t="s">
        <v>1</v>
      </c>
      <c r="F165" s="252" t="s">
        <v>214</v>
      </c>
      <c r="G165" s="250"/>
      <c r="H165" s="253">
        <v>50.1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9" t="s">
        <v>146</v>
      </c>
      <c r="AU165" s="259" t="s">
        <v>21</v>
      </c>
      <c r="AV165" s="14" t="s">
        <v>21</v>
      </c>
      <c r="AW165" s="14" t="s">
        <v>38</v>
      </c>
      <c r="AX165" s="14" t="s">
        <v>82</v>
      </c>
      <c r="AY165" s="259" t="s">
        <v>135</v>
      </c>
    </row>
    <row r="166" spans="1:51" s="15" customFormat="1" ht="12">
      <c r="A166" s="15"/>
      <c r="B166" s="260"/>
      <c r="C166" s="261"/>
      <c r="D166" s="234" t="s">
        <v>146</v>
      </c>
      <c r="E166" s="262" t="s">
        <v>1</v>
      </c>
      <c r="F166" s="263" t="s">
        <v>149</v>
      </c>
      <c r="G166" s="261"/>
      <c r="H166" s="264">
        <v>50.1</v>
      </c>
      <c r="I166" s="265"/>
      <c r="J166" s="261"/>
      <c r="K166" s="261"/>
      <c r="L166" s="266"/>
      <c r="M166" s="271"/>
      <c r="N166" s="272"/>
      <c r="O166" s="272"/>
      <c r="P166" s="272"/>
      <c r="Q166" s="272"/>
      <c r="R166" s="272"/>
      <c r="S166" s="272"/>
      <c r="T166" s="27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0" t="s">
        <v>146</v>
      </c>
      <c r="AU166" s="270" t="s">
        <v>21</v>
      </c>
      <c r="AV166" s="15" t="s">
        <v>142</v>
      </c>
      <c r="AW166" s="15" t="s">
        <v>38</v>
      </c>
      <c r="AX166" s="15" t="s">
        <v>90</v>
      </c>
      <c r="AY166" s="270" t="s">
        <v>135</v>
      </c>
    </row>
    <row r="167" spans="1:31" s="2" customFormat="1" ht="6.95" customHeight="1">
      <c r="A167" s="39"/>
      <c r="B167" s="67"/>
      <c r="C167" s="68"/>
      <c r="D167" s="68"/>
      <c r="E167" s="68"/>
      <c r="F167" s="68"/>
      <c r="G167" s="68"/>
      <c r="H167" s="68"/>
      <c r="I167" s="68"/>
      <c r="J167" s="68"/>
      <c r="K167" s="68"/>
      <c r="L167" s="45"/>
      <c r="M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</sheetData>
  <sheetProtection password="CC35" sheet="1" objects="1" scenarios="1" formatColumns="0" formatRows="0" autoFilter="0"/>
  <autoFilter ref="C118:K166"/>
  <mergeCells count="9">
    <mergeCell ref="E7:H7"/>
    <mergeCell ref="E9:H9"/>
    <mergeCell ref="E18:H18"/>
    <mergeCell ref="E27:H27"/>
    <mergeCell ref="E84:H84"/>
    <mergeCell ref="E86:H86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26.25" customHeight="1">
      <c r="B7" s="20"/>
      <c r="E7" s="142" t="str">
        <f>'Rekapitulace stavby'!K6</f>
        <v xml:space="preserve">Zpevněné plochy, park.stíní odvodněné ul.Plzeňská pr.st.po zn  Králův Dvůr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215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92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4. 11. 2021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ROUND((SUM(BE118:BE140)),2)</f>
        <v>0</v>
      </c>
      <c r="G33" s="39"/>
      <c r="H33" s="39"/>
      <c r="I33" s="158">
        <v>0.21</v>
      </c>
      <c r="J33" s="157">
        <f>ROUND(((SUM(BE118:BE140))*I33),2)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ROUND((SUM(BF118:BF140)),2)</f>
        <v>0</v>
      </c>
      <c r="G34" s="39"/>
      <c r="H34" s="39"/>
      <c r="I34" s="158">
        <v>0.15</v>
      </c>
      <c r="J34" s="157">
        <f>ROUND(((SUM(BF118:BF140))*I34),2)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ROUND((SUM(BG118:BG140)),2)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ROUND((SUM(BH118:BH140)),2)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ROUND((SUM(BI118:BI140)),2)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111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77" t="str">
        <f>E7</f>
        <v xml:space="preserve">Zpevněné plochy, park.stíní odvodněné ul.Plzeňská pr.st.po zn  Králův Dvůr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109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30" customHeight="1">
      <c r="A86" s="39"/>
      <c r="B86" s="40"/>
      <c r="C86" s="41"/>
      <c r="D86" s="41"/>
      <c r="E86" s="77" t="str">
        <f>E9</f>
        <v>19012022b - Zpevněné plochy, park.stíní odvodněné ul.Plzeňská pr.st.po zn Králův Dvůr - vjezdy-chodníky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>Králův Dvůr</v>
      </c>
      <c r="G88" s="41"/>
      <c r="H88" s="41"/>
      <c r="I88" s="32" t="s">
        <v>24</v>
      </c>
      <c r="J88" s="80" t="str">
        <f>IF(J12="","",J12)</f>
        <v>4. 11. 2021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2" t="s">
        <v>30</v>
      </c>
      <c r="D90" s="41"/>
      <c r="E90" s="41"/>
      <c r="F90" s="27" t="str">
        <f>E15</f>
        <v>Dvůr Králové</v>
      </c>
      <c r="G90" s="41"/>
      <c r="H90" s="41"/>
      <c r="I90" s="32" t="s">
        <v>36</v>
      </c>
      <c r="J90" s="37" t="str">
        <f>E21</f>
        <v xml:space="preserve">Novák a partzner , SunCad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 xml:space="preserve">Novák a partzner , SunCad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112</v>
      </c>
      <c r="D93" s="179"/>
      <c r="E93" s="179"/>
      <c r="F93" s="179"/>
      <c r="G93" s="179"/>
      <c r="H93" s="179"/>
      <c r="I93" s="179"/>
      <c r="J93" s="180" t="s">
        <v>113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114</v>
      </c>
      <c r="D95" s="41"/>
      <c r="E95" s="41"/>
      <c r="F95" s="41"/>
      <c r="G95" s="41"/>
      <c r="H95" s="41"/>
      <c r="I95" s="41"/>
      <c r="J95" s="111">
        <f>J118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115</v>
      </c>
    </row>
    <row r="96" spans="1:31" s="9" customFormat="1" ht="24.95" customHeight="1">
      <c r="A96" s="9"/>
      <c r="B96" s="182"/>
      <c r="C96" s="183"/>
      <c r="D96" s="184" t="s">
        <v>116</v>
      </c>
      <c r="E96" s="185"/>
      <c r="F96" s="185"/>
      <c r="G96" s="185"/>
      <c r="H96" s="185"/>
      <c r="I96" s="185"/>
      <c r="J96" s="186">
        <f>J119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216</v>
      </c>
      <c r="E97" s="191"/>
      <c r="F97" s="191"/>
      <c r="G97" s="191"/>
      <c r="H97" s="191"/>
      <c r="I97" s="191"/>
      <c r="J97" s="192">
        <f>J120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217</v>
      </c>
      <c r="E98" s="191"/>
      <c r="F98" s="191"/>
      <c r="G98" s="191"/>
      <c r="H98" s="191"/>
      <c r="I98" s="191"/>
      <c r="J98" s="192">
        <f>J138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3" t="s">
        <v>120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2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7" t="str">
        <f>E7</f>
        <v xml:space="preserve">Zpevněné plochy, park.stíní odvodněné ul.Plzeňská pr.st.po zn  Králův Dvůr</v>
      </c>
      <c r="F108" s="32"/>
      <c r="G108" s="32"/>
      <c r="H108" s="32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2" t="s">
        <v>109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30" customHeight="1">
      <c r="A110" s="39"/>
      <c r="B110" s="40"/>
      <c r="C110" s="41"/>
      <c r="D110" s="41"/>
      <c r="E110" s="77" t="str">
        <f>E9</f>
        <v>19012022b - Zpevněné plochy, park.stíní odvodněné ul.Plzeňská pr.st.po zn Králův Dvůr - vjezdy-chodníky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22</v>
      </c>
      <c r="D112" s="41"/>
      <c r="E112" s="41"/>
      <c r="F112" s="27" t="str">
        <f>F12</f>
        <v>Králův Dvůr</v>
      </c>
      <c r="G112" s="41"/>
      <c r="H112" s="41"/>
      <c r="I112" s="32" t="s">
        <v>24</v>
      </c>
      <c r="J112" s="80" t="str">
        <f>IF(J12="","",J12)</f>
        <v>4. 11. 2021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5.65" customHeight="1">
      <c r="A114" s="39"/>
      <c r="B114" s="40"/>
      <c r="C114" s="32" t="s">
        <v>30</v>
      </c>
      <c r="D114" s="41"/>
      <c r="E114" s="41"/>
      <c r="F114" s="27" t="str">
        <f>E15</f>
        <v>Dvůr Králové</v>
      </c>
      <c r="G114" s="41"/>
      <c r="H114" s="41"/>
      <c r="I114" s="32" t="s">
        <v>36</v>
      </c>
      <c r="J114" s="37" t="str">
        <f>E21</f>
        <v xml:space="preserve">Novák a partzner , SunCad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2" t="s">
        <v>34</v>
      </c>
      <c r="D115" s="41"/>
      <c r="E115" s="41"/>
      <c r="F115" s="27" t="str">
        <f>IF(E18="","",E18)</f>
        <v>Vyplň údaj</v>
      </c>
      <c r="G115" s="41"/>
      <c r="H115" s="41"/>
      <c r="I115" s="32" t="s">
        <v>39</v>
      </c>
      <c r="J115" s="37" t="str">
        <f>E24</f>
        <v xml:space="preserve">Novák a partzner , SunCad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4"/>
      <c r="B117" s="195"/>
      <c r="C117" s="196" t="s">
        <v>121</v>
      </c>
      <c r="D117" s="197" t="s">
        <v>67</v>
      </c>
      <c r="E117" s="197" t="s">
        <v>63</v>
      </c>
      <c r="F117" s="197" t="s">
        <v>64</v>
      </c>
      <c r="G117" s="197" t="s">
        <v>122</v>
      </c>
      <c r="H117" s="197" t="s">
        <v>123</v>
      </c>
      <c r="I117" s="197" t="s">
        <v>124</v>
      </c>
      <c r="J117" s="197" t="s">
        <v>113</v>
      </c>
      <c r="K117" s="198" t="s">
        <v>125</v>
      </c>
      <c r="L117" s="199"/>
      <c r="M117" s="101" t="s">
        <v>1</v>
      </c>
      <c r="N117" s="102" t="s">
        <v>46</v>
      </c>
      <c r="O117" s="102" t="s">
        <v>126</v>
      </c>
      <c r="P117" s="102" t="s">
        <v>127</v>
      </c>
      <c r="Q117" s="102" t="s">
        <v>128</v>
      </c>
      <c r="R117" s="102" t="s">
        <v>129</v>
      </c>
      <c r="S117" s="102" t="s">
        <v>130</v>
      </c>
      <c r="T117" s="103" t="s">
        <v>131</v>
      </c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</row>
    <row r="118" spans="1:63" s="2" customFormat="1" ht="22.8" customHeight="1">
      <c r="A118" s="39"/>
      <c r="B118" s="40"/>
      <c r="C118" s="108" t="s">
        <v>132</v>
      </c>
      <c r="D118" s="41"/>
      <c r="E118" s="41"/>
      <c r="F118" s="41"/>
      <c r="G118" s="41"/>
      <c r="H118" s="41"/>
      <c r="I118" s="41"/>
      <c r="J118" s="200">
        <f>BK118</f>
        <v>0</v>
      </c>
      <c r="K118" s="41"/>
      <c r="L118" s="45"/>
      <c r="M118" s="104"/>
      <c r="N118" s="201"/>
      <c r="O118" s="105"/>
      <c r="P118" s="202">
        <f>P119</f>
        <v>0</v>
      </c>
      <c r="Q118" s="105"/>
      <c r="R118" s="202">
        <f>R119</f>
        <v>72.466594</v>
      </c>
      <c r="S118" s="105"/>
      <c r="T118" s="203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7" t="s">
        <v>81</v>
      </c>
      <c r="AU118" s="17" t="s">
        <v>115</v>
      </c>
      <c r="BK118" s="204">
        <f>BK119</f>
        <v>0</v>
      </c>
    </row>
    <row r="119" spans="1:63" s="12" customFormat="1" ht="25.9" customHeight="1">
      <c r="A119" s="12"/>
      <c r="B119" s="205"/>
      <c r="C119" s="206"/>
      <c r="D119" s="207" t="s">
        <v>81</v>
      </c>
      <c r="E119" s="208" t="s">
        <v>133</v>
      </c>
      <c r="F119" s="208" t="s">
        <v>134</v>
      </c>
      <c r="G119" s="206"/>
      <c r="H119" s="206"/>
      <c r="I119" s="209"/>
      <c r="J119" s="210">
        <f>BK119</f>
        <v>0</v>
      </c>
      <c r="K119" s="206"/>
      <c r="L119" s="211"/>
      <c r="M119" s="212"/>
      <c r="N119" s="213"/>
      <c r="O119" s="213"/>
      <c r="P119" s="214">
        <f>P120+P138</f>
        <v>0</v>
      </c>
      <c r="Q119" s="213"/>
      <c r="R119" s="214">
        <f>R120+R138</f>
        <v>72.466594</v>
      </c>
      <c r="S119" s="213"/>
      <c r="T119" s="215">
        <f>T120+T138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6" t="s">
        <v>90</v>
      </c>
      <c r="AT119" s="217" t="s">
        <v>81</v>
      </c>
      <c r="AU119" s="217" t="s">
        <v>82</v>
      </c>
      <c r="AY119" s="216" t="s">
        <v>135</v>
      </c>
      <c r="BK119" s="218">
        <f>BK120+BK138</f>
        <v>0</v>
      </c>
    </row>
    <row r="120" spans="1:63" s="12" customFormat="1" ht="22.8" customHeight="1">
      <c r="A120" s="12"/>
      <c r="B120" s="205"/>
      <c r="C120" s="206"/>
      <c r="D120" s="207" t="s">
        <v>81</v>
      </c>
      <c r="E120" s="219" t="s">
        <v>166</v>
      </c>
      <c r="F120" s="219" t="s">
        <v>218</v>
      </c>
      <c r="G120" s="206"/>
      <c r="H120" s="206"/>
      <c r="I120" s="209"/>
      <c r="J120" s="220">
        <f>BK120</f>
        <v>0</v>
      </c>
      <c r="K120" s="206"/>
      <c r="L120" s="211"/>
      <c r="M120" s="212"/>
      <c r="N120" s="213"/>
      <c r="O120" s="213"/>
      <c r="P120" s="214">
        <f>SUM(P121:P137)</f>
        <v>0</v>
      </c>
      <c r="Q120" s="213"/>
      <c r="R120" s="214">
        <f>SUM(R121:R137)</f>
        <v>72.466594</v>
      </c>
      <c r="S120" s="213"/>
      <c r="T120" s="215">
        <f>SUM(T121:T137)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6" t="s">
        <v>90</v>
      </c>
      <c r="AT120" s="217" t="s">
        <v>81</v>
      </c>
      <c r="AU120" s="217" t="s">
        <v>90</v>
      </c>
      <c r="AY120" s="216" t="s">
        <v>135</v>
      </c>
      <c r="BK120" s="218">
        <f>SUM(BK121:BK137)</f>
        <v>0</v>
      </c>
    </row>
    <row r="121" spans="1:65" s="2" customFormat="1" ht="16.5" customHeight="1">
      <c r="A121" s="39"/>
      <c r="B121" s="40"/>
      <c r="C121" s="221" t="s">
        <v>90</v>
      </c>
      <c r="D121" s="221" t="s">
        <v>137</v>
      </c>
      <c r="E121" s="222" t="s">
        <v>219</v>
      </c>
      <c r="F121" s="223" t="s">
        <v>220</v>
      </c>
      <c r="G121" s="224" t="s">
        <v>140</v>
      </c>
      <c r="H121" s="225">
        <v>73</v>
      </c>
      <c r="I121" s="226"/>
      <c r="J121" s="227">
        <f>ROUND(I121*H121,2)</f>
        <v>0</v>
      </c>
      <c r="K121" s="223" t="s">
        <v>141</v>
      </c>
      <c r="L121" s="45"/>
      <c r="M121" s="228" t="s">
        <v>1</v>
      </c>
      <c r="N121" s="229" t="s">
        <v>47</v>
      </c>
      <c r="O121" s="92"/>
      <c r="P121" s="230">
        <f>O121*H121</f>
        <v>0</v>
      </c>
      <c r="Q121" s="230">
        <v>0.092</v>
      </c>
      <c r="R121" s="230">
        <f>Q121*H121</f>
        <v>6.716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142</v>
      </c>
      <c r="AT121" s="232" t="s">
        <v>137</v>
      </c>
      <c r="AU121" s="232" t="s">
        <v>21</v>
      </c>
      <c r="AY121" s="17" t="s">
        <v>135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7" t="s">
        <v>90</v>
      </c>
      <c r="BK121" s="233">
        <f>ROUND(I121*H121,2)</f>
        <v>0</v>
      </c>
      <c r="BL121" s="17" t="s">
        <v>142</v>
      </c>
      <c r="BM121" s="232" t="s">
        <v>221</v>
      </c>
    </row>
    <row r="122" spans="1:47" s="2" customFormat="1" ht="12">
      <c r="A122" s="39"/>
      <c r="B122" s="40"/>
      <c r="C122" s="41"/>
      <c r="D122" s="234" t="s">
        <v>144</v>
      </c>
      <c r="E122" s="41"/>
      <c r="F122" s="235" t="s">
        <v>222</v>
      </c>
      <c r="G122" s="41"/>
      <c r="H122" s="41"/>
      <c r="I122" s="236"/>
      <c r="J122" s="41"/>
      <c r="K122" s="41"/>
      <c r="L122" s="45"/>
      <c r="M122" s="237"/>
      <c r="N122" s="23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144</v>
      </c>
      <c r="AU122" s="17" t="s">
        <v>21</v>
      </c>
    </row>
    <row r="123" spans="1:65" s="2" customFormat="1" ht="16.5" customHeight="1">
      <c r="A123" s="39"/>
      <c r="B123" s="40"/>
      <c r="C123" s="221" t="s">
        <v>21</v>
      </c>
      <c r="D123" s="221" t="s">
        <v>137</v>
      </c>
      <c r="E123" s="222" t="s">
        <v>223</v>
      </c>
      <c r="F123" s="223" t="s">
        <v>224</v>
      </c>
      <c r="G123" s="224" t="s">
        <v>140</v>
      </c>
      <c r="H123" s="225">
        <v>80</v>
      </c>
      <c r="I123" s="226"/>
      <c r="J123" s="227">
        <f>ROUND(I123*H123,2)</f>
        <v>0</v>
      </c>
      <c r="K123" s="223" t="s">
        <v>141</v>
      </c>
      <c r="L123" s="45"/>
      <c r="M123" s="228" t="s">
        <v>1</v>
      </c>
      <c r="N123" s="229" t="s">
        <v>47</v>
      </c>
      <c r="O123" s="92"/>
      <c r="P123" s="230">
        <f>O123*H123</f>
        <v>0</v>
      </c>
      <c r="Q123" s="230">
        <v>0.575</v>
      </c>
      <c r="R123" s="230">
        <f>Q123*H123</f>
        <v>46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142</v>
      </c>
      <c r="AT123" s="232" t="s">
        <v>137</v>
      </c>
      <c r="AU123" s="232" t="s">
        <v>21</v>
      </c>
      <c r="AY123" s="17" t="s">
        <v>135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7" t="s">
        <v>90</v>
      </c>
      <c r="BK123" s="233">
        <f>ROUND(I123*H123,2)</f>
        <v>0</v>
      </c>
      <c r="BL123" s="17" t="s">
        <v>142</v>
      </c>
      <c r="BM123" s="232" t="s">
        <v>225</v>
      </c>
    </row>
    <row r="124" spans="1:47" s="2" customFormat="1" ht="12">
      <c r="A124" s="39"/>
      <c r="B124" s="40"/>
      <c r="C124" s="41"/>
      <c r="D124" s="234" t="s">
        <v>144</v>
      </c>
      <c r="E124" s="41"/>
      <c r="F124" s="235" t="s">
        <v>226</v>
      </c>
      <c r="G124" s="41"/>
      <c r="H124" s="41"/>
      <c r="I124" s="236"/>
      <c r="J124" s="41"/>
      <c r="K124" s="41"/>
      <c r="L124" s="45"/>
      <c r="M124" s="237"/>
      <c r="N124" s="23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7" t="s">
        <v>144</v>
      </c>
      <c r="AU124" s="17" t="s">
        <v>21</v>
      </c>
    </row>
    <row r="125" spans="1:51" s="13" customFormat="1" ht="12">
      <c r="A125" s="13"/>
      <c r="B125" s="239"/>
      <c r="C125" s="240"/>
      <c r="D125" s="234" t="s">
        <v>146</v>
      </c>
      <c r="E125" s="241" t="s">
        <v>1</v>
      </c>
      <c r="F125" s="242" t="s">
        <v>227</v>
      </c>
      <c r="G125" s="240"/>
      <c r="H125" s="241" t="s">
        <v>1</v>
      </c>
      <c r="I125" s="243"/>
      <c r="J125" s="240"/>
      <c r="K125" s="240"/>
      <c r="L125" s="244"/>
      <c r="M125" s="245"/>
      <c r="N125" s="246"/>
      <c r="O125" s="246"/>
      <c r="P125" s="246"/>
      <c r="Q125" s="246"/>
      <c r="R125" s="246"/>
      <c r="S125" s="246"/>
      <c r="T125" s="24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8" t="s">
        <v>146</v>
      </c>
      <c r="AU125" s="248" t="s">
        <v>21</v>
      </c>
      <c r="AV125" s="13" t="s">
        <v>90</v>
      </c>
      <c r="AW125" s="13" t="s">
        <v>38</v>
      </c>
      <c r="AX125" s="13" t="s">
        <v>82</v>
      </c>
      <c r="AY125" s="248" t="s">
        <v>135</v>
      </c>
    </row>
    <row r="126" spans="1:51" s="14" customFormat="1" ht="12">
      <c r="A126" s="14"/>
      <c r="B126" s="249"/>
      <c r="C126" s="250"/>
      <c r="D126" s="234" t="s">
        <v>146</v>
      </c>
      <c r="E126" s="251" t="s">
        <v>1</v>
      </c>
      <c r="F126" s="252" t="s">
        <v>228</v>
      </c>
      <c r="G126" s="250"/>
      <c r="H126" s="253">
        <v>80</v>
      </c>
      <c r="I126" s="254"/>
      <c r="J126" s="250"/>
      <c r="K126" s="250"/>
      <c r="L126" s="255"/>
      <c r="M126" s="256"/>
      <c r="N126" s="257"/>
      <c r="O126" s="257"/>
      <c r="P126" s="257"/>
      <c r="Q126" s="257"/>
      <c r="R126" s="257"/>
      <c r="S126" s="257"/>
      <c r="T126" s="25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9" t="s">
        <v>146</v>
      </c>
      <c r="AU126" s="259" t="s">
        <v>21</v>
      </c>
      <c r="AV126" s="14" t="s">
        <v>21</v>
      </c>
      <c r="AW126" s="14" t="s">
        <v>38</v>
      </c>
      <c r="AX126" s="14" t="s">
        <v>82</v>
      </c>
      <c r="AY126" s="259" t="s">
        <v>135</v>
      </c>
    </row>
    <row r="127" spans="1:51" s="15" customFormat="1" ht="12">
      <c r="A127" s="15"/>
      <c r="B127" s="260"/>
      <c r="C127" s="261"/>
      <c r="D127" s="234" t="s">
        <v>146</v>
      </c>
      <c r="E127" s="262" t="s">
        <v>1</v>
      </c>
      <c r="F127" s="263" t="s">
        <v>149</v>
      </c>
      <c r="G127" s="261"/>
      <c r="H127" s="264">
        <v>80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0" t="s">
        <v>146</v>
      </c>
      <c r="AU127" s="270" t="s">
        <v>21</v>
      </c>
      <c r="AV127" s="15" t="s">
        <v>142</v>
      </c>
      <c r="AW127" s="15" t="s">
        <v>38</v>
      </c>
      <c r="AX127" s="15" t="s">
        <v>90</v>
      </c>
      <c r="AY127" s="270" t="s">
        <v>135</v>
      </c>
    </row>
    <row r="128" spans="1:65" s="2" customFormat="1" ht="24.15" customHeight="1">
      <c r="A128" s="39"/>
      <c r="B128" s="40"/>
      <c r="C128" s="221" t="s">
        <v>155</v>
      </c>
      <c r="D128" s="221" t="s">
        <v>137</v>
      </c>
      <c r="E128" s="222" t="s">
        <v>229</v>
      </c>
      <c r="F128" s="223" t="s">
        <v>230</v>
      </c>
      <c r="G128" s="224" t="s">
        <v>140</v>
      </c>
      <c r="H128" s="225">
        <v>73</v>
      </c>
      <c r="I128" s="226"/>
      <c r="J128" s="227">
        <f>ROUND(I128*H128,2)</f>
        <v>0</v>
      </c>
      <c r="K128" s="223" t="s">
        <v>141</v>
      </c>
      <c r="L128" s="45"/>
      <c r="M128" s="228" t="s">
        <v>1</v>
      </c>
      <c r="N128" s="229" t="s">
        <v>47</v>
      </c>
      <c r="O128" s="92"/>
      <c r="P128" s="230">
        <f>O128*H128</f>
        <v>0</v>
      </c>
      <c r="Q128" s="230">
        <v>0.08565</v>
      </c>
      <c r="R128" s="230">
        <f>Q128*H128</f>
        <v>6.2524500000000005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142</v>
      </c>
      <c r="AT128" s="232" t="s">
        <v>137</v>
      </c>
      <c r="AU128" s="232" t="s">
        <v>21</v>
      </c>
      <c r="AY128" s="17" t="s">
        <v>135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7" t="s">
        <v>90</v>
      </c>
      <c r="BK128" s="233">
        <f>ROUND(I128*H128,2)</f>
        <v>0</v>
      </c>
      <c r="BL128" s="17" t="s">
        <v>142</v>
      </c>
      <c r="BM128" s="232" t="s">
        <v>231</v>
      </c>
    </row>
    <row r="129" spans="1:47" s="2" customFormat="1" ht="12">
      <c r="A129" s="39"/>
      <c r="B129" s="40"/>
      <c r="C129" s="41"/>
      <c r="D129" s="234" t="s">
        <v>144</v>
      </c>
      <c r="E129" s="41"/>
      <c r="F129" s="235" t="s">
        <v>232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7" t="s">
        <v>144</v>
      </c>
      <c r="AU129" s="17" t="s">
        <v>21</v>
      </c>
    </row>
    <row r="130" spans="1:51" s="13" customFormat="1" ht="12">
      <c r="A130" s="13"/>
      <c r="B130" s="239"/>
      <c r="C130" s="240"/>
      <c r="D130" s="234" t="s">
        <v>146</v>
      </c>
      <c r="E130" s="241" t="s">
        <v>1</v>
      </c>
      <c r="F130" s="242" t="s">
        <v>147</v>
      </c>
      <c r="G130" s="240"/>
      <c r="H130" s="241" t="s">
        <v>1</v>
      </c>
      <c r="I130" s="243"/>
      <c r="J130" s="240"/>
      <c r="K130" s="240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146</v>
      </c>
      <c r="AU130" s="248" t="s">
        <v>21</v>
      </c>
      <c r="AV130" s="13" t="s">
        <v>90</v>
      </c>
      <c r="AW130" s="13" t="s">
        <v>38</v>
      </c>
      <c r="AX130" s="13" t="s">
        <v>82</v>
      </c>
      <c r="AY130" s="248" t="s">
        <v>135</v>
      </c>
    </row>
    <row r="131" spans="1:51" s="14" customFormat="1" ht="12">
      <c r="A131" s="14"/>
      <c r="B131" s="249"/>
      <c r="C131" s="250"/>
      <c r="D131" s="234" t="s">
        <v>146</v>
      </c>
      <c r="E131" s="251" t="s">
        <v>1</v>
      </c>
      <c r="F131" s="252" t="s">
        <v>233</v>
      </c>
      <c r="G131" s="250"/>
      <c r="H131" s="253">
        <v>73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9" t="s">
        <v>146</v>
      </c>
      <c r="AU131" s="259" t="s">
        <v>21</v>
      </c>
      <c r="AV131" s="14" t="s">
        <v>21</v>
      </c>
      <c r="AW131" s="14" t="s">
        <v>38</v>
      </c>
      <c r="AX131" s="14" t="s">
        <v>82</v>
      </c>
      <c r="AY131" s="259" t="s">
        <v>135</v>
      </c>
    </row>
    <row r="132" spans="1:51" s="15" customFormat="1" ht="12">
      <c r="A132" s="15"/>
      <c r="B132" s="260"/>
      <c r="C132" s="261"/>
      <c r="D132" s="234" t="s">
        <v>146</v>
      </c>
      <c r="E132" s="262" t="s">
        <v>1</v>
      </c>
      <c r="F132" s="263" t="s">
        <v>149</v>
      </c>
      <c r="G132" s="261"/>
      <c r="H132" s="264">
        <v>73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0" t="s">
        <v>146</v>
      </c>
      <c r="AU132" s="270" t="s">
        <v>21</v>
      </c>
      <c r="AV132" s="15" t="s">
        <v>142</v>
      </c>
      <c r="AW132" s="15" t="s">
        <v>38</v>
      </c>
      <c r="AX132" s="15" t="s">
        <v>90</v>
      </c>
      <c r="AY132" s="270" t="s">
        <v>135</v>
      </c>
    </row>
    <row r="133" spans="1:65" s="2" customFormat="1" ht="16.5" customHeight="1">
      <c r="A133" s="39"/>
      <c r="B133" s="40"/>
      <c r="C133" s="274" t="s">
        <v>142</v>
      </c>
      <c r="D133" s="274" t="s">
        <v>234</v>
      </c>
      <c r="E133" s="275" t="s">
        <v>235</v>
      </c>
      <c r="F133" s="276" t="s">
        <v>236</v>
      </c>
      <c r="G133" s="277" t="s">
        <v>140</v>
      </c>
      <c r="H133" s="278">
        <v>76.694</v>
      </c>
      <c r="I133" s="279"/>
      <c r="J133" s="280">
        <f>ROUND(I133*H133,2)</f>
        <v>0</v>
      </c>
      <c r="K133" s="276" t="s">
        <v>141</v>
      </c>
      <c r="L133" s="281"/>
      <c r="M133" s="282" t="s">
        <v>1</v>
      </c>
      <c r="N133" s="283" t="s">
        <v>47</v>
      </c>
      <c r="O133" s="92"/>
      <c r="P133" s="230">
        <f>O133*H133</f>
        <v>0</v>
      </c>
      <c r="Q133" s="230">
        <v>0.176</v>
      </c>
      <c r="R133" s="230">
        <f>Q133*H133</f>
        <v>13.498144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187</v>
      </c>
      <c r="AT133" s="232" t="s">
        <v>234</v>
      </c>
      <c r="AU133" s="232" t="s">
        <v>21</v>
      </c>
      <c r="AY133" s="17" t="s">
        <v>135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7" t="s">
        <v>90</v>
      </c>
      <c r="BK133" s="233">
        <f>ROUND(I133*H133,2)</f>
        <v>0</v>
      </c>
      <c r="BL133" s="17" t="s">
        <v>142</v>
      </c>
      <c r="BM133" s="232" t="s">
        <v>237</v>
      </c>
    </row>
    <row r="134" spans="1:47" s="2" customFormat="1" ht="12">
      <c r="A134" s="39"/>
      <c r="B134" s="40"/>
      <c r="C134" s="41"/>
      <c r="D134" s="234" t="s">
        <v>144</v>
      </c>
      <c r="E134" s="41"/>
      <c r="F134" s="235" t="s">
        <v>236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7" t="s">
        <v>144</v>
      </c>
      <c r="AU134" s="17" t="s">
        <v>21</v>
      </c>
    </row>
    <row r="135" spans="1:51" s="14" customFormat="1" ht="12">
      <c r="A135" s="14"/>
      <c r="B135" s="249"/>
      <c r="C135" s="250"/>
      <c r="D135" s="234" t="s">
        <v>146</v>
      </c>
      <c r="E135" s="251" t="s">
        <v>1</v>
      </c>
      <c r="F135" s="252" t="s">
        <v>238</v>
      </c>
      <c r="G135" s="250"/>
      <c r="H135" s="253">
        <v>74.46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9" t="s">
        <v>146</v>
      </c>
      <c r="AU135" s="259" t="s">
        <v>21</v>
      </c>
      <c r="AV135" s="14" t="s">
        <v>21</v>
      </c>
      <c r="AW135" s="14" t="s">
        <v>38</v>
      </c>
      <c r="AX135" s="14" t="s">
        <v>82</v>
      </c>
      <c r="AY135" s="259" t="s">
        <v>135</v>
      </c>
    </row>
    <row r="136" spans="1:51" s="15" customFormat="1" ht="12">
      <c r="A136" s="15"/>
      <c r="B136" s="260"/>
      <c r="C136" s="261"/>
      <c r="D136" s="234" t="s">
        <v>146</v>
      </c>
      <c r="E136" s="262" t="s">
        <v>1</v>
      </c>
      <c r="F136" s="263" t="s">
        <v>149</v>
      </c>
      <c r="G136" s="261"/>
      <c r="H136" s="264">
        <v>74.46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0" t="s">
        <v>146</v>
      </c>
      <c r="AU136" s="270" t="s">
        <v>21</v>
      </c>
      <c r="AV136" s="15" t="s">
        <v>142</v>
      </c>
      <c r="AW136" s="15" t="s">
        <v>38</v>
      </c>
      <c r="AX136" s="15" t="s">
        <v>90</v>
      </c>
      <c r="AY136" s="270" t="s">
        <v>135</v>
      </c>
    </row>
    <row r="137" spans="1:51" s="14" customFormat="1" ht="12">
      <c r="A137" s="14"/>
      <c r="B137" s="249"/>
      <c r="C137" s="250"/>
      <c r="D137" s="234" t="s">
        <v>146</v>
      </c>
      <c r="E137" s="250"/>
      <c r="F137" s="252" t="s">
        <v>239</v>
      </c>
      <c r="G137" s="250"/>
      <c r="H137" s="253">
        <v>76.694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9" t="s">
        <v>146</v>
      </c>
      <c r="AU137" s="259" t="s">
        <v>21</v>
      </c>
      <c r="AV137" s="14" t="s">
        <v>21</v>
      </c>
      <c r="AW137" s="14" t="s">
        <v>4</v>
      </c>
      <c r="AX137" s="14" t="s">
        <v>90</v>
      </c>
      <c r="AY137" s="259" t="s">
        <v>135</v>
      </c>
    </row>
    <row r="138" spans="1:63" s="12" customFormat="1" ht="22.8" customHeight="1">
      <c r="A138" s="12"/>
      <c r="B138" s="205"/>
      <c r="C138" s="206"/>
      <c r="D138" s="207" t="s">
        <v>81</v>
      </c>
      <c r="E138" s="219" t="s">
        <v>240</v>
      </c>
      <c r="F138" s="219" t="s">
        <v>241</v>
      </c>
      <c r="G138" s="206"/>
      <c r="H138" s="206"/>
      <c r="I138" s="209"/>
      <c r="J138" s="220">
        <f>BK138</f>
        <v>0</v>
      </c>
      <c r="K138" s="206"/>
      <c r="L138" s="211"/>
      <c r="M138" s="212"/>
      <c r="N138" s="213"/>
      <c r="O138" s="213"/>
      <c r="P138" s="214">
        <f>SUM(P139:P140)</f>
        <v>0</v>
      </c>
      <c r="Q138" s="213"/>
      <c r="R138" s="214">
        <f>SUM(R139:R140)</f>
        <v>0</v>
      </c>
      <c r="S138" s="213"/>
      <c r="T138" s="215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6" t="s">
        <v>90</v>
      </c>
      <c r="AT138" s="217" t="s">
        <v>81</v>
      </c>
      <c r="AU138" s="217" t="s">
        <v>90</v>
      </c>
      <c r="AY138" s="216" t="s">
        <v>135</v>
      </c>
      <c r="BK138" s="218">
        <f>SUM(BK139:BK140)</f>
        <v>0</v>
      </c>
    </row>
    <row r="139" spans="1:65" s="2" customFormat="1" ht="24.15" customHeight="1">
      <c r="A139" s="39"/>
      <c r="B139" s="40"/>
      <c r="C139" s="221" t="s">
        <v>166</v>
      </c>
      <c r="D139" s="221" t="s">
        <v>137</v>
      </c>
      <c r="E139" s="222" t="s">
        <v>242</v>
      </c>
      <c r="F139" s="223" t="s">
        <v>243</v>
      </c>
      <c r="G139" s="224" t="s">
        <v>184</v>
      </c>
      <c r="H139" s="225">
        <v>72.467</v>
      </c>
      <c r="I139" s="226"/>
      <c r="J139" s="227">
        <f>ROUND(I139*H139,2)</f>
        <v>0</v>
      </c>
      <c r="K139" s="223" t="s">
        <v>141</v>
      </c>
      <c r="L139" s="45"/>
      <c r="M139" s="228" t="s">
        <v>1</v>
      </c>
      <c r="N139" s="229" t="s">
        <v>47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142</v>
      </c>
      <c r="AT139" s="232" t="s">
        <v>137</v>
      </c>
      <c r="AU139" s="232" t="s">
        <v>21</v>
      </c>
      <c r="AY139" s="17" t="s">
        <v>135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7" t="s">
        <v>90</v>
      </c>
      <c r="BK139" s="233">
        <f>ROUND(I139*H139,2)</f>
        <v>0</v>
      </c>
      <c r="BL139" s="17" t="s">
        <v>142</v>
      </c>
      <c r="BM139" s="232" t="s">
        <v>244</v>
      </c>
    </row>
    <row r="140" spans="1:47" s="2" customFormat="1" ht="12">
      <c r="A140" s="39"/>
      <c r="B140" s="40"/>
      <c r="C140" s="41"/>
      <c r="D140" s="234" t="s">
        <v>144</v>
      </c>
      <c r="E140" s="41"/>
      <c r="F140" s="235" t="s">
        <v>245</v>
      </c>
      <c r="G140" s="41"/>
      <c r="H140" s="41"/>
      <c r="I140" s="236"/>
      <c r="J140" s="41"/>
      <c r="K140" s="41"/>
      <c r="L140" s="45"/>
      <c r="M140" s="284"/>
      <c r="N140" s="285"/>
      <c r="O140" s="286"/>
      <c r="P140" s="286"/>
      <c r="Q140" s="286"/>
      <c r="R140" s="286"/>
      <c r="S140" s="286"/>
      <c r="T140" s="287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7" t="s">
        <v>144</v>
      </c>
      <c r="AU140" s="17" t="s">
        <v>21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17:K140"/>
  <mergeCells count="9">
    <mergeCell ref="E7:H7"/>
    <mergeCell ref="E9:H9"/>
    <mergeCell ref="E18:H18"/>
    <mergeCell ref="E27:H27"/>
    <mergeCell ref="E84:H84"/>
    <mergeCell ref="E86:H86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26.25" customHeight="1">
      <c r="B7" s="20"/>
      <c r="E7" s="142" t="str">
        <f>'Rekapitulace stavby'!K6</f>
        <v xml:space="preserve">Zpevněné plochy, park.stíní odvodněné ul.Plzeňská pr.st.po zn  Králův Dvůr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246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92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4. 11. 2021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ROUND((SUM(BE120:BE192)),2)</f>
        <v>0</v>
      </c>
      <c r="G33" s="39"/>
      <c r="H33" s="39"/>
      <c r="I33" s="158">
        <v>0.21</v>
      </c>
      <c r="J33" s="157">
        <f>ROUND(((SUM(BE120:BE192))*I33),2)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ROUND((SUM(BF120:BF192)),2)</f>
        <v>0</v>
      </c>
      <c r="G34" s="39"/>
      <c r="H34" s="39"/>
      <c r="I34" s="158">
        <v>0.15</v>
      </c>
      <c r="J34" s="157">
        <f>ROUND(((SUM(BF120:BF192))*I34),2)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ROUND((SUM(BG120:BG192)),2)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ROUND((SUM(BH120:BH192)),2)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ROUND((SUM(BI120:BI192)),2)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111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77" t="str">
        <f>E7</f>
        <v xml:space="preserve">Zpevněné plochy, park.stíní odvodněné ul.Plzeňská pr.st.po zn  Králův Dvůr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109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30" customHeight="1">
      <c r="A86" s="39"/>
      <c r="B86" s="40"/>
      <c r="C86" s="41"/>
      <c r="D86" s="41"/>
      <c r="E86" s="77" t="str">
        <f>E9</f>
        <v>19012022c - Zpevněné plochy, park.stíní odvodněné ul.Plzeňská pr.st.po zn Králův Dvůr -vozovky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>Králův Dvůr</v>
      </c>
      <c r="G88" s="41"/>
      <c r="H88" s="41"/>
      <c r="I88" s="32" t="s">
        <v>24</v>
      </c>
      <c r="J88" s="80" t="str">
        <f>IF(J12="","",J12)</f>
        <v>4. 11. 2021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2" t="s">
        <v>30</v>
      </c>
      <c r="D90" s="41"/>
      <c r="E90" s="41"/>
      <c r="F90" s="27" t="str">
        <f>E15</f>
        <v>Dvůr Králové</v>
      </c>
      <c r="G90" s="41"/>
      <c r="H90" s="41"/>
      <c r="I90" s="32" t="s">
        <v>36</v>
      </c>
      <c r="J90" s="37" t="str">
        <f>E21</f>
        <v xml:space="preserve">Novák a partzner , SunCad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 xml:space="preserve">Novák a partzner , SunCad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112</v>
      </c>
      <c r="D93" s="179"/>
      <c r="E93" s="179"/>
      <c r="F93" s="179"/>
      <c r="G93" s="179"/>
      <c r="H93" s="179"/>
      <c r="I93" s="179"/>
      <c r="J93" s="180" t="s">
        <v>113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114</v>
      </c>
      <c r="D95" s="41"/>
      <c r="E95" s="41"/>
      <c r="F95" s="41"/>
      <c r="G95" s="41"/>
      <c r="H95" s="41"/>
      <c r="I95" s="41"/>
      <c r="J95" s="111">
        <f>J120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115</v>
      </c>
    </row>
    <row r="96" spans="1:31" s="9" customFormat="1" ht="24.95" customHeight="1">
      <c r="A96" s="9"/>
      <c r="B96" s="182"/>
      <c r="C96" s="183"/>
      <c r="D96" s="184" t="s">
        <v>116</v>
      </c>
      <c r="E96" s="185"/>
      <c r="F96" s="185"/>
      <c r="G96" s="185"/>
      <c r="H96" s="185"/>
      <c r="I96" s="185"/>
      <c r="J96" s="186">
        <f>J121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216</v>
      </c>
      <c r="E97" s="191"/>
      <c r="F97" s="191"/>
      <c r="G97" s="191"/>
      <c r="H97" s="191"/>
      <c r="I97" s="191"/>
      <c r="J97" s="192">
        <f>J122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247</v>
      </c>
      <c r="E98" s="191"/>
      <c r="F98" s="191"/>
      <c r="G98" s="191"/>
      <c r="H98" s="191"/>
      <c r="I98" s="191"/>
      <c r="J98" s="192">
        <f>J135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118</v>
      </c>
      <c r="E99" s="191"/>
      <c r="F99" s="191"/>
      <c r="G99" s="191"/>
      <c r="H99" s="191"/>
      <c r="I99" s="191"/>
      <c r="J99" s="192">
        <f>J160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217</v>
      </c>
      <c r="E100" s="191"/>
      <c r="F100" s="191"/>
      <c r="G100" s="191"/>
      <c r="H100" s="191"/>
      <c r="I100" s="191"/>
      <c r="J100" s="192">
        <f>J190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3" t="s">
        <v>120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2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77" t="str">
        <f>E7</f>
        <v xml:space="preserve">Zpevněné plochy, park.stíní odvodněné ul.Plzeňská pr.st.po zn  Králův Dvůr</v>
      </c>
      <c r="F110" s="32"/>
      <c r="G110" s="32"/>
      <c r="H110" s="32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109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30" customHeight="1">
      <c r="A112" s="39"/>
      <c r="B112" s="40"/>
      <c r="C112" s="41"/>
      <c r="D112" s="41"/>
      <c r="E112" s="77" t="str">
        <f>E9</f>
        <v>19012022c - Zpevněné plochy, park.stíní odvodněné ul.Plzeňská pr.st.po zn Králův Dvůr -vozovky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2" t="s">
        <v>22</v>
      </c>
      <c r="D114" s="41"/>
      <c r="E114" s="41"/>
      <c r="F114" s="27" t="str">
        <f>F12</f>
        <v>Králův Dvůr</v>
      </c>
      <c r="G114" s="41"/>
      <c r="H114" s="41"/>
      <c r="I114" s="32" t="s">
        <v>24</v>
      </c>
      <c r="J114" s="80" t="str">
        <f>IF(J12="","",J12)</f>
        <v>4. 11. 2021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2" t="s">
        <v>30</v>
      </c>
      <c r="D116" s="41"/>
      <c r="E116" s="41"/>
      <c r="F116" s="27" t="str">
        <f>E15</f>
        <v>Dvůr Králové</v>
      </c>
      <c r="G116" s="41"/>
      <c r="H116" s="41"/>
      <c r="I116" s="32" t="s">
        <v>36</v>
      </c>
      <c r="J116" s="37" t="str">
        <f>E21</f>
        <v xml:space="preserve">Novák a partzner , SunCad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2" t="s">
        <v>34</v>
      </c>
      <c r="D117" s="41"/>
      <c r="E117" s="41"/>
      <c r="F117" s="27" t="str">
        <f>IF(E18="","",E18)</f>
        <v>Vyplň údaj</v>
      </c>
      <c r="G117" s="41"/>
      <c r="H117" s="41"/>
      <c r="I117" s="32" t="s">
        <v>39</v>
      </c>
      <c r="J117" s="37" t="str">
        <f>E24</f>
        <v xml:space="preserve">Novák a partzner , SunCad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4"/>
      <c r="B119" s="195"/>
      <c r="C119" s="196" t="s">
        <v>121</v>
      </c>
      <c r="D119" s="197" t="s">
        <v>67</v>
      </c>
      <c r="E119" s="197" t="s">
        <v>63</v>
      </c>
      <c r="F119" s="197" t="s">
        <v>64</v>
      </c>
      <c r="G119" s="197" t="s">
        <v>122</v>
      </c>
      <c r="H119" s="197" t="s">
        <v>123</v>
      </c>
      <c r="I119" s="197" t="s">
        <v>124</v>
      </c>
      <c r="J119" s="197" t="s">
        <v>113</v>
      </c>
      <c r="K119" s="198" t="s">
        <v>125</v>
      </c>
      <c r="L119" s="199"/>
      <c r="M119" s="101" t="s">
        <v>1</v>
      </c>
      <c r="N119" s="102" t="s">
        <v>46</v>
      </c>
      <c r="O119" s="102" t="s">
        <v>126</v>
      </c>
      <c r="P119" s="102" t="s">
        <v>127</v>
      </c>
      <c r="Q119" s="102" t="s">
        <v>128</v>
      </c>
      <c r="R119" s="102" t="s">
        <v>129</v>
      </c>
      <c r="S119" s="102" t="s">
        <v>130</v>
      </c>
      <c r="T119" s="103" t="s">
        <v>131</v>
      </c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</row>
    <row r="120" spans="1:63" s="2" customFormat="1" ht="22.8" customHeight="1">
      <c r="A120" s="39"/>
      <c r="B120" s="40"/>
      <c r="C120" s="108" t="s">
        <v>132</v>
      </c>
      <c r="D120" s="41"/>
      <c r="E120" s="41"/>
      <c r="F120" s="41"/>
      <c r="G120" s="41"/>
      <c r="H120" s="41"/>
      <c r="I120" s="41"/>
      <c r="J120" s="200">
        <f>BK120</f>
        <v>0</v>
      </c>
      <c r="K120" s="41"/>
      <c r="L120" s="45"/>
      <c r="M120" s="104"/>
      <c r="N120" s="201"/>
      <c r="O120" s="105"/>
      <c r="P120" s="202">
        <f>P121</f>
        <v>0</v>
      </c>
      <c r="Q120" s="105"/>
      <c r="R120" s="202">
        <f>R121</f>
        <v>74.58117890000001</v>
      </c>
      <c r="S120" s="105"/>
      <c r="T120" s="203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7" t="s">
        <v>81</v>
      </c>
      <c r="AU120" s="17" t="s">
        <v>115</v>
      </c>
      <c r="BK120" s="204">
        <f>BK121</f>
        <v>0</v>
      </c>
    </row>
    <row r="121" spans="1:63" s="12" customFormat="1" ht="25.9" customHeight="1">
      <c r="A121" s="12"/>
      <c r="B121" s="205"/>
      <c r="C121" s="206"/>
      <c r="D121" s="207" t="s">
        <v>81</v>
      </c>
      <c r="E121" s="208" t="s">
        <v>133</v>
      </c>
      <c r="F121" s="208" t="s">
        <v>134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P122+P135+P160+P190</f>
        <v>0</v>
      </c>
      <c r="Q121" s="213"/>
      <c r="R121" s="214">
        <f>R122+R135+R160+R190</f>
        <v>74.58117890000001</v>
      </c>
      <c r="S121" s="213"/>
      <c r="T121" s="215">
        <f>T122+T135+T160+T190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6" t="s">
        <v>90</v>
      </c>
      <c r="AT121" s="217" t="s">
        <v>81</v>
      </c>
      <c r="AU121" s="217" t="s">
        <v>82</v>
      </c>
      <c r="AY121" s="216" t="s">
        <v>135</v>
      </c>
      <c r="BK121" s="218">
        <f>BK122+BK135+BK160+BK190</f>
        <v>0</v>
      </c>
    </row>
    <row r="122" spans="1:63" s="12" customFormat="1" ht="22.8" customHeight="1">
      <c r="A122" s="12"/>
      <c r="B122" s="205"/>
      <c r="C122" s="206"/>
      <c r="D122" s="207" t="s">
        <v>81</v>
      </c>
      <c r="E122" s="219" t="s">
        <v>166</v>
      </c>
      <c r="F122" s="219" t="s">
        <v>218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SUM(P123:P134)</f>
        <v>0</v>
      </c>
      <c r="Q122" s="213"/>
      <c r="R122" s="214">
        <f>SUM(R123:R134)</f>
        <v>0</v>
      </c>
      <c r="S122" s="213"/>
      <c r="T122" s="215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90</v>
      </c>
      <c r="AT122" s="217" t="s">
        <v>81</v>
      </c>
      <c r="AU122" s="217" t="s">
        <v>90</v>
      </c>
      <c r="AY122" s="216" t="s">
        <v>135</v>
      </c>
      <c r="BK122" s="218">
        <f>SUM(BK123:BK134)</f>
        <v>0</v>
      </c>
    </row>
    <row r="123" spans="1:65" s="2" customFormat="1" ht="24.15" customHeight="1">
      <c r="A123" s="39"/>
      <c r="B123" s="40"/>
      <c r="C123" s="221" t="s">
        <v>90</v>
      </c>
      <c r="D123" s="221" t="s">
        <v>137</v>
      </c>
      <c r="E123" s="222" t="s">
        <v>248</v>
      </c>
      <c r="F123" s="223" t="s">
        <v>249</v>
      </c>
      <c r="G123" s="224" t="s">
        <v>140</v>
      </c>
      <c r="H123" s="225">
        <v>96</v>
      </c>
      <c r="I123" s="226"/>
      <c r="J123" s="227">
        <f>ROUND(I123*H123,2)</f>
        <v>0</v>
      </c>
      <c r="K123" s="223" t="s">
        <v>141</v>
      </c>
      <c r="L123" s="45"/>
      <c r="M123" s="228" t="s">
        <v>1</v>
      </c>
      <c r="N123" s="229" t="s">
        <v>47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142</v>
      </c>
      <c r="AT123" s="232" t="s">
        <v>137</v>
      </c>
      <c r="AU123" s="232" t="s">
        <v>21</v>
      </c>
      <c r="AY123" s="17" t="s">
        <v>135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7" t="s">
        <v>90</v>
      </c>
      <c r="BK123" s="233">
        <f>ROUND(I123*H123,2)</f>
        <v>0</v>
      </c>
      <c r="BL123" s="17" t="s">
        <v>142</v>
      </c>
      <c r="BM123" s="232" t="s">
        <v>250</v>
      </c>
    </row>
    <row r="124" spans="1:47" s="2" customFormat="1" ht="12">
      <c r="A124" s="39"/>
      <c r="B124" s="40"/>
      <c r="C124" s="41"/>
      <c r="D124" s="234" t="s">
        <v>144</v>
      </c>
      <c r="E124" s="41"/>
      <c r="F124" s="235" t="s">
        <v>251</v>
      </c>
      <c r="G124" s="41"/>
      <c r="H124" s="41"/>
      <c r="I124" s="236"/>
      <c r="J124" s="41"/>
      <c r="K124" s="41"/>
      <c r="L124" s="45"/>
      <c r="M124" s="237"/>
      <c r="N124" s="23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7" t="s">
        <v>144</v>
      </c>
      <c r="AU124" s="17" t="s">
        <v>21</v>
      </c>
    </row>
    <row r="125" spans="1:51" s="13" customFormat="1" ht="12">
      <c r="A125" s="13"/>
      <c r="B125" s="239"/>
      <c r="C125" s="240"/>
      <c r="D125" s="234" t="s">
        <v>146</v>
      </c>
      <c r="E125" s="241" t="s">
        <v>1</v>
      </c>
      <c r="F125" s="242" t="s">
        <v>252</v>
      </c>
      <c r="G125" s="240"/>
      <c r="H125" s="241" t="s">
        <v>1</v>
      </c>
      <c r="I125" s="243"/>
      <c r="J125" s="240"/>
      <c r="K125" s="240"/>
      <c r="L125" s="244"/>
      <c r="M125" s="245"/>
      <c r="N125" s="246"/>
      <c r="O125" s="246"/>
      <c r="P125" s="246"/>
      <c r="Q125" s="246"/>
      <c r="R125" s="246"/>
      <c r="S125" s="246"/>
      <c r="T125" s="24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8" t="s">
        <v>146</v>
      </c>
      <c r="AU125" s="248" t="s">
        <v>21</v>
      </c>
      <c r="AV125" s="13" t="s">
        <v>90</v>
      </c>
      <c r="AW125" s="13" t="s">
        <v>38</v>
      </c>
      <c r="AX125" s="13" t="s">
        <v>82</v>
      </c>
      <c r="AY125" s="248" t="s">
        <v>135</v>
      </c>
    </row>
    <row r="126" spans="1:51" s="14" customFormat="1" ht="12">
      <c r="A126" s="14"/>
      <c r="B126" s="249"/>
      <c r="C126" s="250"/>
      <c r="D126" s="234" t="s">
        <v>146</v>
      </c>
      <c r="E126" s="251" t="s">
        <v>1</v>
      </c>
      <c r="F126" s="252" t="s">
        <v>253</v>
      </c>
      <c r="G126" s="250"/>
      <c r="H126" s="253">
        <v>96</v>
      </c>
      <c r="I126" s="254"/>
      <c r="J126" s="250"/>
      <c r="K126" s="250"/>
      <c r="L126" s="255"/>
      <c r="M126" s="256"/>
      <c r="N126" s="257"/>
      <c r="O126" s="257"/>
      <c r="P126" s="257"/>
      <c r="Q126" s="257"/>
      <c r="R126" s="257"/>
      <c r="S126" s="257"/>
      <c r="T126" s="25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9" t="s">
        <v>146</v>
      </c>
      <c r="AU126" s="259" t="s">
        <v>21</v>
      </c>
      <c r="AV126" s="14" t="s">
        <v>21</v>
      </c>
      <c r="AW126" s="14" t="s">
        <v>38</v>
      </c>
      <c r="AX126" s="14" t="s">
        <v>82</v>
      </c>
      <c r="AY126" s="259" t="s">
        <v>135</v>
      </c>
    </row>
    <row r="127" spans="1:51" s="15" customFormat="1" ht="12">
      <c r="A127" s="15"/>
      <c r="B127" s="260"/>
      <c r="C127" s="261"/>
      <c r="D127" s="234" t="s">
        <v>146</v>
      </c>
      <c r="E127" s="262" t="s">
        <v>1</v>
      </c>
      <c r="F127" s="263" t="s">
        <v>149</v>
      </c>
      <c r="G127" s="261"/>
      <c r="H127" s="264">
        <v>96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0" t="s">
        <v>146</v>
      </c>
      <c r="AU127" s="270" t="s">
        <v>21</v>
      </c>
      <c r="AV127" s="15" t="s">
        <v>142</v>
      </c>
      <c r="AW127" s="15" t="s">
        <v>38</v>
      </c>
      <c r="AX127" s="15" t="s">
        <v>90</v>
      </c>
      <c r="AY127" s="270" t="s">
        <v>135</v>
      </c>
    </row>
    <row r="128" spans="1:65" s="2" customFormat="1" ht="33" customHeight="1">
      <c r="A128" s="39"/>
      <c r="B128" s="40"/>
      <c r="C128" s="221" t="s">
        <v>21</v>
      </c>
      <c r="D128" s="221" t="s">
        <v>137</v>
      </c>
      <c r="E128" s="222" t="s">
        <v>254</v>
      </c>
      <c r="F128" s="223" t="s">
        <v>255</v>
      </c>
      <c r="G128" s="224" t="s">
        <v>140</v>
      </c>
      <c r="H128" s="225">
        <v>128</v>
      </c>
      <c r="I128" s="226"/>
      <c r="J128" s="227">
        <f>ROUND(I128*H128,2)</f>
        <v>0</v>
      </c>
      <c r="K128" s="223" t="s">
        <v>141</v>
      </c>
      <c r="L128" s="45"/>
      <c r="M128" s="228" t="s">
        <v>1</v>
      </c>
      <c r="N128" s="229" t="s">
        <v>47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142</v>
      </c>
      <c r="AT128" s="232" t="s">
        <v>137</v>
      </c>
      <c r="AU128" s="232" t="s">
        <v>21</v>
      </c>
      <c r="AY128" s="17" t="s">
        <v>135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7" t="s">
        <v>90</v>
      </c>
      <c r="BK128" s="233">
        <f>ROUND(I128*H128,2)</f>
        <v>0</v>
      </c>
      <c r="BL128" s="17" t="s">
        <v>142</v>
      </c>
      <c r="BM128" s="232" t="s">
        <v>256</v>
      </c>
    </row>
    <row r="129" spans="1:47" s="2" customFormat="1" ht="12">
      <c r="A129" s="39"/>
      <c r="B129" s="40"/>
      <c r="C129" s="41"/>
      <c r="D129" s="234" t="s">
        <v>144</v>
      </c>
      <c r="E129" s="41"/>
      <c r="F129" s="235" t="s">
        <v>257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7" t="s">
        <v>144</v>
      </c>
      <c r="AU129" s="17" t="s">
        <v>21</v>
      </c>
    </row>
    <row r="130" spans="1:65" s="2" customFormat="1" ht="33" customHeight="1">
      <c r="A130" s="39"/>
      <c r="B130" s="40"/>
      <c r="C130" s="221" t="s">
        <v>155</v>
      </c>
      <c r="D130" s="221" t="s">
        <v>137</v>
      </c>
      <c r="E130" s="222" t="s">
        <v>258</v>
      </c>
      <c r="F130" s="223" t="s">
        <v>259</v>
      </c>
      <c r="G130" s="224" t="s">
        <v>140</v>
      </c>
      <c r="H130" s="225">
        <v>128</v>
      </c>
      <c r="I130" s="226"/>
      <c r="J130" s="227">
        <f>ROUND(I130*H130,2)</f>
        <v>0</v>
      </c>
      <c r="K130" s="223" t="s">
        <v>141</v>
      </c>
      <c r="L130" s="45"/>
      <c r="M130" s="228" t="s">
        <v>1</v>
      </c>
      <c r="N130" s="229" t="s">
        <v>47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142</v>
      </c>
      <c r="AT130" s="232" t="s">
        <v>137</v>
      </c>
      <c r="AU130" s="232" t="s">
        <v>21</v>
      </c>
      <c r="AY130" s="17" t="s">
        <v>135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7" t="s">
        <v>90</v>
      </c>
      <c r="BK130" s="233">
        <f>ROUND(I130*H130,2)</f>
        <v>0</v>
      </c>
      <c r="BL130" s="17" t="s">
        <v>142</v>
      </c>
      <c r="BM130" s="232" t="s">
        <v>260</v>
      </c>
    </row>
    <row r="131" spans="1:47" s="2" customFormat="1" ht="12">
      <c r="A131" s="39"/>
      <c r="B131" s="40"/>
      <c r="C131" s="41"/>
      <c r="D131" s="234" t="s">
        <v>144</v>
      </c>
      <c r="E131" s="41"/>
      <c r="F131" s="235" t="s">
        <v>261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7" t="s">
        <v>144</v>
      </c>
      <c r="AU131" s="17" t="s">
        <v>21</v>
      </c>
    </row>
    <row r="132" spans="1:51" s="13" customFormat="1" ht="12">
      <c r="A132" s="13"/>
      <c r="B132" s="239"/>
      <c r="C132" s="240"/>
      <c r="D132" s="234" t="s">
        <v>146</v>
      </c>
      <c r="E132" s="241" t="s">
        <v>1</v>
      </c>
      <c r="F132" s="242" t="s">
        <v>252</v>
      </c>
      <c r="G132" s="240"/>
      <c r="H132" s="241" t="s">
        <v>1</v>
      </c>
      <c r="I132" s="243"/>
      <c r="J132" s="240"/>
      <c r="K132" s="240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146</v>
      </c>
      <c r="AU132" s="248" t="s">
        <v>21</v>
      </c>
      <c r="AV132" s="13" t="s">
        <v>90</v>
      </c>
      <c r="AW132" s="13" t="s">
        <v>38</v>
      </c>
      <c r="AX132" s="13" t="s">
        <v>82</v>
      </c>
      <c r="AY132" s="248" t="s">
        <v>135</v>
      </c>
    </row>
    <row r="133" spans="1:51" s="14" customFormat="1" ht="12">
      <c r="A133" s="14"/>
      <c r="B133" s="249"/>
      <c r="C133" s="250"/>
      <c r="D133" s="234" t="s">
        <v>146</v>
      </c>
      <c r="E133" s="251" t="s">
        <v>1</v>
      </c>
      <c r="F133" s="252" t="s">
        <v>262</v>
      </c>
      <c r="G133" s="250"/>
      <c r="H133" s="253">
        <v>128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146</v>
      </c>
      <c r="AU133" s="259" t="s">
        <v>21</v>
      </c>
      <c r="AV133" s="14" t="s">
        <v>21</v>
      </c>
      <c r="AW133" s="14" t="s">
        <v>38</v>
      </c>
      <c r="AX133" s="14" t="s">
        <v>82</v>
      </c>
      <c r="AY133" s="259" t="s">
        <v>135</v>
      </c>
    </row>
    <row r="134" spans="1:51" s="15" customFormat="1" ht="12">
      <c r="A134" s="15"/>
      <c r="B134" s="260"/>
      <c r="C134" s="261"/>
      <c r="D134" s="234" t="s">
        <v>146</v>
      </c>
      <c r="E134" s="262" t="s">
        <v>1</v>
      </c>
      <c r="F134" s="263" t="s">
        <v>149</v>
      </c>
      <c r="G134" s="261"/>
      <c r="H134" s="264">
        <v>128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0" t="s">
        <v>146</v>
      </c>
      <c r="AU134" s="270" t="s">
        <v>21</v>
      </c>
      <c r="AV134" s="15" t="s">
        <v>142</v>
      </c>
      <c r="AW134" s="15" t="s">
        <v>38</v>
      </c>
      <c r="AX134" s="15" t="s">
        <v>90</v>
      </c>
      <c r="AY134" s="270" t="s">
        <v>135</v>
      </c>
    </row>
    <row r="135" spans="1:63" s="12" customFormat="1" ht="22.8" customHeight="1">
      <c r="A135" s="12"/>
      <c r="B135" s="205"/>
      <c r="C135" s="206"/>
      <c r="D135" s="207" t="s">
        <v>81</v>
      </c>
      <c r="E135" s="219" t="s">
        <v>187</v>
      </c>
      <c r="F135" s="219" t="s">
        <v>263</v>
      </c>
      <c r="G135" s="206"/>
      <c r="H135" s="206"/>
      <c r="I135" s="209"/>
      <c r="J135" s="220">
        <f>BK135</f>
        <v>0</v>
      </c>
      <c r="K135" s="206"/>
      <c r="L135" s="211"/>
      <c r="M135" s="212"/>
      <c r="N135" s="213"/>
      <c r="O135" s="213"/>
      <c r="P135" s="214">
        <f>SUM(P136:P159)</f>
        <v>0</v>
      </c>
      <c r="Q135" s="213"/>
      <c r="R135" s="214">
        <f>SUM(R136:R159)</f>
        <v>3.7907</v>
      </c>
      <c r="S135" s="213"/>
      <c r="T135" s="215">
        <f>SUM(T136:T159)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6" t="s">
        <v>90</v>
      </c>
      <c r="AT135" s="217" t="s">
        <v>81</v>
      </c>
      <c r="AU135" s="217" t="s">
        <v>90</v>
      </c>
      <c r="AY135" s="216" t="s">
        <v>135</v>
      </c>
      <c r="BK135" s="218">
        <f>SUM(BK136:BK159)</f>
        <v>0</v>
      </c>
    </row>
    <row r="136" spans="1:65" s="2" customFormat="1" ht="16.5" customHeight="1">
      <c r="A136" s="39"/>
      <c r="B136" s="40"/>
      <c r="C136" s="221" t="s">
        <v>142</v>
      </c>
      <c r="D136" s="221" t="s">
        <v>137</v>
      </c>
      <c r="E136" s="222" t="s">
        <v>264</v>
      </c>
      <c r="F136" s="223" t="s">
        <v>265</v>
      </c>
      <c r="G136" s="224" t="s">
        <v>176</v>
      </c>
      <c r="H136" s="225">
        <v>25</v>
      </c>
      <c r="I136" s="226"/>
      <c r="J136" s="227">
        <f>ROUND(I136*H136,2)</f>
        <v>0</v>
      </c>
      <c r="K136" s="223" t="s">
        <v>1</v>
      </c>
      <c r="L136" s="45"/>
      <c r="M136" s="228" t="s">
        <v>1</v>
      </c>
      <c r="N136" s="229" t="s">
        <v>47</v>
      </c>
      <c r="O136" s="92"/>
      <c r="P136" s="230">
        <f>O136*H136</f>
        <v>0</v>
      </c>
      <c r="Q136" s="230">
        <v>0.05</v>
      </c>
      <c r="R136" s="230">
        <f>Q136*H136</f>
        <v>1.25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142</v>
      </c>
      <c r="AT136" s="232" t="s">
        <v>137</v>
      </c>
      <c r="AU136" s="232" t="s">
        <v>21</v>
      </c>
      <c r="AY136" s="17" t="s">
        <v>135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90</v>
      </c>
      <c r="BK136" s="233">
        <f>ROUND(I136*H136,2)</f>
        <v>0</v>
      </c>
      <c r="BL136" s="17" t="s">
        <v>142</v>
      </c>
      <c r="BM136" s="232" t="s">
        <v>266</v>
      </c>
    </row>
    <row r="137" spans="1:47" s="2" customFormat="1" ht="12">
      <c r="A137" s="39"/>
      <c r="B137" s="40"/>
      <c r="C137" s="41"/>
      <c r="D137" s="234" t="s">
        <v>144</v>
      </c>
      <c r="E137" s="41"/>
      <c r="F137" s="235" t="s">
        <v>267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7" t="s">
        <v>144</v>
      </c>
      <c r="AU137" s="17" t="s">
        <v>21</v>
      </c>
    </row>
    <row r="138" spans="1:51" s="13" customFormat="1" ht="12">
      <c r="A138" s="13"/>
      <c r="B138" s="239"/>
      <c r="C138" s="240"/>
      <c r="D138" s="234" t="s">
        <v>146</v>
      </c>
      <c r="E138" s="241" t="s">
        <v>1</v>
      </c>
      <c r="F138" s="242" t="s">
        <v>268</v>
      </c>
      <c r="G138" s="240"/>
      <c r="H138" s="241" t="s">
        <v>1</v>
      </c>
      <c r="I138" s="243"/>
      <c r="J138" s="240"/>
      <c r="K138" s="240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146</v>
      </c>
      <c r="AU138" s="248" t="s">
        <v>21</v>
      </c>
      <c r="AV138" s="13" t="s">
        <v>90</v>
      </c>
      <c r="AW138" s="13" t="s">
        <v>38</v>
      </c>
      <c r="AX138" s="13" t="s">
        <v>82</v>
      </c>
      <c r="AY138" s="248" t="s">
        <v>135</v>
      </c>
    </row>
    <row r="139" spans="1:51" s="14" customFormat="1" ht="12">
      <c r="A139" s="14"/>
      <c r="B139" s="249"/>
      <c r="C139" s="250"/>
      <c r="D139" s="234" t="s">
        <v>146</v>
      </c>
      <c r="E139" s="251" t="s">
        <v>1</v>
      </c>
      <c r="F139" s="252" t="s">
        <v>269</v>
      </c>
      <c r="G139" s="250"/>
      <c r="H139" s="253">
        <v>25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146</v>
      </c>
      <c r="AU139" s="259" t="s">
        <v>21</v>
      </c>
      <c r="AV139" s="14" t="s">
        <v>21</v>
      </c>
      <c r="AW139" s="14" t="s">
        <v>38</v>
      </c>
      <c r="AX139" s="14" t="s">
        <v>82</v>
      </c>
      <c r="AY139" s="259" t="s">
        <v>135</v>
      </c>
    </row>
    <row r="140" spans="1:51" s="15" customFormat="1" ht="12">
      <c r="A140" s="15"/>
      <c r="B140" s="260"/>
      <c r="C140" s="261"/>
      <c r="D140" s="234" t="s">
        <v>146</v>
      </c>
      <c r="E140" s="262" t="s">
        <v>1</v>
      </c>
      <c r="F140" s="263" t="s">
        <v>149</v>
      </c>
      <c r="G140" s="261"/>
      <c r="H140" s="264">
        <v>25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0" t="s">
        <v>146</v>
      </c>
      <c r="AU140" s="270" t="s">
        <v>21</v>
      </c>
      <c r="AV140" s="15" t="s">
        <v>142</v>
      </c>
      <c r="AW140" s="15" t="s">
        <v>38</v>
      </c>
      <c r="AX140" s="15" t="s">
        <v>90</v>
      </c>
      <c r="AY140" s="270" t="s">
        <v>135</v>
      </c>
    </row>
    <row r="141" spans="1:65" s="2" customFormat="1" ht="33" customHeight="1">
      <c r="A141" s="39"/>
      <c r="B141" s="40"/>
      <c r="C141" s="221" t="s">
        <v>166</v>
      </c>
      <c r="D141" s="221" t="s">
        <v>137</v>
      </c>
      <c r="E141" s="222" t="s">
        <v>270</v>
      </c>
      <c r="F141" s="223" t="s">
        <v>271</v>
      </c>
      <c r="G141" s="224" t="s">
        <v>176</v>
      </c>
      <c r="H141" s="225">
        <v>30</v>
      </c>
      <c r="I141" s="226"/>
      <c r="J141" s="227">
        <f>ROUND(I141*H141,2)</f>
        <v>0</v>
      </c>
      <c r="K141" s="223" t="s">
        <v>141</v>
      </c>
      <c r="L141" s="45"/>
      <c r="M141" s="228" t="s">
        <v>1</v>
      </c>
      <c r="N141" s="229" t="s">
        <v>47</v>
      </c>
      <c r="O141" s="92"/>
      <c r="P141" s="230">
        <f>O141*H141</f>
        <v>0</v>
      </c>
      <c r="Q141" s="230">
        <v>1E-05</v>
      </c>
      <c r="R141" s="230">
        <f>Q141*H141</f>
        <v>0.00030000000000000003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142</v>
      </c>
      <c r="AT141" s="232" t="s">
        <v>137</v>
      </c>
      <c r="AU141" s="232" t="s">
        <v>21</v>
      </c>
      <c r="AY141" s="17" t="s">
        <v>135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7" t="s">
        <v>90</v>
      </c>
      <c r="BK141" s="233">
        <f>ROUND(I141*H141,2)</f>
        <v>0</v>
      </c>
      <c r="BL141" s="17" t="s">
        <v>142</v>
      </c>
      <c r="BM141" s="232" t="s">
        <v>272</v>
      </c>
    </row>
    <row r="142" spans="1:47" s="2" customFormat="1" ht="12">
      <c r="A142" s="39"/>
      <c r="B142" s="40"/>
      <c r="C142" s="41"/>
      <c r="D142" s="234" t="s">
        <v>144</v>
      </c>
      <c r="E142" s="41"/>
      <c r="F142" s="235" t="s">
        <v>273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7" t="s">
        <v>144</v>
      </c>
      <c r="AU142" s="17" t="s">
        <v>21</v>
      </c>
    </row>
    <row r="143" spans="1:51" s="13" customFormat="1" ht="12">
      <c r="A143" s="13"/>
      <c r="B143" s="239"/>
      <c r="C143" s="240"/>
      <c r="D143" s="234" t="s">
        <v>146</v>
      </c>
      <c r="E143" s="241" t="s">
        <v>1</v>
      </c>
      <c r="F143" s="242" t="s">
        <v>274</v>
      </c>
      <c r="G143" s="240"/>
      <c r="H143" s="241" t="s">
        <v>1</v>
      </c>
      <c r="I143" s="243"/>
      <c r="J143" s="240"/>
      <c r="K143" s="240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146</v>
      </c>
      <c r="AU143" s="248" t="s">
        <v>21</v>
      </c>
      <c r="AV143" s="13" t="s">
        <v>90</v>
      </c>
      <c r="AW143" s="13" t="s">
        <v>38</v>
      </c>
      <c r="AX143" s="13" t="s">
        <v>82</v>
      </c>
      <c r="AY143" s="248" t="s">
        <v>135</v>
      </c>
    </row>
    <row r="144" spans="1:51" s="14" customFormat="1" ht="12">
      <c r="A144" s="14"/>
      <c r="B144" s="249"/>
      <c r="C144" s="250"/>
      <c r="D144" s="234" t="s">
        <v>146</v>
      </c>
      <c r="E144" s="251" t="s">
        <v>1</v>
      </c>
      <c r="F144" s="252" t="s">
        <v>275</v>
      </c>
      <c r="G144" s="250"/>
      <c r="H144" s="253">
        <v>30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146</v>
      </c>
      <c r="AU144" s="259" t="s">
        <v>21</v>
      </c>
      <c r="AV144" s="14" t="s">
        <v>21</v>
      </c>
      <c r="AW144" s="14" t="s">
        <v>38</v>
      </c>
      <c r="AX144" s="14" t="s">
        <v>82</v>
      </c>
      <c r="AY144" s="259" t="s">
        <v>135</v>
      </c>
    </row>
    <row r="145" spans="1:51" s="15" customFormat="1" ht="12">
      <c r="A145" s="15"/>
      <c r="B145" s="260"/>
      <c r="C145" s="261"/>
      <c r="D145" s="234" t="s">
        <v>146</v>
      </c>
      <c r="E145" s="262" t="s">
        <v>1</v>
      </c>
      <c r="F145" s="263" t="s">
        <v>149</v>
      </c>
      <c r="G145" s="261"/>
      <c r="H145" s="264">
        <v>30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146</v>
      </c>
      <c r="AU145" s="270" t="s">
        <v>21</v>
      </c>
      <c r="AV145" s="15" t="s">
        <v>142</v>
      </c>
      <c r="AW145" s="15" t="s">
        <v>38</v>
      </c>
      <c r="AX145" s="15" t="s">
        <v>90</v>
      </c>
      <c r="AY145" s="270" t="s">
        <v>135</v>
      </c>
    </row>
    <row r="146" spans="1:65" s="2" customFormat="1" ht="24.15" customHeight="1">
      <c r="A146" s="39"/>
      <c r="B146" s="40"/>
      <c r="C146" s="221" t="s">
        <v>173</v>
      </c>
      <c r="D146" s="221" t="s">
        <v>137</v>
      </c>
      <c r="E146" s="222" t="s">
        <v>276</v>
      </c>
      <c r="F146" s="223" t="s">
        <v>277</v>
      </c>
      <c r="G146" s="224" t="s">
        <v>278</v>
      </c>
      <c r="H146" s="225">
        <v>5</v>
      </c>
      <c r="I146" s="226"/>
      <c r="J146" s="227">
        <f>ROUND(I146*H146,2)</f>
        <v>0</v>
      </c>
      <c r="K146" s="223" t="s">
        <v>141</v>
      </c>
      <c r="L146" s="45"/>
      <c r="M146" s="228" t="s">
        <v>1</v>
      </c>
      <c r="N146" s="229" t="s">
        <v>47</v>
      </c>
      <c r="O146" s="92"/>
      <c r="P146" s="230">
        <f>O146*H146</f>
        <v>0</v>
      </c>
      <c r="Q146" s="230">
        <v>0.14494</v>
      </c>
      <c r="R146" s="230">
        <f>Q146*H146</f>
        <v>0.7247000000000001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142</v>
      </c>
      <c r="AT146" s="232" t="s">
        <v>137</v>
      </c>
      <c r="AU146" s="232" t="s">
        <v>21</v>
      </c>
      <c r="AY146" s="17" t="s">
        <v>135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7" t="s">
        <v>90</v>
      </c>
      <c r="BK146" s="233">
        <f>ROUND(I146*H146,2)</f>
        <v>0</v>
      </c>
      <c r="BL146" s="17" t="s">
        <v>142</v>
      </c>
      <c r="BM146" s="232" t="s">
        <v>279</v>
      </c>
    </row>
    <row r="147" spans="1:47" s="2" customFormat="1" ht="12">
      <c r="A147" s="39"/>
      <c r="B147" s="40"/>
      <c r="C147" s="41"/>
      <c r="D147" s="234" t="s">
        <v>144</v>
      </c>
      <c r="E147" s="41"/>
      <c r="F147" s="235" t="s">
        <v>280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7" t="s">
        <v>144</v>
      </c>
      <c r="AU147" s="17" t="s">
        <v>21</v>
      </c>
    </row>
    <row r="148" spans="1:51" s="13" customFormat="1" ht="12">
      <c r="A148" s="13"/>
      <c r="B148" s="239"/>
      <c r="C148" s="240"/>
      <c r="D148" s="234" t="s">
        <v>146</v>
      </c>
      <c r="E148" s="241" t="s">
        <v>1</v>
      </c>
      <c r="F148" s="242" t="s">
        <v>281</v>
      </c>
      <c r="G148" s="240"/>
      <c r="H148" s="241" t="s">
        <v>1</v>
      </c>
      <c r="I148" s="243"/>
      <c r="J148" s="240"/>
      <c r="K148" s="240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146</v>
      </c>
      <c r="AU148" s="248" t="s">
        <v>21</v>
      </c>
      <c r="AV148" s="13" t="s">
        <v>90</v>
      </c>
      <c r="AW148" s="13" t="s">
        <v>38</v>
      </c>
      <c r="AX148" s="13" t="s">
        <v>82</v>
      </c>
      <c r="AY148" s="248" t="s">
        <v>135</v>
      </c>
    </row>
    <row r="149" spans="1:51" s="14" customFormat="1" ht="12">
      <c r="A149" s="14"/>
      <c r="B149" s="249"/>
      <c r="C149" s="250"/>
      <c r="D149" s="234" t="s">
        <v>146</v>
      </c>
      <c r="E149" s="251" t="s">
        <v>1</v>
      </c>
      <c r="F149" s="252" t="s">
        <v>166</v>
      </c>
      <c r="G149" s="250"/>
      <c r="H149" s="253">
        <v>5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146</v>
      </c>
      <c r="AU149" s="259" t="s">
        <v>21</v>
      </c>
      <c r="AV149" s="14" t="s">
        <v>21</v>
      </c>
      <c r="AW149" s="14" t="s">
        <v>38</v>
      </c>
      <c r="AX149" s="14" t="s">
        <v>82</v>
      </c>
      <c r="AY149" s="259" t="s">
        <v>135</v>
      </c>
    </row>
    <row r="150" spans="1:51" s="15" customFormat="1" ht="12">
      <c r="A150" s="15"/>
      <c r="B150" s="260"/>
      <c r="C150" s="261"/>
      <c r="D150" s="234" t="s">
        <v>146</v>
      </c>
      <c r="E150" s="262" t="s">
        <v>1</v>
      </c>
      <c r="F150" s="263" t="s">
        <v>149</v>
      </c>
      <c r="G150" s="261"/>
      <c r="H150" s="264">
        <v>5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0" t="s">
        <v>146</v>
      </c>
      <c r="AU150" s="270" t="s">
        <v>21</v>
      </c>
      <c r="AV150" s="15" t="s">
        <v>142</v>
      </c>
      <c r="AW150" s="15" t="s">
        <v>38</v>
      </c>
      <c r="AX150" s="15" t="s">
        <v>90</v>
      </c>
      <c r="AY150" s="270" t="s">
        <v>135</v>
      </c>
    </row>
    <row r="151" spans="1:65" s="2" customFormat="1" ht="16.5" customHeight="1">
      <c r="A151" s="39"/>
      <c r="B151" s="40"/>
      <c r="C151" s="274" t="s">
        <v>181</v>
      </c>
      <c r="D151" s="274" t="s">
        <v>234</v>
      </c>
      <c r="E151" s="275" t="s">
        <v>282</v>
      </c>
      <c r="F151" s="276" t="s">
        <v>283</v>
      </c>
      <c r="G151" s="277" t="s">
        <v>284</v>
      </c>
      <c r="H151" s="278">
        <v>5</v>
      </c>
      <c r="I151" s="279"/>
      <c r="J151" s="280">
        <f>ROUND(I151*H151,2)</f>
        <v>0</v>
      </c>
      <c r="K151" s="276" t="s">
        <v>1</v>
      </c>
      <c r="L151" s="281"/>
      <c r="M151" s="282" t="s">
        <v>1</v>
      </c>
      <c r="N151" s="283" t="s">
        <v>47</v>
      </c>
      <c r="O151" s="92"/>
      <c r="P151" s="230">
        <f>O151*H151</f>
        <v>0</v>
      </c>
      <c r="Q151" s="230">
        <v>0.05</v>
      </c>
      <c r="R151" s="230">
        <f>Q151*H151</f>
        <v>0.25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187</v>
      </c>
      <c r="AT151" s="232" t="s">
        <v>234</v>
      </c>
      <c r="AU151" s="232" t="s">
        <v>21</v>
      </c>
      <c r="AY151" s="17" t="s">
        <v>135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90</v>
      </c>
      <c r="BK151" s="233">
        <f>ROUND(I151*H151,2)</f>
        <v>0</v>
      </c>
      <c r="BL151" s="17" t="s">
        <v>142</v>
      </c>
      <c r="BM151" s="232" t="s">
        <v>285</v>
      </c>
    </row>
    <row r="152" spans="1:47" s="2" customFormat="1" ht="12">
      <c r="A152" s="39"/>
      <c r="B152" s="40"/>
      <c r="C152" s="41"/>
      <c r="D152" s="234" t="s">
        <v>144</v>
      </c>
      <c r="E152" s="41"/>
      <c r="F152" s="235" t="s">
        <v>283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7" t="s">
        <v>144</v>
      </c>
      <c r="AU152" s="17" t="s">
        <v>21</v>
      </c>
    </row>
    <row r="153" spans="1:65" s="2" customFormat="1" ht="24.15" customHeight="1">
      <c r="A153" s="39"/>
      <c r="B153" s="40"/>
      <c r="C153" s="221" t="s">
        <v>187</v>
      </c>
      <c r="D153" s="221" t="s">
        <v>137</v>
      </c>
      <c r="E153" s="222" t="s">
        <v>286</v>
      </c>
      <c r="F153" s="223" t="s">
        <v>287</v>
      </c>
      <c r="G153" s="224" t="s">
        <v>278</v>
      </c>
      <c r="H153" s="225">
        <v>5</v>
      </c>
      <c r="I153" s="226"/>
      <c r="J153" s="227">
        <f>ROUND(I153*H153,2)</f>
        <v>0</v>
      </c>
      <c r="K153" s="223" t="s">
        <v>141</v>
      </c>
      <c r="L153" s="45"/>
      <c r="M153" s="228" t="s">
        <v>1</v>
      </c>
      <c r="N153" s="229" t="s">
        <v>47</v>
      </c>
      <c r="O153" s="92"/>
      <c r="P153" s="230">
        <f>O153*H153</f>
        <v>0</v>
      </c>
      <c r="Q153" s="230">
        <v>0.21734</v>
      </c>
      <c r="R153" s="230">
        <f>Q153*H153</f>
        <v>1.0867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142</v>
      </c>
      <c r="AT153" s="232" t="s">
        <v>137</v>
      </c>
      <c r="AU153" s="232" t="s">
        <v>21</v>
      </c>
      <c r="AY153" s="17" t="s">
        <v>135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90</v>
      </c>
      <c r="BK153" s="233">
        <f>ROUND(I153*H153,2)</f>
        <v>0</v>
      </c>
      <c r="BL153" s="17" t="s">
        <v>142</v>
      </c>
      <c r="BM153" s="232" t="s">
        <v>288</v>
      </c>
    </row>
    <row r="154" spans="1:47" s="2" customFormat="1" ht="12">
      <c r="A154" s="39"/>
      <c r="B154" s="40"/>
      <c r="C154" s="41"/>
      <c r="D154" s="234" t="s">
        <v>144</v>
      </c>
      <c r="E154" s="41"/>
      <c r="F154" s="235" t="s">
        <v>287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7" t="s">
        <v>144</v>
      </c>
      <c r="AU154" s="17" t="s">
        <v>21</v>
      </c>
    </row>
    <row r="155" spans="1:65" s="2" customFormat="1" ht="24.15" customHeight="1">
      <c r="A155" s="39"/>
      <c r="B155" s="40"/>
      <c r="C155" s="274" t="s">
        <v>171</v>
      </c>
      <c r="D155" s="274" t="s">
        <v>234</v>
      </c>
      <c r="E155" s="275" t="s">
        <v>289</v>
      </c>
      <c r="F155" s="276" t="s">
        <v>290</v>
      </c>
      <c r="G155" s="277" t="s">
        <v>278</v>
      </c>
      <c r="H155" s="278">
        <v>5</v>
      </c>
      <c r="I155" s="279"/>
      <c r="J155" s="280">
        <f>ROUND(I155*H155,2)</f>
        <v>0</v>
      </c>
      <c r="K155" s="276" t="s">
        <v>141</v>
      </c>
      <c r="L155" s="281"/>
      <c r="M155" s="282" t="s">
        <v>1</v>
      </c>
      <c r="N155" s="283" t="s">
        <v>47</v>
      </c>
      <c r="O155" s="92"/>
      <c r="P155" s="230">
        <f>O155*H155</f>
        <v>0</v>
      </c>
      <c r="Q155" s="230">
        <v>0.0958</v>
      </c>
      <c r="R155" s="230">
        <f>Q155*H155</f>
        <v>0.479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187</v>
      </c>
      <c r="AT155" s="232" t="s">
        <v>234</v>
      </c>
      <c r="AU155" s="232" t="s">
        <v>21</v>
      </c>
      <c r="AY155" s="17" t="s">
        <v>135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7" t="s">
        <v>90</v>
      </c>
      <c r="BK155" s="233">
        <f>ROUND(I155*H155,2)</f>
        <v>0</v>
      </c>
      <c r="BL155" s="17" t="s">
        <v>142</v>
      </c>
      <c r="BM155" s="232" t="s">
        <v>291</v>
      </c>
    </row>
    <row r="156" spans="1:47" s="2" customFormat="1" ht="12">
      <c r="A156" s="39"/>
      <c r="B156" s="40"/>
      <c r="C156" s="41"/>
      <c r="D156" s="234" t="s">
        <v>144</v>
      </c>
      <c r="E156" s="41"/>
      <c r="F156" s="235" t="s">
        <v>290</v>
      </c>
      <c r="G156" s="41"/>
      <c r="H156" s="41"/>
      <c r="I156" s="236"/>
      <c r="J156" s="41"/>
      <c r="K156" s="41"/>
      <c r="L156" s="45"/>
      <c r="M156" s="237"/>
      <c r="N156" s="23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7" t="s">
        <v>144</v>
      </c>
      <c r="AU156" s="17" t="s">
        <v>21</v>
      </c>
    </row>
    <row r="157" spans="1:51" s="13" customFormat="1" ht="12">
      <c r="A157" s="13"/>
      <c r="B157" s="239"/>
      <c r="C157" s="240"/>
      <c r="D157" s="234" t="s">
        <v>146</v>
      </c>
      <c r="E157" s="241" t="s">
        <v>1</v>
      </c>
      <c r="F157" s="242" t="s">
        <v>292</v>
      </c>
      <c r="G157" s="240"/>
      <c r="H157" s="241" t="s">
        <v>1</v>
      </c>
      <c r="I157" s="243"/>
      <c r="J157" s="240"/>
      <c r="K157" s="240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146</v>
      </c>
      <c r="AU157" s="248" t="s">
        <v>21</v>
      </c>
      <c r="AV157" s="13" t="s">
        <v>90</v>
      </c>
      <c r="AW157" s="13" t="s">
        <v>38</v>
      </c>
      <c r="AX157" s="13" t="s">
        <v>82</v>
      </c>
      <c r="AY157" s="248" t="s">
        <v>135</v>
      </c>
    </row>
    <row r="158" spans="1:51" s="14" customFormat="1" ht="12">
      <c r="A158" s="14"/>
      <c r="B158" s="249"/>
      <c r="C158" s="250"/>
      <c r="D158" s="234" t="s">
        <v>146</v>
      </c>
      <c r="E158" s="251" t="s">
        <v>1</v>
      </c>
      <c r="F158" s="252" t="s">
        <v>166</v>
      </c>
      <c r="G158" s="250"/>
      <c r="H158" s="253">
        <v>5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9" t="s">
        <v>146</v>
      </c>
      <c r="AU158" s="259" t="s">
        <v>21</v>
      </c>
      <c r="AV158" s="14" t="s">
        <v>21</v>
      </c>
      <c r="AW158" s="14" t="s">
        <v>38</v>
      </c>
      <c r="AX158" s="14" t="s">
        <v>82</v>
      </c>
      <c r="AY158" s="259" t="s">
        <v>135</v>
      </c>
    </row>
    <row r="159" spans="1:51" s="15" customFormat="1" ht="12">
      <c r="A159" s="15"/>
      <c r="B159" s="260"/>
      <c r="C159" s="261"/>
      <c r="D159" s="234" t="s">
        <v>146</v>
      </c>
      <c r="E159" s="262" t="s">
        <v>1</v>
      </c>
      <c r="F159" s="263" t="s">
        <v>149</v>
      </c>
      <c r="G159" s="261"/>
      <c r="H159" s="264">
        <v>5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0" t="s">
        <v>146</v>
      </c>
      <c r="AU159" s="270" t="s">
        <v>21</v>
      </c>
      <c r="AV159" s="15" t="s">
        <v>142</v>
      </c>
      <c r="AW159" s="15" t="s">
        <v>38</v>
      </c>
      <c r="AX159" s="15" t="s">
        <v>90</v>
      </c>
      <c r="AY159" s="270" t="s">
        <v>135</v>
      </c>
    </row>
    <row r="160" spans="1:63" s="12" customFormat="1" ht="22.8" customHeight="1">
      <c r="A160" s="12"/>
      <c r="B160" s="205"/>
      <c r="C160" s="206"/>
      <c r="D160" s="207" t="s">
        <v>81</v>
      </c>
      <c r="E160" s="219" t="s">
        <v>171</v>
      </c>
      <c r="F160" s="219" t="s">
        <v>172</v>
      </c>
      <c r="G160" s="206"/>
      <c r="H160" s="206"/>
      <c r="I160" s="209"/>
      <c r="J160" s="220">
        <f>BK160</f>
        <v>0</v>
      </c>
      <c r="K160" s="206"/>
      <c r="L160" s="211"/>
      <c r="M160" s="212"/>
      <c r="N160" s="213"/>
      <c r="O160" s="213"/>
      <c r="P160" s="214">
        <f>SUM(P161:P189)</f>
        <v>0</v>
      </c>
      <c r="Q160" s="213"/>
      <c r="R160" s="214">
        <f>SUM(R161:R189)</f>
        <v>70.79047890000001</v>
      </c>
      <c r="S160" s="213"/>
      <c r="T160" s="215">
        <f>SUM(T161:T189)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6" t="s">
        <v>90</v>
      </c>
      <c r="AT160" s="217" t="s">
        <v>81</v>
      </c>
      <c r="AU160" s="217" t="s">
        <v>90</v>
      </c>
      <c r="AY160" s="216" t="s">
        <v>135</v>
      </c>
      <c r="BK160" s="218">
        <f>SUM(BK161:BK189)</f>
        <v>0</v>
      </c>
    </row>
    <row r="161" spans="1:65" s="2" customFormat="1" ht="33" customHeight="1">
      <c r="A161" s="39"/>
      <c r="B161" s="40"/>
      <c r="C161" s="221" t="s">
        <v>197</v>
      </c>
      <c r="D161" s="221" t="s">
        <v>137</v>
      </c>
      <c r="E161" s="222" t="s">
        <v>293</v>
      </c>
      <c r="F161" s="223" t="s">
        <v>294</v>
      </c>
      <c r="G161" s="224" t="s">
        <v>176</v>
      </c>
      <c r="H161" s="225">
        <v>255</v>
      </c>
      <c r="I161" s="226"/>
      <c r="J161" s="227">
        <f>ROUND(I161*H161,2)</f>
        <v>0</v>
      </c>
      <c r="K161" s="223" t="s">
        <v>141</v>
      </c>
      <c r="L161" s="45"/>
      <c r="M161" s="228" t="s">
        <v>1</v>
      </c>
      <c r="N161" s="229" t="s">
        <v>47</v>
      </c>
      <c r="O161" s="92"/>
      <c r="P161" s="230">
        <f>O161*H161</f>
        <v>0</v>
      </c>
      <c r="Q161" s="230">
        <v>0.1554</v>
      </c>
      <c r="R161" s="230">
        <f>Q161*H161</f>
        <v>39.627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142</v>
      </c>
      <c r="AT161" s="232" t="s">
        <v>137</v>
      </c>
      <c r="AU161" s="232" t="s">
        <v>21</v>
      </c>
      <c r="AY161" s="17" t="s">
        <v>135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7" t="s">
        <v>90</v>
      </c>
      <c r="BK161" s="233">
        <f>ROUND(I161*H161,2)</f>
        <v>0</v>
      </c>
      <c r="BL161" s="17" t="s">
        <v>142</v>
      </c>
      <c r="BM161" s="232" t="s">
        <v>295</v>
      </c>
    </row>
    <row r="162" spans="1:47" s="2" customFormat="1" ht="12">
      <c r="A162" s="39"/>
      <c r="B162" s="40"/>
      <c r="C162" s="41"/>
      <c r="D162" s="234" t="s">
        <v>144</v>
      </c>
      <c r="E162" s="41"/>
      <c r="F162" s="235" t="s">
        <v>296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7" t="s">
        <v>144</v>
      </c>
      <c r="AU162" s="17" t="s">
        <v>21</v>
      </c>
    </row>
    <row r="163" spans="1:51" s="14" customFormat="1" ht="12">
      <c r="A163" s="14"/>
      <c r="B163" s="249"/>
      <c r="C163" s="250"/>
      <c r="D163" s="234" t="s">
        <v>146</v>
      </c>
      <c r="E163" s="251" t="s">
        <v>1</v>
      </c>
      <c r="F163" s="252" t="s">
        <v>297</v>
      </c>
      <c r="G163" s="250"/>
      <c r="H163" s="253">
        <v>255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9" t="s">
        <v>146</v>
      </c>
      <c r="AU163" s="259" t="s">
        <v>21</v>
      </c>
      <c r="AV163" s="14" t="s">
        <v>21</v>
      </c>
      <c r="AW163" s="14" t="s">
        <v>38</v>
      </c>
      <c r="AX163" s="14" t="s">
        <v>82</v>
      </c>
      <c r="AY163" s="259" t="s">
        <v>135</v>
      </c>
    </row>
    <row r="164" spans="1:51" s="15" customFormat="1" ht="12">
      <c r="A164" s="15"/>
      <c r="B164" s="260"/>
      <c r="C164" s="261"/>
      <c r="D164" s="234" t="s">
        <v>146</v>
      </c>
      <c r="E164" s="262" t="s">
        <v>1</v>
      </c>
      <c r="F164" s="263" t="s">
        <v>149</v>
      </c>
      <c r="G164" s="261"/>
      <c r="H164" s="264">
        <v>255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0" t="s">
        <v>146</v>
      </c>
      <c r="AU164" s="270" t="s">
        <v>21</v>
      </c>
      <c r="AV164" s="15" t="s">
        <v>142</v>
      </c>
      <c r="AW164" s="15" t="s">
        <v>38</v>
      </c>
      <c r="AX164" s="15" t="s">
        <v>90</v>
      </c>
      <c r="AY164" s="270" t="s">
        <v>135</v>
      </c>
    </row>
    <row r="165" spans="1:65" s="2" customFormat="1" ht="16.5" customHeight="1">
      <c r="A165" s="39"/>
      <c r="B165" s="40"/>
      <c r="C165" s="274" t="s">
        <v>203</v>
      </c>
      <c r="D165" s="274" t="s">
        <v>234</v>
      </c>
      <c r="E165" s="275" t="s">
        <v>298</v>
      </c>
      <c r="F165" s="276" t="s">
        <v>299</v>
      </c>
      <c r="G165" s="277" t="s">
        <v>176</v>
      </c>
      <c r="H165" s="278">
        <v>260.1</v>
      </c>
      <c r="I165" s="279"/>
      <c r="J165" s="280">
        <f>ROUND(I165*H165,2)</f>
        <v>0</v>
      </c>
      <c r="K165" s="276" t="s">
        <v>141</v>
      </c>
      <c r="L165" s="281"/>
      <c r="M165" s="282" t="s">
        <v>1</v>
      </c>
      <c r="N165" s="283" t="s">
        <v>47</v>
      </c>
      <c r="O165" s="92"/>
      <c r="P165" s="230">
        <f>O165*H165</f>
        <v>0</v>
      </c>
      <c r="Q165" s="230">
        <v>0.04</v>
      </c>
      <c r="R165" s="230">
        <f>Q165*H165</f>
        <v>10.404000000000002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187</v>
      </c>
      <c r="AT165" s="232" t="s">
        <v>234</v>
      </c>
      <c r="AU165" s="232" t="s">
        <v>21</v>
      </c>
      <c r="AY165" s="17" t="s">
        <v>135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7" t="s">
        <v>90</v>
      </c>
      <c r="BK165" s="233">
        <f>ROUND(I165*H165,2)</f>
        <v>0</v>
      </c>
      <c r="BL165" s="17" t="s">
        <v>142</v>
      </c>
      <c r="BM165" s="232" t="s">
        <v>300</v>
      </c>
    </row>
    <row r="166" spans="1:47" s="2" customFormat="1" ht="12">
      <c r="A166" s="39"/>
      <c r="B166" s="40"/>
      <c r="C166" s="41"/>
      <c r="D166" s="234" t="s">
        <v>144</v>
      </c>
      <c r="E166" s="41"/>
      <c r="F166" s="235" t="s">
        <v>299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7" t="s">
        <v>144</v>
      </c>
      <c r="AU166" s="17" t="s">
        <v>21</v>
      </c>
    </row>
    <row r="167" spans="1:51" s="14" customFormat="1" ht="12">
      <c r="A167" s="14"/>
      <c r="B167" s="249"/>
      <c r="C167" s="250"/>
      <c r="D167" s="234" t="s">
        <v>146</v>
      </c>
      <c r="E167" s="250"/>
      <c r="F167" s="252" t="s">
        <v>301</v>
      </c>
      <c r="G167" s="250"/>
      <c r="H167" s="253">
        <v>260.1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146</v>
      </c>
      <c r="AU167" s="259" t="s">
        <v>21</v>
      </c>
      <c r="AV167" s="14" t="s">
        <v>21</v>
      </c>
      <c r="AW167" s="14" t="s">
        <v>4</v>
      </c>
      <c r="AX167" s="14" t="s">
        <v>90</v>
      </c>
      <c r="AY167" s="259" t="s">
        <v>135</v>
      </c>
    </row>
    <row r="168" spans="1:65" s="2" customFormat="1" ht="33" customHeight="1">
      <c r="A168" s="39"/>
      <c r="B168" s="40"/>
      <c r="C168" s="221" t="s">
        <v>209</v>
      </c>
      <c r="D168" s="221" t="s">
        <v>137</v>
      </c>
      <c r="E168" s="222" t="s">
        <v>302</v>
      </c>
      <c r="F168" s="223" t="s">
        <v>303</v>
      </c>
      <c r="G168" s="224" t="s">
        <v>176</v>
      </c>
      <c r="H168" s="225">
        <v>34</v>
      </c>
      <c r="I168" s="226"/>
      <c r="J168" s="227">
        <f>ROUND(I168*H168,2)</f>
        <v>0</v>
      </c>
      <c r="K168" s="223" t="s">
        <v>141</v>
      </c>
      <c r="L168" s="45"/>
      <c r="M168" s="228" t="s">
        <v>1</v>
      </c>
      <c r="N168" s="229" t="s">
        <v>47</v>
      </c>
      <c r="O168" s="92"/>
      <c r="P168" s="230">
        <f>O168*H168</f>
        <v>0</v>
      </c>
      <c r="Q168" s="230">
        <v>0.1295</v>
      </c>
      <c r="R168" s="230">
        <f>Q168*H168</f>
        <v>4.4030000000000005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142</v>
      </c>
      <c r="AT168" s="232" t="s">
        <v>137</v>
      </c>
      <c r="AU168" s="232" t="s">
        <v>21</v>
      </c>
      <c r="AY168" s="17" t="s">
        <v>135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7" t="s">
        <v>90</v>
      </c>
      <c r="BK168" s="233">
        <f>ROUND(I168*H168,2)</f>
        <v>0</v>
      </c>
      <c r="BL168" s="17" t="s">
        <v>142</v>
      </c>
      <c r="BM168" s="232" t="s">
        <v>304</v>
      </c>
    </row>
    <row r="169" spans="1:47" s="2" customFormat="1" ht="12">
      <c r="A169" s="39"/>
      <c r="B169" s="40"/>
      <c r="C169" s="41"/>
      <c r="D169" s="234" t="s">
        <v>144</v>
      </c>
      <c r="E169" s="41"/>
      <c r="F169" s="235" t="s">
        <v>305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7" t="s">
        <v>144</v>
      </c>
      <c r="AU169" s="17" t="s">
        <v>21</v>
      </c>
    </row>
    <row r="170" spans="1:51" s="13" customFormat="1" ht="12">
      <c r="A170" s="13"/>
      <c r="B170" s="239"/>
      <c r="C170" s="240"/>
      <c r="D170" s="234" t="s">
        <v>146</v>
      </c>
      <c r="E170" s="241" t="s">
        <v>1</v>
      </c>
      <c r="F170" s="242" t="s">
        <v>306</v>
      </c>
      <c r="G170" s="240"/>
      <c r="H170" s="241" t="s">
        <v>1</v>
      </c>
      <c r="I170" s="243"/>
      <c r="J170" s="240"/>
      <c r="K170" s="240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146</v>
      </c>
      <c r="AU170" s="248" t="s">
        <v>21</v>
      </c>
      <c r="AV170" s="13" t="s">
        <v>90</v>
      </c>
      <c r="AW170" s="13" t="s">
        <v>38</v>
      </c>
      <c r="AX170" s="13" t="s">
        <v>82</v>
      </c>
      <c r="AY170" s="248" t="s">
        <v>135</v>
      </c>
    </row>
    <row r="171" spans="1:51" s="14" customFormat="1" ht="12">
      <c r="A171" s="14"/>
      <c r="B171" s="249"/>
      <c r="C171" s="250"/>
      <c r="D171" s="234" t="s">
        <v>146</v>
      </c>
      <c r="E171" s="251" t="s">
        <v>1</v>
      </c>
      <c r="F171" s="252" t="s">
        <v>307</v>
      </c>
      <c r="G171" s="250"/>
      <c r="H171" s="253">
        <v>34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9" t="s">
        <v>146</v>
      </c>
      <c r="AU171" s="259" t="s">
        <v>21</v>
      </c>
      <c r="AV171" s="14" t="s">
        <v>21</v>
      </c>
      <c r="AW171" s="14" t="s">
        <v>38</v>
      </c>
      <c r="AX171" s="14" t="s">
        <v>82</v>
      </c>
      <c r="AY171" s="259" t="s">
        <v>135</v>
      </c>
    </row>
    <row r="172" spans="1:51" s="15" customFormat="1" ht="12">
      <c r="A172" s="15"/>
      <c r="B172" s="260"/>
      <c r="C172" s="261"/>
      <c r="D172" s="234" t="s">
        <v>146</v>
      </c>
      <c r="E172" s="262" t="s">
        <v>1</v>
      </c>
      <c r="F172" s="263" t="s">
        <v>149</v>
      </c>
      <c r="G172" s="261"/>
      <c r="H172" s="264">
        <v>34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0" t="s">
        <v>146</v>
      </c>
      <c r="AU172" s="270" t="s">
        <v>21</v>
      </c>
      <c r="AV172" s="15" t="s">
        <v>142</v>
      </c>
      <c r="AW172" s="15" t="s">
        <v>38</v>
      </c>
      <c r="AX172" s="15" t="s">
        <v>90</v>
      </c>
      <c r="AY172" s="270" t="s">
        <v>135</v>
      </c>
    </row>
    <row r="173" spans="1:65" s="2" customFormat="1" ht="16.5" customHeight="1">
      <c r="A173" s="39"/>
      <c r="B173" s="40"/>
      <c r="C173" s="274" t="s">
        <v>308</v>
      </c>
      <c r="D173" s="274" t="s">
        <v>234</v>
      </c>
      <c r="E173" s="275" t="s">
        <v>309</v>
      </c>
      <c r="F173" s="276" t="s">
        <v>310</v>
      </c>
      <c r="G173" s="277" t="s">
        <v>176</v>
      </c>
      <c r="H173" s="278">
        <v>35.374</v>
      </c>
      <c r="I173" s="279"/>
      <c r="J173" s="280">
        <f>ROUND(I173*H173,2)</f>
        <v>0</v>
      </c>
      <c r="K173" s="276" t="s">
        <v>141</v>
      </c>
      <c r="L173" s="281"/>
      <c r="M173" s="282" t="s">
        <v>1</v>
      </c>
      <c r="N173" s="283" t="s">
        <v>47</v>
      </c>
      <c r="O173" s="92"/>
      <c r="P173" s="230">
        <f>O173*H173</f>
        <v>0</v>
      </c>
      <c r="Q173" s="230">
        <v>0.022</v>
      </c>
      <c r="R173" s="230">
        <f>Q173*H173</f>
        <v>0.778228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187</v>
      </c>
      <c r="AT173" s="232" t="s">
        <v>234</v>
      </c>
      <c r="AU173" s="232" t="s">
        <v>21</v>
      </c>
      <c r="AY173" s="17" t="s">
        <v>135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7" t="s">
        <v>90</v>
      </c>
      <c r="BK173" s="233">
        <f>ROUND(I173*H173,2)</f>
        <v>0</v>
      </c>
      <c r="BL173" s="17" t="s">
        <v>142</v>
      </c>
      <c r="BM173" s="232" t="s">
        <v>311</v>
      </c>
    </row>
    <row r="174" spans="1:47" s="2" customFormat="1" ht="12">
      <c r="A174" s="39"/>
      <c r="B174" s="40"/>
      <c r="C174" s="41"/>
      <c r="D174" s="234" t="s">
        <v>144</v>
      </c>
      <c r="E174" s="41"/>
      <c r="F174" s="235" t="s">
        <v>310</v>
      </c>
      <c r="G174" s="41"/>
      <c r="H174" s="41"/>
      <c r="I174" s="236"/>
      <c r="J174" s="41"/>
      <c r="K174" s="41"/>
      <c r="L174" s="45"/>
      <c r="M174" s="237"/>
      <c r="N174" s="238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7" t="s">
        <v>144</v>
      </c>
      <c r="AU174" s="17" t="s">
        <v>21</v>
      </c>
    </row>
    <row r="175" spans="1:51" s="14" customFormat="1" ht="12">
      <c r="A175" s="14"/>
      <c r="B175" s="249"/>
      <c r="C175" s="250"/>
      <c r="D175" s="234" t="s">
        <v>146</v>
      </c>
      <c r="E175" s="251" t="s">
        <v>1</v>
      </c>
      <c r="F175" s="252" t="s">
        <v>312</v>
      </c>
      <c r="G175" s="250"/>
      <c r="H175" s="253">
        <v>34.68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146</v>
      </c>
      <c r="AU175" s="259" t="s">
        <v>21</v>
      </c>
      <c r="AV175" s="14" t="s">
        <v>21</v>
      </c>
      <c r="AW175" s="14" t="s">
        <v>38</v>
      </c>
      <c r="AX175" s="14" t="s">
        <v>82</v>
      </c>
      <c r="AY175" s="259" t="s">
        <v>135</v>
      </c>
    </row>
    <row r="176" spans="1:51" s="15" customFormat="1" ht="12">
      <c r="A176" s="15"/>
      <c r="B176" s="260"/>
      <c r="C176" s="261"/>
      <c r="D176" s="234" t="s">
        <v>146</v>
      </c>
      <c r="E176" s="262" t="s">
        <v>1</v>
      </c>
      <c r="F176" s="263" t="s">
        <v>149</v>
      </c>
      <c r="G176" s="261"/>
      <c r="H176" s="264">
        <v>34.68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0" t="s">
        <v>146</v>
      </c>
      <c r="AU176" s="270" t="s">
        <v>21</v>
      </c>
      <c r="AV176" s="15" t="s">
        <v>142</v>
      </c>
      <c r="AW176" s="15" t="s">
        <v>38</v>
      </c>
      <c r="AX176" s="15" t="s">
        <v>90</v>
      </c>
      <c r="AY176" s="270" t="s">
        <v>135</v>
      </c>
    </row>
    <row r="177" spans="1:51" s="14" customFormat="1" ht="12">
      <c r="A177" s="14"/>
      <c r="B177" s="249"/>
      <c r="C177" s="250"/>
      <c r="D177" s="234" t="s">
        <v>146</v>
      </c>
      <c r="E177" s="250"/>
      <c r="F177" s="252" t="s">
        <v>313</v>
      </c>
      <c r="G177" s="250"/>
      <c r="H177" s="253">
        <v>35.374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146</v>
      </c>
      <c r="AU177" s="259" t="s">
        <v>21</v>
      </c>
      <c r="AV177" s="14" t="s">
        <v>21</v>
      </c>
      <c r="AW177" s="14" t="s">
        <v>4</v>
      </c>
      <c r="AX177" s="14" t="s">
        <v>90</v>
      </c>
      <c r="AY177" s="259" t="s">
        <v>135</v>
      </c>
    </row>
    <row r="178" spans="1:65" s="2" customFormat="1" ht="24.15" customHeight="1">
      <c r="A178" s="39"/>
      <c r="B178" s="40"/>
      <c r="C178" s="221" t="s">
        <v>314</v>
      </c>
      <c r="D178" s="221" t="s">
        <v>137</v>
      </c>
      <c r="E178" s="222" t="s">
        <v>315</v>
      </c>
      <c r="F178" s="223" t="s">
        <v>316</v>
      </c>
      <c r="G178" s="224" t="s">
        <v>317</v>
      </c>
      <c r="H178" s="225">
        <v>6.885</v>
      </c>
      <c r="I178" s="226"/>
      <c r="J178" s="227">
        <f>ROUND(I178*H178,2)</f>
        <v>0</v>
      </c>
      <c r="K178" s="223" t="s">
        <v>141</v>
      </c>
      <c r="L178" s="45"/>
      <c r="M178" s="228" t="s">
        <v>1</v>
      </c>
      <c r="N178" s="229" t="s">
        <v>47</v>
      </c>
      <c r="O178" s="92"/>
      <c r="P178" s="230">
        <f>O178*H178</f>
        <v>0</v>
      </c>
      <c r="Q178" s="230">
        <v>2.25634</v>
      </c>
      <c r="R178" s="230">
        <f>Q178*H178</f>
        <v>15.534900899999998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142</v>
      </c>
      <c r="AT178" s="232" t="s">
        <v>137</v>
      </c>
      <c r="AU178" s="232" t="s">
        <v>21</v>
      </c>
      <c r="AY178" s="17" t="s">
        <v>135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7" t="s">
        <v>90</v>
      </c>
      <c r="BK178" s="233">
        <f>ROUND(I178*H178,2)</f>
        <v>0</v>
      </c>
      <c r="BL178" s="17" t="s">
        <v>142</v>
      </c>
      <c r="BM178" s="232" t="s">
        <v>318</v>
      </c>
    </row>
    <row r="179" spans="1:47" s="2" customFormat="1" ht="12">
      <c r="A179" s="39"/>
      <c r="B179" s="40"/>
      <c r="C179" s="41"/>
      <c r="D179" s="234" t="s">
        <v>144</v>
      </c>
      <c r="E179" s="41"/>
      <c r="F179" s="235" t="s">
        <v>319</v>
      </c>
      <c r="G179" s="41"/>
      <c r="H179" s="41"/>
      <c r="I179" s="236"/>
      <c r="J179" s="41"/>
      <c r="K179" s="41"/>
      <c r="L179" s="45"/>
      <c r="M179" s="237"/>
      <c r="N179" s="23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7" t="s">
        <v>144</v>
      </c>
      <c r="AU179" s="17" t="s">
        <v>21</v>
      </c>
    </row>
    <row r="180" spans="1:51" s="13" customFormat="1" ht="12">
      <c r="A180" s="13"/>
      <c r="B180" s="239"/>
      <c r="C180" s="240"/>
      <c r="D180" s="234" t="s">
        <v>146</v>
      </c>
      <c r="E180" s="241" t="s">
        <v>1</v>
      </c>
      <c r="F180" s="242" t="s">
        <v>320</v>
      </c>
      <c r="G180" s="240"/>
      <c r="H180" s="241" t="s">
        <v>1</v>
      </c>
      <c r="I180" s="243"/>
      <c r="J180" s="240"/>
      <c r="K180" s="240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146</v>
      </c>
      <c r="AU180" s="248" t="s">
        <v>21</v>
      </c>
      <c r="AV180" s="13" t="s">
        <v>90</v>
      </c>
      <c r="AW180" s="13" t="s">
        <v>38</v>
      </c>
      <c r="AX180" s="13" t="s">
        <v>82</v>
      </c>
      <c r="AY180" s="248" t="s">
        <v>135</v>
      </c>
    </row>
    <row r="181" spans="1:51" s="14" customFormat="1" ht="12">
      <c r="A181" s="14"/>
      <c r="B181" s="249"/>
      <c r="C181" s="250"/>
      <c r="D181" s="234" t="s">
        <v>146</v>
      </c>
      <c r="E181" s="251" t="s">
        <v>1</v>
      </c>
      <c r="F181" s="252" t="s">
        <v>321</v>
      </c>
      <c r="G181" s="250"/>
      <c r="H181" s="253">
        <v>6.375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146</v>
      </c>
      <c r="AU181" s="259" t="s">
        <v>21</v>
      </c>
      <c r="AV181" s="14" t="s">
        <v>21</v>
      </c>
      <c r="AW181" s="14" t="s">
        <v>38</v>
      </c>
      <c r="AX181" s="14" t="s">
        <v>82</v>
      </c>
      <c r="AY181" s="259" t="s">
        <v>135</v>
      </c>
    </row>
    <row r="182" spans="1:51" s="14" customFormat="1" ht="12">
      <c r="A182" s="14"/>
      <c r="B182" s="249"/>
      <c r="C182" s="250"/>
      <c r="D182" s="234" t="s">
        <v>146</v>
      </c>
      <c r="E182" s="251" t="s">
        <v>1</v>
      </c>
      <c r="F182" s="252" t="s">
        <v>322</v>
      </c>
      <c r="G182" s="250"/>
      <c r="H182" s="253">
        <v>0.51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146</v>
      </c>
      <c r="AU182" s="259" t="s">
        <v>21</v>
      </c>
      <c r="AV182" s="14" t="s">
        <v>21</v>
      </c>
      <c r="AW182" s="14" t="s">
        <v>38</v>
      </c>
      <c r="AX182" s="14" t="s">
        <v>82</v>
      </c>
      <c r="AY182" s="259" t="s">
        <v>135</v>
      </c>
    </row>
    <row r="183" spans="1:51" s="15" customFormat="1" ht="12">
      <c r="A183" s="15"/>
      <c r="B183" s="260"/>
      <c r="C183" s="261"/>
      <c r="D183" s="234" t="s">
        <v>146</v>
      </c>
      <c r="E183" s="262" t="s">
        <v>1</v>
      </c>
      <c r="F183" s="263" t="s">
        <v>149</v>
      </c>
      <c r="G183" s="261"/>
      <c r="H183" s="264">
        <v>6.885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0" t="s">
        <v>146</v>
      </c>
      <c r="AU183" s="270" t="s">
        <v>21</v>
      </c>
      <c r="AV183" s="15" t="s">
        <v>142</v>
      </c>
      <c r="AW183" s="15" t="s">
        <v>38</v>
      </c>
      <c r="AX183" s="15" t="s">
        <v>90</v>
      </c>
      <c r="AY183" s="270" t="s">
        <v>135</v>
      </c>
    </row>
    <row r="184" spans="1:65" s="2" customFormat="1" ht="24.15" customHeight="1">
      <c r="A184" s="39"/>
      <c r="B184" s="40"/>
      <c r="C184" s="221" t="s">
        <v>8</v>
      </c>
      <c r="D184" s="221" t="s">
        <v>137</v>
      </c>
      <c r="E184" s="222" t="s">
        <v>323</v>
      </c>
      <c r="F184" s="223" t="s">
        <v>324</v>
      </c>
      <c r="G184" s="224" t="s">
        <v>176</v>
      </c>
      <c r="H184" s="225">
        <v>255</v>
      </c>
      <c r="I184" s="226"/>
      <c r="J184" s="227">
        <f>ROUND(I184*H184,2)</f>
        <v>0</v>
      </c>
      <c r="K184" s="223" t="s">
        <v>141</v>
      </c>
      <c r="L184" s="45"/>
      <c r="M184" s="228" t="s">
        <v>1</v>
      </c>
      <c r="N184" s="229" t="s">
        <v>47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142</v>
      </c>
      <c r="AT184" s="232" t="s">
        <v>137</v>
      </c>
      <c r="AU184" s="232" t="s">
        <v>21</v>
      </c>
      <c r="AY184" s="17" t="s">
        <v>135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7" t="s">
        <v>90</v>
      </c>
      <c r="BK184" s="233">
        <f>ROUND(I184*H184,2)</f>
        <v>0</v>
      </c>
      <c r="BL184" s="17" t="s">
        <v>142</v>
      </c>
      <c r="BM184" s="232" t="s">
        <v>325</v>
      </c>
    </row>
    <row r="185" spans="1:47" s="2" customFormat="1" ht="12">
      <c r="A185" s="39"/>
      <c r="B185" s="40"/>
      <c r="C185" s="41"/>
      <c r="D185" s="234" t="s">
        <v>144</v>
      </c>
      <c r="E185" s="41"/>
      <c r="F185" s="235" t="s">
        <v>326</v>
      </c>
      <c r="G185" s="41"/>
      <c r="H185" s="41"/>
      <c r="I185" s="236"/>
      <c r="J185" s="41"/>
      <c r="K185" s="41"/>
      <c r="L185" s="45"/>
      <c r="M185" s="237"/>
      <c r="N185" s="23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7" t="s">
        <v>144</v>
      </c>
      <c r="AU185" s="17" t="s">
        <v>21</v>
      </c>
    </row>
    <row r="186" spans="1:51" s="13" customFormat="1" ht="12">
      <c r="A186" s="13"/>
      <c r="B186" s="239"/>
      <c r="C186" s="240"/>
      <c r="D186" s="234" t="s">
        <v>146</v>
      </c>
      <c r="E186" s="241" t="s">
        <v>1</v>
      </c>
      <c r="F186" s="242" t="s">
        <v>327</v>
      </c>
      <c r="G186" s="240"/>
      <c r="H186" s="241" t="s">
        <v>1</v>
      </c>
      <c r="I186" s="243"/>
      <c r="J186" s="240"/>
      <c r="K186" s="240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146</v>
      </c>
      <c r="AU186" s="248" t="s">
        <v>21</v>
      </c>
      <c r="AV186" s="13" t="s">
        <v>90</v>
      </c>
      <c r="AW186" s="13" t="s">
        <v>38</v>
      </c>
      <c r="AX186" s="13" t="s">
        <v>82</v>
      </c>
      <c r="AY186" s="248" t="s">
        <v>135</v>
      </c>
    </row>
    <row r="187" spans="1:51" s="14" customFormat="1" ht="12">
      <c r="A187" s="14"/>
      <c r="B187" s="249"/>
      <c r="C187" s="250"/>
      <c r="D187" s="234" t="s">
        <v>146</v>
      </c>
      <c r="E187" s="251" t="s">
        <v>1</v>
      </c>
      <c r="F187" s="252" t="s">
        <v>297</v>
      </c>
      <c r="G187" s="250"/>
      <c r="H187" s="253">
        <v>255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146</v>
      </c>
      <c r="AU187" s="259" t="s">
        <v>21</v>
      </c>
      <c r="AV187" s="14" t="s">
        <v>21</v>
      </c>
      <c r="AW187" s="14" t="s">
        <v>38</v>
      </c>
      <c r="AX187" s="14" t="s">
        <v>90</v>
      </c>
      <c r="AY187" s="259" t="s">
        <v>135</v>
      </c>
    </row>
    <row r="188" spans="1:65" s="2" customFormat="1" ht="24.15" customHeight="1">
      <c r="A188" s="39"/>
      <c r="B188" s="40"/>
      <c r="C188" s="221" t="s">
        <v>328</v>
      </c>
      <c r="D188" s="221" t="s">
        <v>137</v>
      </c>
      <c r="E188" s="222" t="s">
        <v>329</v>
      </c>
      <c r="F188" s="223" t="s">
        <v>330</v>
      </c>
      <c r="G188" s="224" t="s">
        <v>176</v>
      </c>
      <c r="H188" s="225">
        <v>255</v>
      </c>
      <c r="I188" s="226"/>
      <c r="J188" s="227">
        <f>ROUND(I188*H188,2)</f>
        <v>0</v>
      </c>
      <c r="K188" s="223" t="s">
        <v>141</v>
      </c>
      <c r="L188" s="45"/>
      <c r="M188" s="228" t="s">
        <v>1</v>
      </c>
      <c r="N188" s="229" t="s">
        <v>47</v>
      </c>
      <c r="O188" s="92"/>
      <c r="P188" s="230">
        <f>O188*H188</f>
        <v>0</v>
      </c>
      <c r="Q188" s="230">
        <v>0.00017</v>
      </c>
      <c r="R188" s="230">
        <f>Q188*H188</f>
        <v>0.04335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142</v>
      </c>
      <c r="AT188" s="232" t="s">
        <v>137</v>
      </c>
      <c r="AU188" s="232" t="s">
        <v>21</v>
      </c>
      <c r="AY188" s="17" t="s">
        <v>135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7" t="s">
        <v>90</v>
      </c>
      <c r="BK188" s="233">
        <f>ROUND(I188*H188,2)</f>
        <v>0</v>
      </c>
      <c r="BL188" s="17" t="s">
        <v>142</v>
      </c>
      <c r="BM188" s="232" t="s">
        <v>331</v>
      </c>
    </row>
    <row r="189" spans="1:47" s="2" customFormat="1" ht="12">
      <c r="A189" s="39"/>
      <c r="B189" s="40"/>
      <c r="C189" s="41"/>
      <c r="D189" s="234" t="s">
        <v>144</v>
      </c>
      <c r="E189" s="41"/>
      <c r="F189" s="235" t="s">
        <v>332</v>
      </c>
      <c r="G189" s="41"/>
      <c r="H189" s="41"/>
      <c r="I189" s="236"/>
      <c r="J189" s="41"/>
      <c r="K189" s="41"/>
      <c r="L189" s="45"/>
      <c r="M189" s="237"/>
      <c r="N189" s="23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7" t="s">
        <v>144</v>
      </c>
      <c r="AU189" s="17" t="s">
        <v>21</v>
      </c>
    </row>
    <row r="190" spans="1:63" s="12" customFormat="1" ht="22.8" customHeight="1">
      <c r="A190" s="12"/>
      <c r="B190" s="205"/>
      <c r="C190" s="206"/>
      <c r="D190" s="207" t="s">
        <v>81</v>
      </c>
      <c r="E190" s="219" t="s">
        <v>240</v>
      </c>
      <c r="F190" s="219" t="s">
        <v>241</v>
      </c>
      <c r="G190" s="206"/>
      <c r="H190" s="206"/>
      <c r="I190" s="209"/>
      <c r="J190" s="220">
        <f>BK190</f>
        <v>0</v>
      </c>
      <c r="K190" s="206"/>
      <c r="L190" s="211"/>
      <c r="M190" s="212"/>
      <c r="N190" s="213"/>
      <c r="O190" s="213"/>
      <c r="P190" s="214">
        <f>SUM(P191:P192)</f>
        <v>0</v>
      </c>
      <c r="Q190" s="213"/>
      <c r="R190" s="214">
        <f>SUM(R191:R192)</f>
        <v>0</v>
      </c>
      <c r="S190" s="213"/>
      <c r="T190" s="215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6" t="s">
        <v>90</v>
      </c>
      <c r="AT190" s="217" t="s">
        <v>81</v>
      </c>
      <c r="AU190" s="217" t="s">
        <v>90</v>
      </c>
      <c r="AY190" s="216" t="s">
        <v>135</v>
      </c>
      <c r="BK190" s="218">
        <f>SUM(BK191:BK192)</f>
        <v>0</v>
      </c>
    </row>
    <row r="191" spans="1:65" s="2" customFormat="1" ht="33" customHeight="1">
      <c r="A191" s="39"/>
      <c r="B191" s="40"/>
      <c r="C191" s="221" t="s">
        <v>333</v>
      </c>
      <c r="D191" s="221" t="s">
        <v>137</v>
      </c>
      <c r="E191" s="222" t="s">
        <v>334</v>
      </c>
      <c r="F191" s="223" t="s">
        <v>335</v>
      </c>
      <c r="G191" s="224" t="s">
        <v>184</v>
      </c>
      <c r="H191" s="225">
        <v>74.581</v>
      </c>
      <c r="I191" s="226"/>
      <c r="J191" s="227">
        <f>ROUND(I191*H191,2)</f>
        <v>0</v>
      </c>
      <c r="K191" s="223" t="s">
        <v>141</v>
      </c>
      <c r="L191" s="45"/>
      <c r="M191" s="228" t="s">
        <v>1</v>
      </c>
      <c r="N191" s="229" t="s">
        <v>47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142</v>
      </c>
      <c r="AT191" s="232" t="s">
        <v>137</v>
      </c>
      <c r="AU191" s="232" t="s">
        <v>21</v>
      </c>
      <c r="AY191" s="17" t="s">
        <v>135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7" t="s">
        <v>90</v>
      </c>
      <c r="BK191" s="233">
        <f>ROUND(I191*H191,2)</f>
        <v>0</v>
      </c>
      <c r="BL191" s="17" t="s">
        <v>142</v>
      </c>
      <c r="BM191" s="232" t="s">
        <v>336</v>
      </c>
    </row>
    <row r="192" spans="1:47" s="2" customFormat="1" ht="12">
      <c r="A192" s="39"/>
      <c r="B192" s="40"/>
      <c r="C192" s="41"/>
      <c r="D192" s="234" t="s">
        <v>144</v>
      </c>
      <c r="E192" s="41"/>
      <c r="F192" s="235" t="s">
        <v>337</v>
      </c>
      <c r="G192" s="41"/>
      <c r="H192" s="41"/>
      <c r="I192" s="236"/>
      <c r="J192" s="41"/>
      <c r="K192" s="41"/>
      <c r="L192" s="45"/>
      <c r="M192" s="284"/>
      <c r="N192" s="285"/>
      <c r="O192" s="286"/>
      <c r="P192" s="286"/>
      <c r="Q192" s="286"/>
      <c r="R192" s="286"/>
      <c r="S192" s="286"/>
      <c r="T192" s="287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7" t="s">
        <v>144</v>
      </c>
      <c r="AU192" s="17" t="s">
        <v>21</v>
      </c>
    </row>
    <row r="193" spans="1:31" s="2" customFormat="1" ht="6.95" customHeight="1">
      <c r="A193" s="39"/>
      <c r="B193" s="67"/>
      <c r="C193" s="68"/>
      <c r="D193" s="68"/>
      <c r="E193" s="68"/>
      <c r="F193" s="68"/>
      <c r="G193" s="68"/>
      <c r="H193" s="68"/>
      <c r="I193" s="68"/>
      <c r="J193" s="68"/>
      <c r="K193" s="68"/>
      <c r="L193" s="45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sheetProtection password="CC35" sheet="1" objects="1" scenarios="1" formatColumns="0" formatRows="0" autoFilter="0"/>
  <autoFilter ref="C119:K192"/>
  <mergeCells count="9">
    <mergeCell ref="E7:H7"/>
    <mergeCell ref="E9:H9"/>
    <mergeCell ref="E18:H18"/>
    <mergeCell ref="E27:H27"/>
    <mergeCell ref="E84:H84"/>
    <mergeCell ref="E86:H86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26.25" customHeight="1">
      <c r="B7" s="20"/>
      <c r="E7" s="142" t="str">
        <f>'Rekapitulace stavby'!K6</f>
        <v xml:space="preserve">Zpevněné plochy, park.stíní odvodněné ul.Plzeňská pr.st.po zn  Králův Dvůr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338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92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4. 11. 2021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ROUND((SUM(BE118:BE178)),2)</f>
        <v>0</v>
      </c>
      <c r="G33" s="39"/>
      <c r="H33" s="39"/>
      <c r="I33" s="158">
        <v>0.21</v>
      </c>
      <c r="J33" s="157">
        <f>ROUND(((SUM(BE118:BE178))*I33),2)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ROUND((SUM(BF118:BF178)),2)</f>
        <v>0</v>
      </c>
      <c r="G34" s="39"/>
      <c r="H34" s="39"/>
      <c r="I34" s="158">
        <v>0.15</v>
      </c>
      <c r="J34" s="157">
        <f>ROUND(((SUM(BF118:BF178))*I34),2)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ROUND((SUM(BG118:BG178)),2)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ROUND((SUM(BH118:BH178)),2)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ROUND((SUM(BI118:BI178)),2)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111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77" t="str">
        <f>E7</f>
        <v xml:space="preserve">Zpevněné plochy, park.stíní odvodněné ul.Plzeňská pr.st.po zn  Králův Dvůr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109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30" customHeight="1">
      <c r="A86" s="39"/>
      <c r="B86" s="40"/>
      <c r="C86" s="41"/>
      <c r="D86" s="41"/>
      <c r="E86" s="77" t="str">
        <f>E9</f>
        <v>19012022d - Zpevněné plochy, park.stíní odvodněné ul.Plzeňská pr.st.po zn Králův Dvůr- Vegtační úpravy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>Králův Dvůr</v>
      </c>
      <c r="G88" s="41"/>
      <c r="H88" s="41"/>
      <c r="I88" s="32" t="s">
        <v>24</v>
      </c>
      <c r="J88" s="80" t="str">
        <f>IF(J12="","",J12)</f>
        <v>4. 11. 2021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2" t="s">
        <v>30</v>
      </c>
      <c r="D90" s="41"/>
      <c r="E90" s="41"/>
      <c r="F90" s="27" t="str">
        <f>E15</f>
        <v>Dvůr Králové</v>
      </c>
      <c r="G90" s="41"/>
      <c r="H90" s="41"/>
      <c r="I90" s="32" t="s">
        <v>36</v>
      </c>
      <c r="J90" s="37" t="str">
        <f>E21</f>
        <v xml:space="preserve">Novák a partzner , SunCad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 xml:space="preserve">Novák a partzner , SunCad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112</v>
      </c>
      <c r="D93" s="179"/>
      <c r="E93" s="179"/>
      <c r="F93" s="179"/>
      <c r="G93" s="179"/>
      <c r="H93" s="179"/>
      <c r="I93" s="179"/>
      <c r="J93" s="180" t="s">
        <v>113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114</v>
      </c>
      <c r="D95" s="41"/>
      <c r="E95" s="41"/>
      <c r="F95" s="41"/>
      <c r="G95" s="41"/>
      <c r="H95" s="41"/>
      <c r="I95" s="41"/>
      <c r="J95" s="111">
        <f>J118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115</v>
      </c>
    </row>
    <row r="96" spans="1:31" s="9" customFormat="1" ht="24.95" customHeight="1">
      <c r="A96" s="9"/>
      <c r="B96" s="182"/>
      <c r="C96" s="183"/>
      <c r="D96" s="184" t="s">
        <v>116</v>
      </c>
      <c r="E96" s="185"/>
      <c r="F96" s="185"/>
      <c r="G96" s="185"/>
      <c r="H96" s="185"/>
      <c r="I96" s="185"/>
      <c r="J96" s="186">
        <f>J119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117</v>
      </c>
      <c r="E97" s="191"/>
      <c r="F97" s="191"/>
      <c r="G97" s="191"/>
      <c r="H97" s="191"/>
      <c r="I97" s="191"/>
      <c r="J97" s="192">
        <f>J120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217</v>
      </c>
      <c r="E98" s="191"/>
      <c r="F98" s="191"/>
      <c r="G98" s="191"/>
      <c r="H98" s="191"/>
      <c r="I98" s="191"/>
      <c r="J98" s="192">
        <f>J176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3" t="s">
        <v>120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2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7" t="str">
        <f>E7</f>
        <v xml:space="preserve">Zpevněné plochy, park.stíní odvodněné ul.Plzeňská pr.st.po zn  Králův Dvůr</v>
      </c>
      <c r="F108" s="32"/>
      <c r="G108" s="32"/>
      <c r="H108" s="32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2" t="s">
        <v>109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30" customHeight="1">
      <c r="A110" s="39"/>
      <c r="B110" s="40"/>
      <c r="C110" s="41"/>
      <c r="D110" s="41"/>
      <c r="E110" s="77" t="str">
        <f>E9</f>
        <v>19012022d - Zpevněné plochy, park.stíní odvodněné ul.Plzeňská pr.st.po zn Králův Dvůr- Vegtační úpravy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22</v>
      </c>
      <c r="D112" s="41"/>
      <c r="E112" s="41"/>
      <c r="F112" s="27" t="str">
        <f>F12</f>
        <v>Králův Dvůr</v>
      </c>
      <c r="G112" s="41"/>
      <c r="H112" s="41"/>
      <c r="I112" s="32" t="s">
        <v>24</v>
      </c>
      <c r="J112" s="80" t="str">
        <f>IF(J12="","",J12)</f>
        <v>4. 11. 2021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5.65" customHeight="1">
      <c r="A114" s="39"/>
      <c r="B114" s="40"/>
      <c r="C114" s="32" t="s">
        <v>30</v>
      </c>
      <c r="D114" s="41"/>
      <c r="E114" s="41"/>
      <c r="F114" s="27" t="str">
        <f>E15</f>
        <v>Dvůr Králové</v>
      </c>
      <c r="G114" s="41"/>
      <c r="H114" s="41"/>
      <c r="I114" s="32" t="s">
        <v>36</v>
      </c>
      <c r="J114" s="37" t="str">
        <f>E21</f>
        <v xml:space="preserve">Novák a partzner , SunCad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2" t="s">
        <v>34</v>
      </c>
      <c r="D115" s="41"/>
      <c r="E115" s="41"/>
      <c r="F115" s="27" t="str">
        <f>IF(E18="","",E18)</f>
        <v>Vyplň údaj</v>
      </c>
      <c r="G115" s="41"/>
      <c r="H115" s="41"/>
      <c r="I115" s="32" t="s">
        <v>39</v>
      </c>
      <c r="J115" s="37" t="str">
        <f>E24</f>
        <v xml:space="preserve">Novák a partzner , SunCad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4"/>
      <c r="B117" s="195"/>
      <c r="C117" s="196" t="s">
        <v>121</v>
      </c>
      <c r="D117" s="197" t="s">
        <v>67</v>
      </c>
      <c r="E117" s="197" t="s">
        <v>63</v>
      </c>
      <c r="F117" s="197" t="s">
        <v>64</v>
      </c>
      <c r="G117" s="197" t="s">
        <v>122</v>
      </c>
      <c r="H117" s="197" t="s">
        <v>123</v>
      </c>
      <c r="I117" s="197" t="s">
        <v>124</v>
      </c>
      <c r="J117" s="197" t="s">
        <v>113</v>
      </c>
      <c r="K117" s="198" t="s">
        <v>125</v>
      </c>
      <c r="L117" s="199"/>
      <c r="M117" s="101" t="s">
        <v>1</v>
      </c>
      <c r="N117" s="102" t="s">
        <v>46</v>
      </c>
      <c r="O117" s="102" t="s">
        <v>126</v>
      </c>
      <c r="P117" s="102" t="s">
        <v>127</v>
      </c>
      <c r="Q117" s="102" t="s">
        <v>128</v>
      </c>
      <c r="R117" s="102" t="s">
        <v>129</v>
      </c>
      <c r="S117" s="102" t="s">
        <v>130</v>
      </c>
      <c r="T117" s="103" t="s">
        <v>131</v>
      </c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</row>
    <row r="118" spans="1:63" s="2" customFormat="1" ht="22.8" customHeight="1">
      <c r="A118" s="39"/>
      <c r="B118" s="40"/>
      <c r="C118" s="108" t="s">
        <v>132</v>
      </c>
      <c r="D118" s="41"/>
      <c r="E118" s="41"/>
      <c r="F118" s="41"/>
      <c r="G118" s="41"/>
      <c r="H118" s="41"/>
      <c r="I118" s="41"/>
      <c r="J118" s="200">
        <f>BK118</f>
        <v>0</v>
      </c>
      <c r="K118" s="41"/>
      <c r="L118" s="45"/>
      <c r="M118" s="104"/>
      <c r="N118" s="201"/>
      <c r="O118" s="105"/>
      <c r="P118" s="202">
        <f>P119</f>
        <v>0</v>
      </c>
      <c r="Q118" s="105"/>
      <c r="R118" s="202">
        <f>R119</f>
        <v>0.953477</v>
      </c>
      <c r="S118" s="105"/>
      <c r="T118" s="203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7" t="s">
        <v>81</v>
      </c>
      <c r="AU118" s="17" t="s">
        <v>115</v>
      </c>
      <c r="BK118" s="204">
        <f>BK119</f>
        <v>0</v>
      </c>
    </row>
    <row r="119" spans="1:63" s="12" customFormat="1" ht="25.9" customHeight="1">
      <c r="A119" s="12"/>
      <c r="B119" s="205"/>
      <c r="C119" s="206"/>
      <c r="D119" s="207" t="s">
        <v>81</v>
      </c>
      <c r="E119" s="208" t="s">
        <v>133</v>
      </c>
      <c r="F119" s="208" t="s">
        <v>134</v>
      </c>
      <c r="G119" s="206"/>
      <c r="H119" s="206"/>
      <c r="I119" s="209"/>
      <c r="J119" s="210">
        <f>BK119</f>
        <v>0</v>
      </c>
      <c r="K119" s="206"/>
      <c r="L119" s="211"/>
      <c r="M119" s="212"/>
      <c r="N119" s="213"/>
      <c r="O119" s="213"/>
      <c r="P119" s="214">
        <f>P120+P176</f>
        <v>0</v>
      </c>
      <c r="Q119" s="213"/>
      <c r="R119" s="214">
        <f>R120+R176</f>
        <v>0.953477</v>
      </c>
      <c r="S119" s="213"/>
      <c r="T119" s="215">
        <f>T120+T176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6" t="s">
        <v>90</v>
      </c>
      <c r="AT119" s="217" t="s">
        <v>81</v>
      </c>
      <c r="AU119" s="217" t="s">
        <v>82</v>
      </c>
      <c r="AY119" s="216" t="s">
        <v>135</v>
      </c>
      <c r="BK119" s="218">
        <f>BK120+BK176</f>
        <v>0</v>
      </c>
    </row>
    <row r="120" spans="1:63" s="12" customFormat="1" ht="22.8" customHeight="1">
      <c r="A120" s="12"/>
      <c r="B120" s="205"/>
      <c r="C120" s="206"/>
      <c r="D120" s="207" t="s">
        <v>81</v>
      </c>
      <c r="E120" s="219" t="s">
        <v>90</v>
      </c>
      <c r="F120" s="219" t="s">
        <v>136</v>
      </c>
      <c r="G120" s="206"/>
      <c r="H120" s="206"/>
      <c r="I120" s="209"/>
      <c r="J120" s="220">
        <f>BK120</f>
        <v>0</v>
      </c>
      <c r="K120" s="206"/>
      <c r="L120" s="211"/>
      <c r="M120" s="212"/>
      <c r="N120" s="213"/>
      <c r="O120" s="213"/>
      <c r="P120" s="214">
        <f>SUM(P121:P175)</f>
        <v>0</v>
      </c>
      <c r="Q120" s="213"/>
      <c r="R120" s="214">
        <f>SUM(R121:R175)</f>
        <v>0.953477</v>
      </c>
      <c r="S120" s="213"/>
      <c r="T120" s="215">
        <f>SUM(T121:T175)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6" t="s">
        <v>90</v>
      </c>
      <c r="AT120" s="217" t="s">
        <v>81</v>
      </c>
      <c r="AU120" s="217" t="s">
        <v>90</v>
      </c>
      <c r="AY120" s="216" t="s">
        <v>135</v>
      </c>
      <c r="BK120" s="218">
        <f>SUM(BK121:BK175)</f>
        <v>0</v>
      </c>
    </row>
    <row r="121" spans="1:65" s="2" customFormat="1" ht="24.15" customHeight="1">
      <c r="A121" s="39"/>
      <c r="B121" s="40"/>
      <c r="C121" s="221" t="s">
        <v>90</v>
      </c>
      <c r="D121" s="221" t="s">
        <v>137</v>
      </c>
      <c r="E121" s="222" t="s">
        <v>339</v>
      </c>
      <c r="F121" s="223" t="s">
        <v>340</v>
      </c>
      <c r="G121" s="224" t="s">
        <v>317</v>
      </c>
      <c r="H121" s="225">
        <v>142.95</v>
      </c>
      <c r="I121" s="226"/>
      <c r="J121" s="227">
        <f>ROUND(I121*H121,2)</f>
        <v>0</v>
      </c>
      <c r="K121" s="223" t="s">
        <v>141</v>
      </c>
      <c r="L121" s="45"/>
      <c r="M121" s="228" t="s">
        <v>1</v>
      </c>
      <c r="N121" s="229" t="s">
        <v>47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142</v>
      </c>
      <c r="AT121" s="232" t="s">
        <v>137</v>
      </c>
      <c r="AU121" s="232" t="s">
        <v>21</v>
      </c>
      <c r="AY121" s="17" t="s">
        <v>135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7" t="s">
        <v>90</v>
      </c>
      <c r="BK121" s="233">
        <f>ROUND(I121*H121,2)</f>
        <v>0</v>
      </c>
      <c r="BL121" s="17" t="s">
        <v>142</v>
      </c>
      <c r="BM121" s="232" t="s">
        <v>341</v>
      </c>
    </row>
    <row r="122" spans="1:47" s="2" customFormat="1" ht="12">
      <c r="A122" s="39"/>
      <c r="B122" s="40"/>
      <c r="C122" s="41"/>
      <c r="D122" s="234" t="s">
        <v>144</v>
      </c>
      <c r="E122" s="41"/>
      <c r="F122" s="235" t="s">
        <v>342</v>
      </c>
      <c r="G122" s="41"/>
      <c r="H122" s="41"/>
      <c r="I122" s="236"/>
      <c r="J122" s="41"/>
      <c r="K122" s="41"/>
      <c r="L122" s="45"/>
      <c r="M122" s="237"/>
      <c r="N122" s="23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144</v>
      </c>
      <c r="AU122" s="17" t="s">
        <v>21</v>
      </c>
    </row>
    <row r="123" spans="1:51" s="13" customFormat="1" ht="12">
      <c r="A123" s="13"/>
      <c r="B123" s="239"/>
      <c r="C123" s="240"/>
      <c r="D123" s="234" t="s">
        <v>146</v>
      </c>
      <c r="E123" s="241" t="s">
        <v>1</v>
      </c>
      <c r="F123" s="242" t="s">
        <v>343</v>
      </c>
      <c r="G123" s="240"/>
      <c r="H123" s="241" t="s">
        <v>1</v>
      </c>
      <c r="I123" s="243"/>
      <c r="J123" s="240"/>
      <c r="K123" s="240"/>
      <c r="L123" s="244"/>
      <c r="M123" s="245"/>
      <c r="N123" s="246"/>
      <c r="O123" s="246"/>
      <c r="P123" s="246"/>
      <c r="Q123" s="246"/>
      <c r="R123" s="246"/>
      <c r="S123" s="246"/>
      <c r="T123" s="24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8" t="s">
        <v>146</v>
      </c>
      <c r="AU123" s="248" t="s">
        <v>21</v>
      </c>
      <c r="AV123" s="13" t="s">
        <v>90</v>
      </c>
      <c r="AW123" s="13" t="s">
        <v>38</v>
      </c>
      <c r="AX123" s="13" t="s">
        <v>82</v>
      </c>
      <c r="AY123" s="248" t="s">
        <v>135</v>
      </c>
    </row>
    <row r="124" spans="1:51" s="14" customFormat="1" ht="12">
      <c r="A124" s="14"/>
      <c r="B124" s="249"/>
      <c r="C124" s="250"/>
      <c r="D124" s="234" t="s">
        <v>146</v>
      </c>
      <c r="E124" s="251" t="s">
        <v>1</v>
      </c>
      <c r="F124" s="252" t="s">
        <v>344</v>
      </c>
      <c r="G124" s="250"/>
      <c r="H124" s="253">
        <v>142.95</v>
      </c>
      <c r="I124" s="254"/>
      <c r="J124" s="250"/>
      <c r="K124" s="250"/>
      <c r="L124" s="255"/>
      <c r="M124" s="256"/>
      <c r="N124" s="257"/>
      <c r="O124" s="257"/>
      <c r="P124" s="257"/>
      <c r="Q124" s="257"/>
      <c r="R124" s="257"/>
      <c r="S124" s="257"/>
      <c r="T124" s="25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9" t="s">
        <v>146</v>
      </c>
      <c r="AU124" s="259" t="s">
        <v>21</v>
      </c>
      <c r="AV124" s="14" t="s">
        <v>21</v>
      </c>
      <c r="AW124" s="14" t="s">
        <v>38</v>
      </c>
      <c r="AX124" s="14" t="s">
        <v>82</v>
      </c>
      <c r="AY124" s="259" t="s">
        <v>135</v>
      </c>
    </row>
    <row r="125" spans="1:51" s="15" customFormat="1" ht="12">
      <c r="A125" s="15"/>
      <c r="B125" s="260"/>
      <c r="C125" s="261"/>
      <c r="D125" s="234" t="s">
        <v>146</v>
      </c>
      <c r="E125" s="262" t="s">
        <v>1</v>
      </c>
      <c r="F125" s="263" t="s">
        <v>149</v>
      </c>
      <c r="G125" s="261"/>
      <c r="H125" s="264">
        <v>142.95</v>
      </c>
      <c r="I125" s="265"/>
      <c r="J125" s="261"/>
      <c r="K125" s="261"/>
      <c r="L125" s="266"/>
      <c r="M125" s="267"/>
      <c r="N125" s="268"/>
      <c r="O125" s="268"/>
      <c r="P125" s="268"/>
      <c r="Q125" s="268"/>
      <c r="R125" s="268"/>
      <c r="S125" s="268"/>
      <c r="T125" s="269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70" t="s">
        <v>146</v>
      </c>
      <c r="AU125" s="270" t="s">
        <v>21</v>
      </c>
      <c r="AV125" s="15" t="s">
        <v>142</v>
      </c>
      <c r="AW125" s="15" t="s">
        <v>38</v>
      </c>
      <c r="AX125" s="15" t="s">
        <v>90</v>
      </c>
      <c r="AY125" s="270" t="s">
        <v>135</v>
      </c>
    </row>
    <row r="126" spans="1:65" s="2" customFormat="1" ht="21.75" customHeight="1">
      <c r="A126" s="39"/>
      <c r="B126" s="40"/>
      <c r="C126" s="221" t="s">
        <v>21</v>
      </c>
      <c r="D126" s="221" t="s">
        <v>137</v>
      </c>
      <c r="E126" s="222" t="s">
        <v>345</v>
      </c>
      <c r="F126" s="223" t="s">
        <v>346</v>
      </c>
      <c r="G126" s="224" t="s">
        <v>317</v>
      </c>
      <c r="H126" s="225">
        <v>142.95</v>
      </c>
      <c r="I126" s="226"/>
      <c r="J126" s="227">
        <f>ROUND(I126*H126,2)</f>
        <v>0</v>
      </c>
      <c r="K126" s="223" t="s">
        <v>1</v>
      </c>
      <c r="L126" s="45"/>
      <c r="M126" s="228" t="s">
        <v>1</v>
      </c>
      <c r="N126" s="229" t="s">
        <v>47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142</v>
      </c>
      <c r="AT126" s="232" t="s">
        <v>137</v>
      </c>
      <c r="AU126" s="232" t="s">
        <v>21</v>
      </c>
      <c r="AY126" s="17" t="s">
        <v>135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7" t="s">
        <v>90</v>
      </c>
      <c r="BK126" s="233">
        <f>ROUND(I126*H126,2)</f>
        <v>0</v>
      </c>
      <c r="BL126" s="17" t="s">
        <v>142</v>
      </c>
      <c r="BM126" s="232" t="s">
        <v>347</v>
      </c>
    </row>
    <row r="127" spans="1:47" s="2" customFormat="1" ht="12">
      <c r="A127" s="39"/>
      <c r="B127" s="40"/>
      <c r="C127" s="41"/>
      <c r="D127" s="234" t="s">
        <v>144</v>
      </c>
      <c r="E127" s="41"/>
      <c r="F127" s="235" t="s">
        <v>346</v>
      </c>
      <c r="G127" s="41"/>
      <c r="H127" s="41"/>
      <c r="I127" s="236"/>
      <c r="J127" s="41"/>
      <c r="K127" s="41"/>
      <c r="L127" s="45"/>
      <c r="M127" s="237"/>
      <c r="N127" s="23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7" t="s">
        <v>144</v>
      </c>
      <c r="AU127" s="17" t="s">
        <v>21</v>
      </c>
    </row>
    <row r="128" spans="1:51" s="13" customFormat="1" ht="12">
      <c r="A128" s="13"/>
      <c r="B128" s="239"/>
      <c r="C128" s="240"/>
      <c r="D128" s="234" t="s">
        <v>146</v>
      </c>
      <c r="E128" s="241" t="s">
        <v>1</v>
      </c>
      <c r="F128" s="242" t="s">
        <v>343</v>
      </c>
      <c r="G128" s="240"/>
      <c r="H128" s="241" t="s">
        <v>1</v>
      </c>
      <c r="I128" s="243"/>
      <c r="J128" s="240"/>
      <c r="K128" s="240"/>
      <c r="L128" s="244"/>
      <c r="M128" s="245"/>
      <c r="N128" s="246"/>
      <c r="O128" s="246"/>
      <c r="P128" s="246"/>
      <c r="Q128" s="246"/>
      <c r="R128" s="246"/>
      <c r="S128" s="246"/>
      <c r="T128" s="24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8" t="s">
        <v>146</v>
      </c>
      <c r="AU128" s="248" t="s">
        <v>21</v>
      </c>
      <c r="AV128" s="13" t="s">
        <v>90</v>
      </c>
      <c r="AW128" s="13" t="s">
        <v>38</v>
      </c>
      <c r="AX128" s="13" t="s">
        <v>82</v>
      </c>
      <c r="AY128" s="248" t="s">
        <v>135</v>
      </c>
    </row>
    <row r="129" spans="1:51" s="14" customFormat="1" ht="12">
      <c r="A129" s="14"/>
      <c r="B129" s="249"/>
      <c r="C129" s="250"/>
      <c r="D129" s="234" t="s">
        <v>146</v>
      </c>
      <c r="E129" s="251" t="s">
        <v>1</v>
      </c>
      <c r="F129" s="252" t="s">
        <v>344</v>
      </c>
      <c r="G129" s="250"/>
      <c r="H129" s="253">
        <v>142.95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9" t="s">
        <v>146</v>
      </c>
      <c r="AU129" s="259" t="s">
        <v>21</v>
      </c>
      <c r="AV129" s="14" t="s">
        <v>21</v>
      </c>
      <c r="AW129" s="14" t="s">
        <v>38</v>
      </c>
      <c r="AX129" s="14" t="s">
        <v>82</v>
      </c>
      <c r="AY129" s="259" t="s">
        <v>135</v>
      </c>
    </row>
    <row r="130" spans="1:51" s="15" customFormat="1" ht="12">
      <c r="A130" s="15"/>
      <c r="B130" s="260"/>
      <c r="C130" s="261"/>
      <c r="D130" s="234" t="s">
        <v>146</v>
      </c>
      <c r="E130" s="262" t="s">
        <v>1</v>
      </c>
      <c r="F130" s="263" t="s">
        <v>149</v>
      </c>
      <c r="G130" s="261"/>
      <c r="H130" s="264">
        <v>142.95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0" t="s">
        <v>146</v>
      </c>
      <c r="AU130" s="270" t="s">
        <v>21</v>
      </c>
      <c r="AV130" s="15" t="s">
        <v>142</v>
      </c>
      <c r="AW130" s="15" t="s">
        <v>38</v>
      </c>
      <c r="AX130" s="15" t="s">
        <v>90</v>
      </c>
      <c r="AY130" s="270" t="s">
        <v>135</v>
      </c>
    </row>
    <row r="131" spans="1:65" s="2" customFormat="1" ht="37.8" customHeight="1">
      <c r="A131" s="39"/>
      <c r="B131" s="40"/>
      <c r="C131" s="221" t="s">
        <v>155</v>
      </c>
      <c r="D131" s="221" t="s">
        <v>137</v>
      </c>
      <c r="E131" s="222" t="s">
        <v>348</v>
      </c>
      <c r="F131" s="223" t="s">
        <v>349</v>
      </c>
      <c r="G131" s="224" t="s">
        <v>140</v>
      </c>
      <c r="H131" s="225">
        <v>953</v>
      </c>
      <c r="I131" s="226"/>
      <c r="J131" s="227">
        <f>ROUND(I131*H131,2)</f>
        <v>0</v>
      </c>
      <c r="K131" s="223" t="s">
        <v>141</v>
      </c>
      <c r="L131" s="45"/>
      <c r="M131" s="228" t="s">
        <v>1</v>
      </c>
      <c r="N131" s="229" t="s">
        <v>47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142</v>
      </c>
      <c r="AT131" s="232" t="s">
        <v>137</v>
      </c>
      <c r="AU131" s="232" t="s">
        <v>21</v>
      </c>
      <c r="AY131" s="17" t="s">
        <v>135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90</v>
      </c>
      <c r="BK131" s="233">
        <f>ROUND(I131*H131,2)</f>
        <v>0</v>
      </c>
      <c r="BL131" s="17" t="s">
        <v>142</v>
      </c>
      <c r="BM131" s="232" t="s">
        <v>350</v>
      </c>
    </row>
    <row r="132" spans="1:47" s="2" customFormat="1" ht="12">
      <c r="A132" s="39"/>
      <c r="B132" s="40"/>
      <c r="C132" s="41"/>
      <c r="D132" s="234" t="s">
        <v>144</v>
      </c>
      <c r="E132" s="41"/>
      <c r="F132" s="235" t="s">
        <v>351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7" t="s">
        <v>144</v>
      </c>
      <c r="AU132" s="17" t="s">
        <v>21</v>
      </c>
    </row>
    <row r="133" spans="1:51" s="13" customFormat="1" ht="12">
      <c r="A133" s="13"/>
      <c r="B133" s="239"/>
      <c r="C133" s="240"/>
      <c r="D133" s="234" t="s">
        <v>146</v>
      </c>
      <c r="E133" s="241" t="s">
        <v>1</v>
      </c>
      <c r="F133" s="242" t="s">
        <v>352</v>
      </c>
      <c r="G133" s="240"/>
      <c r="H133" s="241" t="s">
        <v>1</v>
      </c>
      <c r="I133" s="243"/>
      <c r="J133" s="240"/>
      <c r="K133" s="240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146</v>
      </c>
      <c r="AU133" s="248" t="s">
        <v>21</v>
      </c>
      <c r="AV133" s="13" t="s">
        <v>90</v>
      </c>
      <c r="AW133" s="13" t="s">
        <v>38</v>
      </c>
      <c r="AX133" s="13" t="s">
        <v>82</v>
      </c>
      <c r="AY133" s="248" t="s">
        <v>135</v>
      </c>
    </row>
    <row r="134" spans="1:51" s="14" customFormat="1" ht="12">
      <c r="A134" s="14"/>
      <c r="B134" s="249"/>
      <c r="C134" s="250"/>
      <c r="D134" s="234" t="s">
        <v>146</v>
      </c>
      <c r="E134" s="251" t="s">
        <v>1</v>
      </c>
      <c r="F134" s="252" t="s">
        <v>353</v>
      </c>
      <c r="G134" s="250"/>
      <c r="H134" s="253">
        <v>953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146</v>
      </c>
      <c r="AU134" s="259" t="s">
        <v>21</v>
      </c>
      <c r="AV134" s="14" t="s">
        <v>21</v>
      </c>
      <c r="AW134" s="14" t="s">
        <v>38</v>
      </c>
      <c r="AX134" s="14" t="s">
        <v>82</v>
      </c>
      <c r="AY134" s="259" t="s">
        <v>135</v>
      </c>
    </row>
    <row r="135" spans="1:51" s="15" customFormat="1" ht="12">
      <c r="A135" s="15"/>
      <c r="B135" s="260"/>
      <c r="C135" s="261"/>
      <c r="D135" s="234" t="s">
        <v>146</v>
      </c>
      <c r="E135" s="262" t="s">
        <v>1</v>
      </c>
      <c r="F135" s="263" t="s">
        <v>149</v>
      </c>
      <c r="G135" s="261"/>
      <c r="H135" s="264">
        <v>953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0" t="s">
        <v>146</v>
      </c>
      <c r="AU135" s="270" t="s">
        <v>21</v>
      </c>
      <c r="AV135" s="15" t="s">
        <v>142</v>
      </c>
      <c r="AW135" s="15" t="s">
        <v>38</v>
      </c>
      <c r="AX135" s="15" t="s">
        <v>90</v>
      </c>
      <c r="AY135" s="270" t="s">
        <v>135</v>
      </c>
    </row>
    <row r="136" spans="1:65" s="2" customFormat="1" ht="33" customHeight="1">
      <c r="A136" s="39"/>
      <c r="B136" s="40"/>
      <c r="C136" s="221" t="s">
        <v>142</v>
      </c>
      <c r="D136" s="221" t="s">
        <v>137</v>
      </c>
      <c r="E136" s="222" t="s">
        <v>354</v>
      </c>
      <c r="F136" s="223" t="s">
        <v>355</v>
      </c>
      <c r="G136" s="224" t="s">
        <v>140</v>
      </c>
      <c r="H136" s="225">
        <v>953</v>
      </c>
      <c r="I136" s="226"/>
      <c r="J136" s="227">
        <f>ROUND(I136*H136,2)</f>
        <v>0</v>
      </c>
      <c r="K136" s="223" t="s">
        <v>141</v>
      </c>
      <c r="L136" s="45"/>
      <c r="M136" s="228" t="s">
        <v>1</v>
      </c>
      <c r="N136" s="229" t="s">
        <v>47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142</v>
      </c>
      <c r="AT136" s="232" t="s">
        <v>137</v>
      </c>
      <c r="AU136" s="232" t="s">
        <v>21</v>
      </c>
      <c r="AY136" s="17" t="s">
        <v>135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90</v>
      </c>
      <c r="BK136" s="233">
        <f>ROUND(I136*H136,2)</f>
        <v>0</v>
      </c>
      <c r="BL136" s="17" t="s">
        <v>142</v>
      </c>
      <c r="BM136" s="232" t="s">
        <v>356</v>
      </c>
    </row>
    <row r="137" spans="1:47" s="2" customFormat="1" ht="12">
      <c r="A137" s="39"/>
      <c r="B137" s="40"/>
      <c r="C137" s="41"/>
      <c r="D137" s="234" t="s">
        <v>144</v>
      </c>
      <c r="E137" s="41"/>
      <c r="F137" s="235" t="s">
        <v>357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7" t="s">
        <v>144</v>
      </c>
      <c r="AU137" s="17" t="s">
        <v>21</v>
      </c>
    </row>
    <row r="138" spans="1:51" s="13" customFormat="1" ht="12">
      <c r="A138" s="13"/>
      <c r="B138" s="239"/>
      <c r="C138" s="240"/>
      <c r="D138" s="234" t="s">
        <v>146</v>
      </c>
      <c r="E138" s="241" t="s">
        <v>1</v>
      </c>
      <c r="F138" s="242" t="s">
        <v>343</v>
      </c>
      <c r="G138" s="240"/>
      <c r="H138" s="241" t="s">
        <v>1</v>
      </c>
      <c r="I138" s="243"/>
      <c r="J138" s="240"/>
      <c r="K138" s="240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146</v>
      </c>
      <c r="AU138" s="248" t="s">
        <v>21</v>
      </c>
      <c r="AV138" s="13" t="s">
        <v>90</v>
      </c>
      <c r="AW138" s="13" t="s">
        <v>38</v>
      </c>
      <c r="AX138" s="13" t="s">
        <v>82</v>
      </c>
      <c r="AY138" s="248" t="s">
        <v>135</v>
      </c>
    </row>
    <row r="139" spans="1:51" s="14" customFormat="1" ht="12">
      <c r="A139" s="14"/>
      <c r="B139" s="249"/>
      <c r="C139" s="250"/>
      <c r="D139" s="234" t="s">
        <v>146</v>
      </c>
      <c r="E139" s="251" t="s">
        <v>1</v>
      </c>
      <c r="F139" s="252" t="s">
        <v>353</v>
      </c>
      <c r="G139" s="250"/>
      <c r="H139" s="253">
        <v>953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146</v>
      </c>
      <c r="AU139" s="259" t="s">
        <v>21</v>
      </c>
      <c r="AV139" s="14" t="s">
        <v>21</v>
      </c>
      <c r="AW139" s="14" t="s">
        <v>38</v>
      </c>
      <c r="AX139" s="14" t="s">
        <v>82</v>
      </c>
      <c r="AY139" s="259" t="s">
        <v>135</v>
      </c>
    </row>
    <row r="140" spans="1:51" s="15" customFormat="1" ht="12">
      <c r="A140" s="15"/>
      <c r="B140" s="260"/>
      <c r="C140" s="261"/>
      <c r="D140" s="234" t="s">
        <v>146</v>
      </c>
      <c r="E140" s="262" t="s">
        <v>1</v>
      </c>
      <c r="F140" s="263" t="s">
        <v>149</v>
      </c>
      <c r="G140" s="261"/>
      <c r="H140" s="264">
        <v>953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0" t="s">
        <v>146</v>
      </c>
      <c r="AU140" s="270" t="s">
        <v>21</v>
      </c>
      <c r="AV140" s="15" t="s">
        <v>142</v>
      </c>
      <c r="AW140" s="15" t="s">
        <v>38</v>
      </c>
      <c r="AX140" s="15" t="s">
        <v>90</v>
      </c>
      <c r="AY140" s="270" t="s">
        <v>135</v>
      </c>
    </row>
    <row r="141" spans="1:65" s="2" customFormat="1" ht="24.15" customHeight="1">
      <c r="A141" s="39"/>
      <c r="B141" s="40"/>
      <c r="C141" s="221" t="s">
        <v>166</v>
      </c>
      <c r="D141" s="221" t="s">
        <v>137</v>
      </c>
      <c r="E141" s="222" t="s">
        <v>358</v>
      </c>
      <c r="F141" s="223" t="s">
        <v>359</v>
      </c>
      <c r="G141" s="224" t="s">
        <v>140</v>
      </c>
      <c r="H141" s="225">
        <v>953</v>
      </c>
      <c r="I141" s="226"/>
      <c r="J141" s="227">
        <f>ROUND(I141*H141,2)</f>
        <v>0</v>
      </c>
      <c r="K141" s="223" t="s">
        <v>141</v>
      </c>
      <c r="L141" s="45"/>
      <c r="M141" s="228" t="s">
        <v>1</v>
      </c>
      <c r="N141" s="229" t="s">
        <v>47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142</v>
      </c>
      <c r="AT141" s="232" t="s">
        <v>137</v>
      </c>
      <c r="AU141" s="232" t="s">
        <v>21</v>
      </c>
      <c r="AY141" s="17" t="s">
        <v>135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7" t="s">
        <v>90</v>
      </c>
      <c r="BK141" s="233">
        <f>ROUND(I141*H141,2)</f>
        <v>0</v>
      </c>
      <c r="BL141" s="17" t="s">
        <v>142</v>
      </c>
      <c r="BM141" s="232" t="s">
        <v>360</v>
      </c>
    </row>
    <row r="142" spans="1:47" s="2" customFormat="1" ht="12">
      <c r="A142" s="39"/>
      <c r="B142" s="40"/>
      <c r="C142" s="41"/>
      <c r="D142" s="234" t="s">
        <v>144</v>
      </c>
      <c r="E142" s="41"/>
      <c r="F142" s="235" t="s">
        <v>361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7" t="s">
        <v>144</v>
      </c>
      <c r="AU142" s="17" t="s">
        <v>21</v>
      </c>
    </row>
    <row r="143" spans="1:51" s="13" customFormat="1" ht="12">
      <c r="A143" s="13"/>
      <c r="B143" s="239"/>
      <c r="C143" s="240"/>
      <c r="D143" s="234" t="s">
        <v>146</v>
      </c>
      <c r="E143" s="241" t="s">
        <v>1</v>
      </c>
      <c r="F143" s="242" t="s">
        <v>343</v>
      </c>
      <c r="G143" s="240"/>
      <c r="H143" s="241" t="s">
        <v>1</v>
      </c>
      <c r="I143" s="243"/>
      <c r="J143" s="240"/>
      <c r="K143" s="240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146</v>
      </c>
      <c r="AU143" s="248" t="s">
        <v>21</v>
      </c>
      <c r="AV143" s="13" t="s">
        <v>90</v>
      </c>
      <c r="AW143" s="13" t="s">
        <v>38</v>
      </c>
      <c r="AX143" s="13" t="s">
        <v>82</v>
      </c>
      <c r="AY143" s="248" t="s">
        <v>135</v>
      </c>
    </row>
    <row r="144" spans="1:51" s="14" customFormat="1" ht="12">
      <c r="A144" s="14"/>
      <c r="B144" s="249"/>
      <c r="C144" s="250"/>
      <c r="D144" s="234" t="s">
        <v>146</v>
      </c>
      <c r="E144" s="251" t="s">
        <v>1</v>
      </c>
      <c r="F144" s="252" t="s">
        <v>353</v>
      </c>
      <c r="G144" s="250"/>
      <c r="H144" s="253">
        <v>953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146</v>
      </c>
      <c r="AU144" s="259" t="s">
        <v>21</v>
      </c>
      <c r="AV144" s="14" t="s">
        <v>21</v>
      </c>
      <c r="AW144" s="14" t="s">
        <v>38</v>
      </c>
      <c r="AX144" s="14" t="s">
        <v>90</v>
      </c>
      <c r="AY144" s="259" t="s">
        <v>135</v>
      </c>
    </row>
    <row r="145" spans="1:65" s="2" customFormat="1" ht="16.5" customHeight="1">
      <c r="A145" s="39"/>
      <c r="B145" s="40"/>
      <c r="C145" s="274" t="s">
        <v>173</v>
      </c>
      <c r="D145" s="274" t="s">
        <v>234</v>
      </c>
      <c r="E145" s="275" t="s">
        <v>362</v>
      </c>
      <c r="F145" s="276" t="s">
        <v>363</v>
      </c>
      <c r="G145" s="277" t="s">
        <v>364</v>
      </c>
      <c r="H145" s="278">
        <v>0.477</v>
      </c>
      <c r="I145" s="279"/>
      <c r="J145" s="280">
        <f>ROUND(I145*H145,2)</f>
        <v>0</v>
      </c>
      <c r="K145" s="276" t="s">
        <v>1</v>
      </c>
      <c r="L145" s="281"/>
      <c r="M145" s="282" t="s">
        <v>1</v>
      </c>
      <c r="N145" s="283" t="s">
        <v>47</v>
      </c>
      <c r="O145" s="92"/>
      <c r="P145" s="230">
        <f>O145*H145</f>
        <v>0</v>
      </c>
      <c r="Q145" s="230">
        <v>0.001</v>
      </c>
      <c r="R145" s="230">
        <f>Q145*H145</f>
        <v>0.000477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187</v>
      </c>
      <c r="AT145" s="232" t="s">
        <v>234</v>
      </c>
      <c r="AU145" s="232" t="s">
        <v>21</v>
      </c>
      <c r="AY145" s="17" t="s">
        <v>135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7" t="s">
        <v>90</v>
      </c>
      <c r="BK145" s="233">
        <f>ROUND(I145*H145,2)</f>
        <v>0</v>
      </c>
      <c r="BL145" s="17" t="s">
        <v>142</v>
      </c>
      <c r="BM145" s="232" t="s">
        <v>365</v>
      </c>
    </row>
    <row r="146" spans="1:47" s="2" customFormat="1" ht="12">
      <c r="A146" s="39"/>
      <c r="B146" s="40"/>
      <c r="C146" s="41"/>
      <c r="D146" s="234" t="s">
        <v>144</v>
      </c>
      <c r="E146" s="41"/>
      <c r="F146" s="235" t="s">
        <v>363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7" t="s">
        <v>144</v>
      </c>
      <c r="AU146" s="17" t="s">
        <v>21</v>
      </c>
    </row>
    <row r="147" spans="1:51" s="14" customFormat="1" ht="12">
      <c r="A147" s="14"/>
      <c r="B147" s="249"/>
      <c r="C147" s="250"/>
      <c r="D147" s="234" t="s">
        <v>146</v>
      </c>
      <c r="E147" s="250"/>
      <c r="F147" s="252" t="s">
        <v>366</v>
      </c>
      <c r="G147" s="250"/>
      <c r="H147" s="253">
        <v>0.477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146</v>
      </c>
      <c r="AU147" s="259" t="s">
        <v>21</v>
      </c>
      <c r="AV147" s="14" t="s">
        <v>21</v>
      </c>
      <c r="AW147" s="14" t="s">
        <v>4</v>
      </c>
      <c r="AX147" s="14" t="s">
        <v>90</v>
      </c>
      <c r="AY147" s="259" t="s">
        <v>135</v>
      </c>
    </row>
    <row r="148" spans="1:65" s="2" customFormat="1" ht="24.15" customHeight="1">
      <c r="A148" s="39"/>
      <c r="B148" s="40"/>
      <c r="C148" s="221" t="s">
        <v>181</v>
      </c>
      <c r="D148" s="221" t="s">
        <v>137</v>
      </c>
      <c r="E148" s="222" t="s">
        <v>367</v>
      </c>
      <c r="F148" s="223" t="s">
        <v>368</v>
      </c>
      <c r="G148" s="224" t="s">
        <v>184</v>
      </c>
      <c r="H148" s="225">
        <v>0.953</v>
      </c>
      <c r="I148" s="226"/>
      <c r="J148" s="227">
        <f>ROUND(I148*H148,2)</f>
        <v>0</v>
      </c>
      <c r="K148" s="223" t="s">
        <v>141</v>
      </c>
      <c r="L148" s="45"/>
      <c r="M148" s="228" t="s">
        <v>1</v>
      </c>
      <c r="N148" s="229" t="s">
        <v>47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142</v>
      </c>
      <c r="AT148" s="232" t="s">
        <v>137</v>
      </c>
      <c r="AU148" s="232" t="s">
        <v>21</v>
      </c>
      <c r="AY148" s="17" t="s">
        <v>135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7" t="s">
        <v>90</v>
      </c>
      <c r="BK148" s="233">
        <f>ROUND(I148*H148,2)</f>
        <v>0</v>
      </c>
      <c r="BL148" s="17" t="s">
        <v>142</v>
      </c>
      <c r="BM148" s="232" t="s">
        <v>369</v>
      </c>
    </row>
    <row r="149" spans="1:47" s="2" customFormat="1" ht="12">
      <c r="A149" s="39"/>
      <c r="B149" s="40"/>
      <c r="C149" s="41"/>
      <c r="D149" s="234" t="s">
        <v>144</v>
      </c>
      <c r="E149" s="41"/>
      <c r="F149" s="235" t="s">
        <v>370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7" t="s">
        <v>144</v>
      </c>
      <c r="AU149" s="17" t="s">
        <v>21</v>
      </c>
    </row>
    <row r="150" spans="1:51" s="14" customFormat="1" ht="12">
      <c r="A150" s="14"/>
      <c r="B150" s="249"/>
      <c r="C150" s="250"/>
      <c r="D150" s="234" t="s">
        <v>146</v>
      </c>
      <c r="E150" s="251" t="s">
        <v>1</v>
      </c>
      <c r="F150" s="252" t="s">
        <v>371</v>
      </c>
      <c r="G150" s="250"/>
      <c r="H150" s="253">
        <v>0.953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9" t="s">
        <v>146</v>
      </c>
      <c r="AU150" s="259" t="s">
        <v>21</v>
      </c>
      <c r="AV150" s="14" t="s">
        <v>21</v>
      </c>
      <c r="AW150" s="14" t="s">
        <v>38</v>
      </c>
      <c r="AX150" s="14" t="s">
        <v>82</v>
      </c>
      <c r="AY150" s="259" t="s">
        <v>135</v>
      </c>
    </row>
    <row r="151" spans="1:51" s="15" customFormat="1" ht="12">
      <c r="A151" s="15"/>
      <c r="B151" s="260"/>
      <c r="C151" s="261"/>
      <c r="D151" s="234" t="s">
        <v>146</v>
      </c>
      <c r="E151" s="262" t="s">
        <v>1</v>
      </c>
      <c r="F151" s="263" t="s">
        <v>149</v>
      </c>
      <c r="G151" s="261"/>
      <c r="H151" s="264">
        <v>0.953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0" t="s">
        <v>146</v>
      </c>
      <c r="AU151" s="270" t="s">
        <v>21</v>
      </c>
      <c r="AV151" s="15" t="s">
        <v>142</v>
      </c>
      <c r="AW151" s="15" t="s">
        <v>38</v>
      </c>
      <c r="AX151" s="15" t="s">
        <v>90</v>
      </c>
      <c r="AY151" s="270" t="s">
        <v>135</v>
      </c>
    </row>
    <row r="152" spans="1:65" s="2" customFormat="1" ht="16.5" customHeight="1">
      <c r="A152" s="39"/>
      <c r="B152" s="40"/>
      <c r="C152" s="274" t="s">
        <v>187</v>
      </c>
      <c r="D152" s="274" t="s">
        <v>234</v>
      </c>
      <c r="E152" s="275" t="s">
        <v>372</v>
      </c>
      <c r="F152" s="276" t="s">
        <v>373</v>
      </c>
      <c r="G152" s="277" t="s">
        <v>364</v>
      </c>
      <c r="H152" s="278">
        <v>953</v>
      </c>
      <c r="I152" s="279"/>
      <c r="J152" s="280">
        <f>ROUND(I152*H152,2)</f>
        <v>0</v>
      </c>
      <c r="K152" s="276" t="s">
        <v>141</v>
      </c>
      <c r="L152" s="281"/>
      <c r="M152" s="282" t="s">
        <v>1</v>
      </c>
      <c r="N152" s="283" t="s">
        <v>47</v>
      </c>
      <c r="O152" s="92"/>
      <c r="P152" s="230">
        <f>O152*H152</f>
        <v>0</v>
      </c>
      <c r="Q152" s="230">
        <v>0.001</v>
      </c>
      <c r="R152" s="230">
        <f>Q152*H152</f>
        <v>0.9530000000000001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187</v>
      </c>
      <c r="AT152" s="232" t="s">
        <v>234</v>
      </c>
      <c r="AU152" s="232" t="s">
        <v>21</v>
      </c>
      <c r="AY152" s="17" t="s">
        <v>135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7" t="s">
        <v>90</v>
      </c>
      <c r="BK152" s="233">
        <f>ROUND(I152*H152,2)</f>
        <v>0</v>
      </c>
      <c r="BL152" s="17" t="s">
        <v>142</v>
      </c>
      <c r="BM152" s="232" t="s">
        <v>374</v>
      </c>
    </row>
    <row r="153" spans="1:47" s="2" customFormat="1" ht="12">
      <c r="A153" s="39"/>
      <c r="B153" s="40"/>
      <c r="C153" s="41"/>
      <c r="D153" s="234" t="s">
        <v>144</v>
      </c>
      <c r="E153" s="41"/>
      <c r="F153" s="235" t="s">
        <v>373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7" t="s">
        <v>144</v>
      </c>
      <c r="AU153" s="17" t="s">
        <v>21</v>
      </c>
    </row>
    <row r="154" spans="1:51" s="14" customFormat="1" ht="12">
      <c r="A154" s="14"/>
      <c r="B154" s="249"/>
      <c r="C154" s="250"/>
      <c r="D154" s="234" t="s">
        <v>146</v>
      </c>
      <c r="E154" s="250"/>
      <c r="F154" s="252" t="s">
        <v>375</v>
      </c>
      <c r="G154" s="250"/>
      <c r="H154" s="253">
        <v>953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9" t="s">
        <v>146</v>
      </c>
      <c r="AU154" s="259" t="s">
        <v>21</v>
      </c>
      <c r="AV154" s="14" t="s">
        <v>21</v>
      </c>
      <c r="AW154" s="14" t="s">
        <v>4</v>
      </c>
      <c r="AX154" s="14" t="s">
        <v>90</v>
      </c>
      <c r="AY154" s="259" t="s">
        <v>135</v>
      </c>
    </row>
    <row r="155" spans="1:65" s="2" customFormat="1" ht="21.75" customHeight="1">
      <c r="A155" s="39"/>
      <c r="B155" s="40"/>
      <c r="C155" s="221" t="s">
        <v>171</v>
      </c>
      <c r="D155" s="221" t="s">
        <v>137</v>
      </c>
      <c r="E155" s="222" t="s">
        <v>376</v>
      </c>
      <c r="F155" s="223" t="s">
        <v>377</v>
      </c>
      <c r="G155" s="224" t="s">
        <v>140</v>
      </c>
      <c r="H155" s="225">
        <v>953</v>
      </c>
      <c r="I155" s="226"/>
      <c r="J155" s="227">
        <f>ROUND(I155*H155,2)</f>
        <v>0</v>
      </c>
      <c r="K155" s="223" t="s">
        <v>1</v>
      </c>
      <c r="L155" s="45"/>
      <c r="M155" s="228" t="s">
        <v>1</v>
      </c>
      <c r="N155" s="229" t="s">
        <v>47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142</v>
      </c>
      <c r="AT155" s="232" t="s">
        <v>137</v>
      </c>
      <c r="AU155" s="232" t="s">
        <v>21</v>
      </c>
      <c r="AY155" s="17" t="s">
        <v>135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7" t="s">
        <v>90</v>
      </c>
      <c r="BK155" s="233">
        <f>ROUND(I155*H155,2)</f>
        <v>0</v>
      </c>
      <c r="BL155" s="17" t="s">
        <v>142</v>
      </c>
      <c r="BM155" s="232" t="s">
        <v>378</v>
      </c>
    </row>
    <row r="156" spans="1:47" s="2" customFormat="1" ht="12">
      <c r="A156" s="39"/>
      <c r="B156" s="40"/>
      <c r="C156" s="41"/>
      <c r="D156" s="234" t="s">
        <v>144</v>
      </c>
      <c r="E156" s="41"/>
      <c r="F156" s="235" t="s">
        <v>377</v>
      </c>
      <c r="G156" s="41"/>
      <c r="H156" s="41"/>
      <c r="I156" s="236"/>
      <c r="J156" s="41"/>
      <c r="K156" s="41"/>
      <c r="L156" s="45"/>
      <c r="M156" s="237"/>
      <c r="N156" s="23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7" t="s">
        <v>144</v>
      </c>
      <c r="AU156" s="17" t="s">
        <v>21</v>
      </c>
    </row>
    <row r="157" spans="1:51" s="14" customFormat="1" ht="12">
      <c r="A157" s="14"/>
      <c r="B157" s="249"/>
      <c r="C157" s="250"/>
      <c r="D157" s="234" t="s">
        <v>146</v>
      </c>
      <c r="E157" s="251" t="s">
        <v>1</v>
      </c>
      <c r="F157" s="252" t="s">
        <v>353</v>
      </c>
      <c r="G157" s="250"/>
      <c r="H157" s="253">
        <v>953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146</v>
      </c>
      <c r="AU157" s="259" t="s">
        <v>21</v>
      </c>
      <c r="AV157" s="14" t="s">
        <v>21</v>
      </c>
      <c r="AW157" s="14" t="s">
        <v>38</v>
      </c>
      <c r="AX157" s="14" t="s">
        <v>82</v>
      </c>
      <c r="AY157" s="259" t="s">
        <v>135</v>
      </c>
    </row>
    <row r="158" spans="1:51" s="15" customFormat="1" ht="12">
      <c r="A158" s="15"/>
      <c r="B158" s="260"/>
      <c r="C158" s="261"/>
      <c r="D158" s="234" t="s">
        <v>146</v>
      </c>
      <c r="E158" s="262" t="s">
        <v>1</v>
      </c>
      <c r="F158" s="263" t="s">
        <v>149</v>
      </c>
      <c r="G158" s="261"/>
      <c r="H158" s="264">
        <v>953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0" t="s">
        <v>146</v>
      </c>
      <c r="AU158" s="270" t="s">
        <v>21</v>
      </c>
      <c r="AV158" s="15" t="s">
        <v>142</v>
      </c>
      <c r="AW158" s="15" t="s">
        <v>38</v>
      </c>
      <c r="AX158" s="15" t="s">
        <v>90</v>
      </c>
      <c r="AY158" s="270" t="s">
        <v>135</v>
      </c>
    </row>
    <row r="159" spans="1:65" s="2" customFormat="1" ht="16.5" customHeight="1">
      <c r="A159" s="39"/>
      <c r="B159" s="40"/>
      <c r="C159" s="221" t="s">
        <v>197</v>
      </c>
      <c r="D159" s="221" t="s">
        <v>137</v>
      </c>
      <c r="E159" s="222" t="s">
        <v>379</v>
      </c>
      <c r="F159" s="223" t="s">
        <v>380</v>
      </c>
      <c r="G159" s="224" t="s">
        <v>140</v>
      </c>
      <c r="H159" s="225">
        <v>953</v>
      </c>
      <c r="I159" s="226"/>
      <c r="J159" s="227">
        <f>ROUND(I159*H159,2)</f>
        <v>0</v>
      </c>
      <c r="K159" s="223" t="s">
        <v>1</v>
      </c>
      <c r="L159" s="45"/>
      <c r="M159" s="228" t="s">
        <v>1</v>
      </c>
      <c r="N159" s="229" t="s">
        <v>47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142</v>
      </c>
      <c r="AT159" s="232" t="s">
        <v>137</v>
      </c>
      <c r="AU159" s="232" t="s">
        <v>21</v>
      </c>
      <c r="AY159" s="17" t="s">
        <v>135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7" t="s">
        <v>90</v>
      </c>
      <c r="BK159" s="233">
        <f>ROUND(I159*H159,2)</f>
        <v>0</v>
      </c>
      <c r="BL159" s="17" t="s">
        <v>142</v>
      </c>
      <c r="BM159" s="232" t="s">
        <v>381</v>
      </c>
    </row>
    <row r="160" spans="1:47" s="2" customFormat="1" ht="12">
      <c r="A160" s="39"/>
      <c r="B160" s="40"/>
      <c r="C160" s="41"/>
      <c r="D160" s="234" t="s">
        <v>144</v>
      </c>
      <c r="E160" s="41"/>
      <c r="F160" s="235" t="s">
        <v>380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7" t="s">
        <v>144</v>
      </c>
      <c r="AU160" s="17" t="s">
        <v>21</v>
      </c>
    </row>
    <row r="161" spans="1:51" s="14" customFormat="1" ht="12">
      <c r="A161" s="14"/>
      <c r="B161" s="249"/>
      <c r="C161" s="250"/>
      <c r="D161" s="234" t="s">
        <v>146</v>
      </c>
      <c r="E161" s="251" t="s">
        <v>1</v>
      </c>
      <c r="F161" s="252" t="s">
        <v>353</v>
      </c>
      <c r="G161" s="250"/>
      <c r="H161" s="253">
        <v>953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146</v>
      </c>
      <c r="AU161" s="259" t="s">
        <v>21</v>
      </c>
      <c r="AV161" s="14" t="s">
        <v>21</v>
      </c>
      <c r="AW161" s="14" t="s">
        <v>38</v>
      </c>
      <c r="AX161" s="14" t="s">
        <v>82</v>
      </c>
      <c r="AY161" s="259" t="s">
        <v>135</v>
      </c>
    </row>
    <row r="162" spans="1:51" s="15" customFormat="1" ht="12">
      <c r="A162" s="15"/>
      <c r="B162" s="260"/>
      <c r="C162" s="261"/>
      <c r="D162" s="234" t="s">
        <v>146</v>
      </c>
      <c r="E162" s="262" t="s">
        <v>1</v>
      </c>
      <c r="F162" s="263" t="s">
        <v>149</v>
      </c>
      <c r="G162" s="261"/>
      <c r="H162" s="264">
        <v>953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0" t="s">
        <v>146</v>
      </c>
      <c r="AU162" s="270" t="s">
        <v>21</v>
      </c>
      <c r="AV162" s="15" t="s">
        <v>142</v>
      </c>
      <c r="AW162" s="15" t="s">
        <v>38</v>
      </c>
      <c r="AX162" s="15" t="s">
        <v>90</v>
      </c>
      <c r="AY162" s="270" t="s">
        <v>135</v>
      </c>
    </row>
    <row r="163" spans="1:65" s="2" customFormat="1" ht="24.15" customHeight="1">
      <c r="A163" s="39"/>
      <c r="B163" s="40"/>
      <c r="C163" s="221" t="s">
        <v>203</v>
      </c>
      <c r="D163" s="221" t="s">
        <v>137</v>
      </c>
      <c r="E163" s="222" t="s">
        <v>382</v>
      </c>
      <c r="F163" s="223" t="s">
        <v>383</v>
      </c>
      <c r="G163" s="224" t="s">
        <v>384</v>
      </c>
      <c r="H163" s="225">
        <v>0.095</v>
      </c>
      <c r="I163" s="226"/>
      <c r="J163" s="227">
        <f>ROUND(I163*H163,2)</f>
        <v>0</v>
      </c>
      <c r="K163" s="223" t="s">
        <v>1</v>
      </c>
      <c r="L163" s="45"/>
      <c r="M163" s="228" t="s">
        <v>1</v>
      </c>
      <c r="N163" s="229" t="s">
        <v>47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142</v>
      </c>
      <c r="AT163" s="232" t="s">
        <v>137</v>
      </c>
      <c r="AU163" s="232" t="s">
        <v>21</v>
      </c>
      <c r="AY163" s="17" t="s">
        <v>135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7" t="s">
        <v>90</v>
      </c>
      <c r="BK163" s="233">
        <f>ROUND(I163*H163,2)</f>
        <v>0</v>
      </c>
      <c r="BL163" s="17" t="s">
        <v>142</v>
      </c>
      <c r="BM163" s="232" t="s">
        <v>385</v>
      </c>
    </row>
    <row r="164" spans="1:47" s="2" customFormat="1" ht="12">
      <c r="A164" s="39"/>
      <c r="B164" s="40"/>
      <c r="C164" s="41"/>
      <c r="D164" s="234" t="s">
        <v>144</v>
      </c>
      <c r="E164" s="41"/>
      <c r="F164" s="235" t="s">
        <v>383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7" t="s">
        <v>144</v>
      </c>
      <c r="AU164" s="17" t="s">
        <v>21</v>
      </c>
    </row>
    <row r="165" spans="1:51" s="14" customFormat="1" ht="12">
      <c r="A165" s="14"/>
      <c r="B165" s="249"/>
      <c r="C165" s="250"/>
      <c r="D165" s="234" t="s">
        <v>146</v>
      </c>
      <c r="E165" s="251" t="s">
        <v>1</v>
      </c>
      <c r="F165" s="252" t="s">
        <v>386</v>
      </c>
      <c r="G165" s="250"/>
      <c r="H165" s="253">
        <v>0.095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9" t="s">
        <v>146</v>
      </c>
      <c r="AU165" s="259" t="s">
        <v>21</v>
      </c>
      <c r="AV165" s="14" t="s">
        <v>21</v>
      </c>
      <c r="AW165" s="14" t="s">
        <v>38</v>
      </c>
      <c r="AX165" s="14" t="s">
        <v>82</v>
      </c>
      <c r="AY165" s="259" t="s">
        <v>135</v>
      </c>
    </row>
    <row r="166" spans="1:51" s="15" customFormat="1" ht="12">
      <c r="A166" s="15"/>
      <c r="B166" s="260"/>
      <c r="C166" s="261"/>
      <c r="D166" s="234" t="s">
        <v>146</v>
      </c>
      <c r="E166" s="262" t="s">
        <v>1</v>
      </c>
      <c r="F166" s="263" t="s">
        <v>149</v>
      </c>
      <c r="G166" s="261"/>
      <c r="H166" s="264">
        <v>0.095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0" t="s">
        <v>146</v>
      </c>
      <c r="AU166" s="270" t="s">
        <v>21</v>
      </c>
      <c r="AV166" s="15" t="s">
        <v>142</v>
      </c>
      <c r="AW166" s="15" t="s">
        <v>38</v>
      </c>
      <c r="AX166" s="15" t="s">
        <v>90</v>
      </c>
      <c r="AY166" s="270" t="s">
        <v>135</v>
      </c>
    </row>
    <row r="167" spans="1:65" s="2" customFormat="1" ht="21.75" customHeight="1">
      <c r="A167" s="39"/>
      <c r="B167" s="40"/>
      <c r="C167" s="221" t="s">
        <v>209</v>
      </c>
      <c r="D167" s="221" t="s">
        <v>137</v>
      </c>
      <c r="E167" s="222" t="s">
        <v>387</v>
      </c>
      <c r="F167" s="223" t="s">
        <v>388</v>
      </c>
      <c r="G167" s="224" t="s">
        <v>317</v>
      </c>
      <c r="H167" s="225">
        <v>47.65</v>
      </c>
      <c r="I167" s="226"/>
      <c r="J167" s="227">
        <f>ROUND(I167*H167,2)</f>
        <v>0</v>
      </c>
      <c r="K167" s="223" t="s">
        <v>141</v>
      </c>
      <c r="L167" s="45"/>
      <c r="M167" s="228" t="s">
        <v>1</v>
      </c>
      <c r="N167" s="229" t="s">
        <v>47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142</v>
      </c>
      <c r="AT167" s="232" t="s">
        <v>137</v>
      </c>
      <c r="AU167" s="232" t="s">
        <v>21</v>
      </c>
      <c r="AY167" s="17" t="s">
        <v>135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7" t="s">
        <v>90</v>
      </c>
      <c r="BK167" s="233">
        <f>ROUND(I167*H167,2)</f>
        <v>0</v>
      </c>
      <c r="BL167" s="17" t="s">
        <v>142</v>
      </c>
      <c r="BM167" s="232" t="s">
        <v>389</v>
      </c>
    </row>
    <row r="168" spans="1:47" s="2" customFormat="1" ht="12">
      <c r="A168" s="39"/>
      <c r="B168" s="40"/>
      <c r="C168" s="41"/>
      <c r="D168" s="234" t="s">
        <v>144</v>
      </c>
      <c r="E168" s="41"/>
      <c r="F168" s="235" t="s">
        <v>390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7" t="s">
        <v>144</v>
      </c>
      <c r="AU168" s="17" t="s">
        <v>21</v>
      </c>
    </row>
    <row r="169" spans="1:51" s="13" customFormat="1" ht="12">
      <c r="A169" s="13"/>
      <c r="B169" s="239"/>
      <c r="C169" s="240"/>
      <c r="D169" s="234" t="s">
        <v>146</v>
      </c>
      <c r="E169" s="241" t="s">
        <v>1</v>
      </c>
      <c r="F169" s="242" t="s">
        <v>343</v>
      </c>
      <c r="G169" s="240"/>
      <c r="H169" s="241" t="s">
        <v>1</v>
      </c>
      <c r="I169" s="243"/>
      <c r="J169" s="240"/>
      <c r="K169" s="240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146</v>
      </c>
      <c r="AU169" s="248" t="s">
        <v>21</v>
      </c>
      <c r="AV169" s="13" t="s">
        <v>90</v>
      </c>
      <c r="AW169" s="13" t="s">
        <v>38</v>
      </c>
      <c r="AX169" s="13" t="s">
        <v>82</v>
      </c>
      <c r="AY169" s="248" t="s">
        <v>135</v>
      </c>
    </row>
    <row r="170" spans="1:51" s="14" customFormat="1" ht="12">
      <c r="A170" s="14"/>
      <c r="B170" s="249"/>
      <c r="C170" s="250"/>
      <c r="D170" s="234" t="s">
        <v>146</v>
      </c>
      <c r="E170" s="251" t="s">
        <v>1</v>
      </c>
      <c r="F170" s="252" t="s">
        <v>391</v>
      </c>
      <c r="G170" s="250"/>
      <c r="H170" s="253">
        <v>47.65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9" t="s">
        <v>146</v>
      </c>
      <c r="AU170" s="259" t="s">
        <v>21</v>
      </c>
      <c r="AV170" s="14" t="s">
        <v>21</v>
      </c>
      <c r="AW170" s="14" t="s">
        <v>38</v>
      </c>
      <c r="AX170" s="14" t="s">
        <v>82</v>
      </c>
      <c r="AY170" s="259" t="s">
        <v>135</v>
      </c>
    </row>
    <row r="171" spans="1:51" s="15" customFormat="1" ht="12">
      <c r="A171" s="15"/>
      <c r="B171" s="260"/>
      <c r="C171" s="261"/>
      <c r="D171" s="234" t="s">
        <v>146</v>
      </c>
      <c r="E171" s="262" t="s">
        <v>1</v>
      </c>
      <c r="F171" s="263" t="s">
        <v>149</v>
      </c>
      <c r="G171" s="261"/>
      <c r="H171" s="264">
        <v>47.65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0" t="s">
        <v>146</v>
      </c>
      <c r="AU171" s="270" t="s">
        <v>21</v>
      </c>
      <c r="AV171" s="15" t="s">
        <v>142</v>
      </c>
      <c r="AW171" s="15" t="s">
        <v>38</v>
      </c>
      <c r="AX171" s="15" t="s">
        <v>90</v>
      </c>
      <c r="AY171" s="270" t="s">
        <v>135</v>
      </c>
    </row>
    <row r="172" spans="1:65" s="2" customFormat="1" ht="24.15" customHeight="1">
      <c r="A172" s="39"/>
      <c r="B172" s="40"/>
      <c r="C172" s="221" t="s">
        <v>308</v>
      </c>
      <c r="D172" s="221" t="s">
        <v>137</v>
      </c>
      <c r="E172" s="222" t="s">
        <v>392</v>
      </c>
      <c r="F172" s="223" t="s">
        <v>393</v>
      </c>
      <c r="G172" s="224" t="s">
        <v>317</v>
      </c>
      <c r="H172" s="225">
        <v>190.6</v>
      </c>
      <c r="I172" s="226"/>
      <c r="J172" s="227">
        <f>ROUND(I172*H172,2)</f>
        <v>0</v>
      </c>
      <c r="K172" s="223" t="s">
        <v>141</v>
      </c>
      <c r="L172" s="45"/>
      <c r="M172" s="228" t="s">
        <v>1</v>
      </c>
      <c r="N172" s="229" t="s">
        <v>47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142</v>
      </c>
      <c r="AT172" s="232" t="s">
        <v>137</v>
      </c>
      <c r="AU172" s="232" t="s">
        <v>21</v>
      </c>
      <c r="AY172" s="17" t="s">
        <v>135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7" t="s">
        <v>90</v>
      </c>
      <c r="BK172" s="233">
        <f>ROUND(I172*H172,2)</f>
        <v>0</v>
      </c>
      <c r="BL172" s="17" t="s">
        <v>142</v>
      </c>
      <c r="BM172" s="232" t="s">
        <v>394</v>
      </c>
    </row>
    <row r="173" spans="1:47" s="2" customFormat="1" ht="12">
      <c r="A173" s="39"/>
      <c r="B173" s="40"/>
      <c r="C173" s="41"/>
      <c r="D173" s="234" t="s">
        <v>144</v>
      </c>
      <c r="E173" s="41"/>
      <c r="F173" s="235" t="s">
        <v>395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7" t="s">
        <v>144</v>
      </c>
      <c r="AU173" s="17" t="s">
        <v>21</v>
      </c>
    </row>
    <row r="174" spans="1:51" s="14" customFormat="1" ht="12">
      <c r="A174" s="14"/>
      <c r="B174" s="249"/>
      <c r="C174" s="250"/>
      <c r="D174" s="234" t="s">
        <v>146</v>
      </c>
      <c r="E174" s="251" t="s">
        <v>1</v>
      </c>
      <c r="F174" s="252" t="s">
        <v>396</v>
      </c>
      <c r="G174" s="250"/>
      <c r="H174" s="253">
        <v>190.6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146</v>
      </c>
      <c r="AU174" s="259" t="s">
        <v>21</v>
      </c>
      <c r="AV174" s="14" t="s">
        <v>21</v>
      </c>
      <c r="AW174" s="14" t="s">
        <v>38</v>
      </c>
      <c r="AX174" s="14" t="s">
        <v>82</v>
      </c>
      <c r="AY174" s="259" t="s">
        <v>135</v>
      </c>
    </row>
    <row r="175" spans="1:51" s="15" customFormat="1" ht="12">
      <c r="A175" s="15"/>
      <c r="B175" s="260"/>
      <c r="C175" s="261"/>
      <c r="D175" s="234" t="s">
        <v>146</v>
      </c>
      <c r="E175" s="262" t="s">
        <v>1</v>
      </c>
      <c r="F175" s="263" t="s">
        <v>149</v>
      </c>
      <c r="G175" s="261"/>
      <c r="H175" s="264">
        <v>190.6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0" t="s">
        <v>146</v>
      </c>
      <c r="AU175" s="270" t="s">
        <v>21</v>
      </c>
      <c r="AV175" s="15" t="s">
        <v>142</v>
      </c>
      <c r="AW175" s="15" t="s">
        <v>38</v>
      </c>
      <c r="AX175" s="15" t="s">
        <v>90</v>
      </c>
      <c r="AY175" s="270" t="s">
        <v>135</v>
      </c>
    </row>
    <row r="176" spans="1:63" s="12" customFormat="1" ht="22.8" customHeight="1">
      <c r="A176" s="12"/>
      <c r="B176" s="205"/>
      <c r="C176" s="206"/>
      <c r="D176" s="207" t="s">
        <v>81</v>
      </c>
      <c r="E176" s="219" t="s">
        <v>240</v>
      </c>
      <c r="F176" s="219" t="s">
        <v>241</v>
      </c>
      <c r="G176" s="206"/>
      <c r="H176" s="206"/>
      <c r="I176" s="209"/>
      <c r="J176" s="220">
        <f>BK176</f>
        <v>0</v>
      </c>
      <c r="K176" s="206"/>
      <c r="L176" s="211"/>
      <c r="M176" s="212"/>
      <c r="N176" s="213"/>
      <c r="O176" s="213"/>
      <c r="P176" s="214">
        <f>SUM(P177:P178)</f>
        <v>0</v>
      </c>
      <c r="Q176" s="213"/>
      <c r="R176" s="214">
        <f>SUM(R177:R178)</f>
        <v>0</v>
      </c>
      <c r="S176" s="213"/>
      <c r="T176" s="215">
        <f>SUM(T177:T178)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6" t="s">
        <v>90</v>
      </c>
      <c r="AT176" s="217" t="s">
        <v>81</v>
      </c>
      <c r="AU176" s="217" t="s">
        <v>90</v>
      </c>
      <c r="AY176" s="216" t="s">
        <v>135</v>
      </c>
      <c r="BK176" s="218">
        <f>SUM(BK177:BK178)</f>
        <v>0</v>
      </c>
    </row>
    <row r="177" spans="1:65" s="2" customFormat="1" ht="24.15" customHeight="1">
      <c r="A177" s="39"/>
      <c r="B177" s="40"/>
      <c r="C177" s="221" t="s">
        <v>314</v>
      </c>
      <c r="D177" s="221" t="s">
        <v>137</v>
      </c>
      <c r="E177" s="222" t="s">
        <v>242</v>
      </c>
      <c r="F177" s="223" t="s">
        <v>243</v>
      </c>
      <c r="G177" s="224" t="s">
        <v>184</v>
      </c>
      <c r="H177" s="225">
        <v>0.953</v>
      </c>
      <c r="I177" s="226"/>
      <c r="J177" s="227">
        <f>ROUND(I177*H177,2)</f>
        <v>0</v>
      </c>
      <c r="K177" s="223" t="s">
        <v>141</v>
      </c>
      <c r="L177" s="45"/>
      <c r="M177" s="228" t="s">
        <v>1</v>
      </c>
      <c r="N177" s="229" t="s">
        <v>47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142</v>
      </c>
      <c r="AT177" s="232" t="s">
        <v>137</v>
      </c>
      <c r="AU177" s="232" t="s">
        <v>21</v>
      </c>
      <c r="AY177" s="17" t="s">
        <v>135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7" t="s">
        <v>90</v>
      </c>
      <c r="BK177" s="233">
        <f>ROUND(I177*H177,2)</f>
        <v>0</v>
      </c>
      <c r="BL177" s="17" t="s">
        <v>142</v>
      </c>
      <c r="BM177" s="232" t="s">
        <v>397</v>
      </c>
    </row>
    <row r="178" spans="1:47" s="2" customFormat="1" ht="12">
      <c r="A178" s="39"/>
      <c r="B178" s="40"/>
      <c r="C178" s="41"/>
      <c r="D178" s="234" t="s">
        <v>144</v>
      </c>
      <c r="E178" s="41"/>
      <c r="F178" s="235" t="s">
        <v>245</v>
      </c>
      <c r="G178" s="41"/>
      <c r="H178" s="41"/>
      <c r="I178" s="236"/>
      <c r="J178" s="41"/>
      <c r="K178" s="41"/>
      <c r="L178" s="45"/>
      <c r="M178" s="284"/>
      <c r="N178" s="285"/>
      <c r="O178" s="286"/>
      <c r="P178" s="286"/>
      <c r="Q178" s="286"/>
      <c r="R178" s="286"/>
      <c r="S178" s="286"/>
      <c r="T178" s="287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7" t="s">
        <v>144</v>
      </c>
      <c r="AU178" s="17" t="s">
        <v>21</v>
      </c>
    </row>
    <row r="179" spans="1:31" s="2" customFormat="1" ht="6.95" customHeight="1">
      <c r="A179" s="39"/>
      <c r="B179" s="67"/>
      <c r="C179" s="68"/>
      <c r="D179" s="68"/>
      <c r="E179" s="68"/>
      <c r="F179" s="68"/>
      <c r="G179" s="68"/>
      <c r="H179" s="68"/>
      <c r="I179" s="68"/>
      <c r="J179" s="68"/>
      <c r="K179" s="68"/>
      <c r="L179" s="45"/>
      <c r="M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</sheetData>
  <sheetProtection password="CC35" sheet="1" objects="1" scenarios="1" formatColumns="0" formatRows="0" autoFilter="0"/>
  <autoFilter ref="C117:K178"/>
  <mergeCells count="9">
    <mergeCell ref="E7:H7"/>
    <mergeCell ref="E9:H9"/>
    <mergeCell ref="E18:H18"/>
    <mergeCell ref="E27:H27"/>
    <mergeCell ref="E84:H84"/>
    <mergeCell ref="E86:H86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26.25" customHeight="1">
      <c r="B7" s="20"/>
      <c r="E7" s="142" t="str">
        <f>'Rekapitulace stavby'!K6</f>
        <v xml:space="preserve">Zpevněné plochy, park.stíní odvodněné ul.Plzeňská pr.st.po zn  Králův Dvůr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398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92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4. 11. 2021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ROUND((SUM(BE121:BE240)),2)</f>
        <v>0</v>
      </c>
      <c r="G33" s="39"/>
      <c r="H33" s="39"/>
      <c r="I33" s="158">
        <v>0.21</v>
      </c>
      <c r="J33" s="157">
        <f>ROUND(((SUM(BE121:BE240))*I33),2)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ROUND((SUM(BF121:BF240)),2)</f>
        <v>0</v>
      </c>
      <c r="G34" s="39"/>
      <c r="H34" s="39"/>
      <c r="I34" s="158">
        <v>0.15</v>
      </c>
      <c r="J34" s="157">
        <f>ROUND(((SUM(BF121:BF240))*I34),2)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ROUND((SUM(BG121:BG240)),2)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ROUND((SUM(BH121:BH240)),2)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ROUND((SUM(BI121:BI240)),2)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4"/>
      <c r="D50" s="166" t="s">
        <v>55</v>
      </c>
      <c r="E50" s="167"/>
      <c r="F50" s="167"/>
      <c r="G50" s="166" t="s">
        <v>56</v>
      </c>
      <c r="H50" s="167"/>
      <c r="I50" s="167"/>
      <c r="J50" s="167"/>
      <c r="K50" s="167"/>
      <c r="L50" s="64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9"/>
      <c r="B61" s="45"/>
      <c r="C61" s="39"/>
      <c r="D61" s="168" t="s">
        <v>57</v>
      </c>
      <c r="E61" s="169"/>
      <c r="F61" s="170" t="s">
        <v>58</v>
      </c>
      <c r="G61" s="168" t="s">
        <v>57</v>
      </c>
      <c r="H61" s="169"/>
      <c r="I61" s="169"/>
      <c r="J61" s="171" t="s">
        <v>58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9"/>
      <c r="B65" s="45"/>
      <c r="C65" s="39"/>
      <c r="D65" s="166" t="s">
        <v>59</v>
      </c>
      <c r="E65" s="172"/>
      <c r="F65" s="172"/>
      <c r="G65" s="166" t="s">
        <v>60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9"/>
      <c r="B76" s="45"/>
      <c r="C76" s="39"/>
      <c r="D76" s="168" t="s">
        <v>57</v>
      </c>
      <c r="E76" s="169"/>
      <c r="F76" s="170" t="s">
        <v>58</v>
      </c>
      <c r="G76" s="168" t="s">
        <v>57</v>
      </c>
      <c r="H76" s="169"/>
      <c r="I76" s="169"/>
      <c r="J76" s="171" t="s">
        <v>58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7" t="str">
        <f>E7</f>
        <v xml:space="preserve">Zpevněné plochy, park.stíní odvodněné ul.Plzeňská pr.st.po zn  Králův Dvůr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 xml:space="preserve">19012022e - Zpevněné plochy, park.stíní odvodněné ul.Plzeňská pr.st.po zn  Králův Dvůr.-Odvodnění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>Králův Dvůr</v>
      </c>
      <c r="G89" s="41"/>
      <c r="H89" s="41"/>
      <c r="I89" s="32" t="s">
        <v>24</v>
      </c>
      <c r="J89" s="80" t="str">
        <f>IF(J12="","",J12)</f>
        <v>4. 11. 2021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2" t="s">
        <v>30</v>
      </c>
      <c r="D91" s="41"/>
      <c r="E91" s="41"/>
      <c r="F91" s="27" t="str">
        <f>E15</f>
        <v>Dvůr Králové</v>
      </c>
      <c r="G91" s="41"/>
      <c r="H91" s="41"/>
      <c r="I91" s="32" t="s">
        <v>36</v>
      </c>
      <c r="J91" s="37" t="str">
        <f>E21</f>
        <v xml:space="preserve">Novák a partzner , SunCad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 xml:space="preserve">Novák a partzner , SunCad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112</v>
      </c>
      <c r="D94" s="179"/>
      <c r="E94" s="179"/>
      <c r="F94" s="179"/>
      <c r="G94" s="179"/>
      <c r="H94" s="179"/>
      <c r="I94" s="179"/>
      <c r="J94" s="180" t="s">
        <v>113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114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115</v>
      </c>
    </row>
    <row r="97" spans="1:31" s="9" customFormat="1" ht="24.95" customHeight="1">
      <c r="A97" s="9"/>
      <c r="B97" s="182"/>
      <c r="C97" s="183"/>
      <c r="D97" s="184" t="s">
        <v>116</v>
      </c>
      <c r="E97" s="185"/>
      <c r="F97" s="185"/>
      <c r="G97" s="185"/>
      <c r="H97" s="185"/>
      <c r="I97" s="185"/>
      <c r="J97" s="186">
        <f>J122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117</v>
      </c>
      <c r="E98" s="191"/>
      <c r="F98" s="191"/>
      <c r="G98" s="191"/>
      <c r="H98" s="191"/>
      <c r="I98" s="191"/>
      <c r="J98" s="192">
        <f>J123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399</v>
      </c>
      <c r="E99" s="191"/>
      <c r="F99" s="191"/>
      <c r="G99" s="191"/>
      <c r="H99" s="191"/>
      <c r="I99" s="191"/>
      <c r="J99" s="192">
        <f>J195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247</v>
      </c>
      <c r="E100" s="191"/>
      <c r="F100" s="191"/>
      <c r="G100" s="191"/>
      <c r="H100" s="191"/>
      <c r="I100" s="191"/>
      <c r="J100" s="192">
        <f>J205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217</v>
      </c>
      <c r="E101" s="191"/>
      <c r="F101" s="191"/>
      <c r="G101" s="191"/>
      <c r="H101" s="191"/>
      <c r="I101" s="191"/>
      <c r="J101" s="192">
        <f>J238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3" t="s">
        <v>120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2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6.25" customHeight="1">
      <c r="A111" s="39"/>
      <c r="B111" s="40"/>
      <c r="C111" s="41"/>
      <c r="D111" s="41"/>
      <c r="E111" s="177" t="str">
        <f>E7</f>
        <v xml:space="preserve">Zpevněné plochy, park.stíní odvodněné ul.Plzeňská pr.st.po zn  Králův Dvůr</v>
      </c>
      <c r="F111" s="32"/>
      <c r="G111" s="32"/>
      <c r="H111" s="32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30" customHeight="1">
      <c r="A113" s="39"/>
      <c r="B113" s="40"/>
      <c r="C113" s="41"/>
      <c r="D113" s="41"/>
      <c r="E113" s="77" t="str">
        <f>E9</f>
        <v xml:space="preserve">19012022e - Zpevněné plochy, park.stíní odvodněné ul.Plzeňská pr.st.po zn  Králův Dvůr.-Odvodnění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2" t="s">
        <v>22</v>
      </c>
      <c r="D115" s="41"/>
      <c r="E115" s="41"/>
      <c r="F115" s="27" t="str">
        <f>F12</f>
        <v>Králův Dvůr</v>
      </c>
      <c r="G115" s="41"/>
      <c r="H115" s="41"/>
      <c r="I115" s="32" t="s">
        <v>24</v>
      </c>
      <c r="J115" s="80" t="str">
        <f>IF(J12="","",J12)</f>
        <v>4. 11. 2021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2" t="s">
        <v>30</v>
      </c>
      <c r="D117" s="41"/>
      <c r="E117" s="41"/>
      <c r="F117" s="27" t="str">
        <f>E15</f>
        <v>Dvůr Králové</v>
      </c>
      <c r="G117" s="41"/>
      <c r="H117" s="41"/>
      <c r="I117" s="32" t="s">
        <v>36</v>
      </c>
      <c r="J117" s="37" t="str">
        <f>E21</f>
        <v xml:space="preserve">Novák a partzner , SunCad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2" t="s">
        <v>34</v>
      </c>
      <c r="D118" s="41"/>
      <c r="E118" s="41"/>
      <c r="F118" s="27" t="str">
        <f>IF(E18="","",E18)</f>
        <v>Vyplň údaj</v>
      </c>
      <c r="G118" s="41"/>
      <c r="H118" s="41"/>
      <c r="I118" s="32" t="s">
        <v>39</v>
      </c>
      <c r="J118" s="37" t="str">
        <f>E24</f>
        <v xml:space="preserve">Novák a partzner , SunCad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4"/>
      <c r="B120" s="195"/>
      <c r="C120" s="196" t="s">
        <v>121</v>
      </c>
      <c r="D120" s="197" t="s">
        <v>67</v>
      </c>
      <c r="E120" s="197" t="s">
        <v>63</v>
      </c>
      <c r="F120" s="197" t="s">
        <v>64</v>
      </c>
      <c r="G120" s="197" t="s">
        <v>122</v>
      </c>
      <c r="H120" s="197" t="s">
        <v>123</v>
      </c>
      <c r="I120" s="197" t="s">
        <v>124</v>
      </c>
      <c r="J120" s="197" t="s">
        <v>113</v>
      </c>
      <c r="K120" s="198" t="s">
        <v>125</v>
      </c>
      <c r="L120" s="199"/>
      <c r="M120" s="101" t="s">
        <v>1</v>
      </c>
      <c r="N120" s="102" t="s">
        <v>46</v>
      </c>
      <c r="O120" s="102" t="s">
        <v>126</v>
      </c>
      <c r="P120" s="102" t="s">
        <v>127</v>
      </c>
      <c r="Q120" s="102" t="s">
        <v>128</v>
      </c>
      <c r="R120" s="102" t="s">
        <v>129</v>
      </c>
      <c r="S120" s="102" t="s">
        <v>130</v>
      </c>
      <c r="T120" s="103" t="s">
        <v>131</v>
      </c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</row>
    <row r="121" spans="1:63" s="2" customFormat="1" ht="22.8" customHeight="1">
      <c r="A121" s="39"/>
      <c r="B121" s="40"/>
      <c r="C121" s="108" t="s">
        <v>132</v>
      </c>
      <c r="D121" s="41"/>
      <c r="E121" s="41"/>
      <c r="F121" s="41"/>
      <c r="G121" s="41"/>
      <c r="H121" s="41"/>
      <c r="I121" s="41"/>
      <c r="J121" s="200">
        <f>BK121</f>
        <v>0</v>
      </c>
      <c r="K121" s="41"/>
      <c r="L121" s="45"/>
      <c r="M121" s="104"/>
      <c r="N121" s="201"/>
      <c r="O121" s="105"/>
      <c r="P121" s="202">
        <f>P122</f>
        <v>0</v>
      </c>
      <c r="Q121" s="105"/>
      <c r="R121" s="202">
        <f>R122</f>
        <v>244.836362</v>
      </c>
      <c r="S121" s="105"/>
      <c r="T121" s="203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81</v>
      </c>
      <c r="AU121" s="17" t="s">
        <v>115</v>
      </c>
      <c r="BK121" s="204">
        <f>BK122</f>
        <v>0</v>
      </c>
    </row>
    <row r="122" spans="1:63" s="12" customFormat="1" ht="25.9" customHeight="1">
      <c r="A122" s="12"/>
      <c r="B122" s="205"/>
      <c r="C122" s="206"/>
      <c r="D122" s="207" t="s">
        <v>81</v>
      </c>
      <c r="E122" s="208" t="s">
        <v>133</v>
      </c>
      <c r="F122" s="208" t="s">
        <v>134</v>
      </c>
      <c r="G122" s="206"/>
      <c r="H122" s="206"/>
      <c r="I122" s="209"/>
      <c r="J122" s="210">
        <f>BK122</f>
        <v>0</v>
      </c>
      <c r="K122" s="206"/>
      <c r="L122" s="211"/>
      <c r="M122" s="212"/>
      <c r="N122" s="213"/>
      <c r="O122" s="213"/>
      <c r="P122" s="214">
        <f>P123+P195+P205+P238</f>
        <v>0</v>
      </c>
      <c r="Q122" s="213"/>
      <c r="R122" s="214">
        <f>R123+R195+R205+R238</f>
        <v>244.836362</v>
      </c>
      <c r="S122" s="213"/>
      <c r="T122" s="215">
        <f>T123+T195+T205+T238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90</v>
      </c>
      <c r="AT122" s="217" t="s">
        <v>81</v>
      </c>
      <c r="AU122" s="217" t="s">
        <v>82</v>
      </c>
      <c r="AY122" s="216" t="s">
        <v>135</v>
      </c>
      <c r="BK122" s="218">
        <f>BK123+BK195+BK205+BK238</f>
        <v>0</v>
      </c>
    </row>
    <row r="123" spans="1:63" s="12" customFormat="1" ht="22.8" customHeight="1">
      <c r="A123" s="12"/>
      <c r="B123" s="205"/>
      <c r="C123" s="206"/>
      <c r="D123" s="207" t="s">
        <v>81</v>
      </c>
      <c r="E123" s="219" t="s">
        <v>90</v>
      </c>
      <c r="F123" s="219" t="s">
        <v>136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SUM(P124:P194)</f>
        <v>0</v>
      </c>
      <c r="Q123" s="213"/>
      <c r="R123" s="214">
        <f>SUM(R124:R194)</f>
        <v>174.422</v>
      </c>
      <c r="S123" s="213"/>
      <c r="T123" s="215">
        <f>SUM(T124:T194)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90</v>
      </c>
      <c r="AT123" s="217" t="s">
        <v>81</v>
      </c>
      <c r="AU123" s="217" t="s">
        <v>90</v>
      </c>
      <c r="AY123" s="216" t="s">
        <v>135</v>
      </c>
      <c r="BK123" s="218">
        <f>SUM(BK124:BK194)</f>
        <v>0</v>
      </c>
    </row>
    <row r="124" spans="1:65" s="2" customFormat="1" ht="24.15" customHeight="1">
      <c r="A124" s="39"/>
      <c r="B124" s="40"/>
      <c r="C124" s="221" t="s">
        <v>90</v>
      </c>
      <c r="D124" s="221" t="s">
        <v>137</v>
      </c>
      <c r="E124" s="222" t="s">
        <v>400</v>
      </c>
      <c r="F124" s="223" t="s">
        <v>401</v>
      </c>
      <c r="G124" s="224" t="s">
        <v>317</v>
      </c>
      <c r="H124" s="225">
        <v>28.8</v>
      </c>
      <c r="I124" s="226"/>
      <c r="J124" s="227">
        <f>ROUND(I124*H124,2)</f>
        <v>0</v>
      </c>
      <c r="K124" s="223" t="s">
        <v>141</v>
      </c>
      <c r="L124" s="45"/>
      <c r="M124" s="228" t="s">
        <v>1</v>
      </c>
      <c r="N124" s="229" t="s">
        <v>47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142</v>
      </c>
      <c r="AT124" s="232" t="s">
        <v>137</v>
      </c>
      <c r="AU124" s="232" t="s">
        <v>21</v>
      </c>
      <c r="AY124" s="17" t="s">
        <v>135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7" t="s">
        <v>90</v>
      </c>
      <c r="BK124" s="233">
        <f>ROUND(I124*H124,2)</f>
        <v>0</v>
      </c>
      <c r="BL124" s="17" t="s">
        <v>142</v>
      </c>
      <c r="BM124" s="232" t="s">
        <v>402</v>
      </c>
    </row>
    <row r="125" spans="1:47" s="2" customFormat="1" ht="12">
      <c r="A125" s="39"/>
      <c r="B125" s="40"/>
      <c r="C125" s="41"/>
      <c r="D125" s="234" t="s">
        <v>144</v>
      </c>
      <c r="E125" s="41"/>
      <c r="F125" s="235" t="s">
        <v>403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7" t="s">
        <v>144</v>
      </c>
      <c r="AU125" s="17" t="s">
        <v>21</v>
      </c>
    </row>
    <row r="126" spans="1:51" s="14" customFormat="1" ht="12">
      <c r="A126" s="14"/>
      <c r="B126" s="249"/>
      <c r="C126" s="250"/>
      <c r="D126" s="234" t="s">
        <v>146</v>
      </c>
      <c r="E126" s="251" t="s">
        <v>1</v>
      </c>
      <c r="F126" s="252" t="s">
        <v>404</v>
      </c>
      <c r="G126" s="250"/>
      <c r="H126" s="253">
        <v>28.8</v>
      </c>
      <c r="I126" s="254"/>
      <c r="J126" s="250"/>
      <c r="K126" s="250"/>
      <c r="L126" s="255"/>
      <c r="M126" s="256"/>
      <c r="N126" s="257"/>
      <c r="O126" s="257"/>
      <c r="P126" s="257"/>
      <c r="Q126" s="257"/>
      <c r="R126" s="257"/>
      <c r="S126" s="257"/>
      <c r="T126" s="25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9" t="s">
        <v>146</v>
      </c>
      <c r="AU126" s="259" t="s">
        <v>21</v>
      </c>
      <c r="AV126" s="14" t="s">
        <v>21</v>
      </c>
      <c r="AW126" s="14" t="s">
        <v>38</v>
      </c>
      <c r="AX126" s="14" t="s">
        <v>82</v>
      </c>
      <c r="AY126" s="259" t="s">
        <v>135</v>
      </c>
    </row>
    <row r="127" spans="1:51" s="15" customFormat="1" ht="12">
      <c r="A127" s="15"/>
      <c r="B127" s="260"/>
      <c r="C127" s="261"/>
      <c r="D127" s="234" t="s">
        <v>146</v>
      </c>
      <c r="E127" s="262" t="s">
        <v>1</v>
      </c>
      <c r="F127" s="263" t="s">
        <v>149</v>
      </c>
      <c r="G127" s="261"/>
      <c r="H127" s="264">
        <v>28.8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0" t="s">
        <v>146</v>
      </c>
      <c r="AU127" s="270" t="s">
        <v>21</v>
      </c>
      <c r="AV127" s="15" t="s">
        <v>142</v>
      </c>
      <c r="AW127" s="15" t="s">
        <v>38</v>
      </c>
      <c r="AX127" s="15" t="s">
        <v>90</v>
      </c>
      <c r="AY127" s="270" t="s">
        <v>135</v>
      </c>
    </row>
    <row r="128" spans="1:65" s="2" customFormat="1" ht="33" customHeight="1">
      <c r="A128" s="39"/>
      <c r="B128" s="40"/>
      <c r="C128" s="221" t="s">
        <v>21</v>
      </c>
      <c r="D128" s="221" t="s">
        <v>137</v>
      </c>
      <c r="E128" s="222" t="s">
        <v>405</v>
      </c>
      <c r="F128" s="223" t="s">
        <v>406</v>
      </c>
      <c r="G128" s="224" t="s">
        <v>317</v>
      </c>
      <c r="H128" s="225">
        <v>115.2</v>
      </c>
      <c r="I128" s="226"/>
      <c r="J128" s="227">
        <f>ROUND(I128*H128,2)</f>
        <v>0</v>
      </c>
      <c r="K128" s="223" t="s">
        <v>141</v>
      </c>
      <c r="L128" s="45"/>
      <c r="M128" s="228" t="s">
        <v>1</v>
      </c>
      <c r="N128" s="229" t="s">
        <v>47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142</v>
      </c>
      <c r="AT128" s="232" t="s">
        <v>137</v>
      </c>
      <c r="AU128" s="232" t="s">
        <v>21</v>
      </c>
      <c r="AY128" s="17" t="s">
        <v>135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7" t="s">
        <v>90</v>
      </c>
      <c r="BK128" s="233">
        <f>ROUND(I128*H128,2)</f>
        <v>0</v>
      </c>
      <c r="BL128" s="17" t="s">
        <v>142</v>
      </c>
      <c r="BM128" s="232" t="s">
        <v>407</v>
      </c>
    </row>
    <row r="129" spans="1:47" s="2" customFormat="1" ht="12">
      <c r="A129" s="39"/>
      <c r="B129" s="40"/>
      <c r="C129" s="41"/>
      <c r="D129" s="234" t="s">
        <v>144</v>
      </c>
      <c r="E129" s="41"/>
      <c r="F129" s="235" t="s">
        <v>408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7" t="s">
        <v>144</v>
      </c>
      <c r="AU129" s="17" t="s">
        <v>21</v>
      </c>
    </row>
    <row r="130" spans="1:51" s="13" customFormat="1" ht="12">
      <c r="A130" s="13"/>
      <c r="B130" s="239"/>
      <c r="C130" s="240"/>
      <c r="D130" s="234" t="s">
        <v>146</v>
      </c>
      <c r="E130" s="241" t="s">
        <v>1</v>
      </c>
      <c r="F130" s="242" t="s">
        <v>409</v>
      </c>
      <c r="G130" s="240"/>
      <c r="H130" s="241" t="s">
        <v>1</v>
      </c>
      <c r="I130" s="243"/>
      <c r="J130" s="240"/>
      <c r="K130" s="240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146</v>
      </c>
      <c r="AU130" s="248" t="s">
        <v>21</v>
      </c>
      <c r="AV130" s="13" t="s">
        <v>90</v>
      </c>
      <c r="AW130" s="13" t="s">
        <v>38</v>
      </c>
      <c r="AX130" s="13" t="s">
        <v>82</v>
      </c>
      <c r="AY130" s="248" t="s">
        <v>135</v>
      </c>
    </row>
    <row r="131" spans="1:51" s="14" customFormat="1" ht="12">
      <c r="A131" s="14"/>
      <c r="B131" s="249"/>
      <c r="C131" s="250"/>
      <c r="D131" s="234" t="s">
        <v>146</v>
      </c>
      <c r="E131" s="251" t="s">
        <v>1</v>
      </c>
      <c r="F131" s="252" t="s">
        <v>410</v>
      </c>
      <c r="G131" s="250"/>
      <c r="H131" s="253">
        <v>115.2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9" t="s">
        <v>146</v>
      </c>
      <c r="AU131" s="259" t="s">
        <v>21</v>
      </c>
      <c r="AV131" s="14" t="s">
        <v>21</v>
      </c>
      <c r="AW131" s="14" t="s">
        <v>38</v>
      </c>
      <c r="AX131" s="14" t="s">
        <v>82</v>
      </c>
      <c r="AY131" s="259" t="s">
        <v>135</v>
      </c>
    </row>
    <row r="132" spans="1:51" s="15" customFormat="1" ht="12">
      <c r="A132" s="15"/>
      <c r="B132" s="260"/>
      <c r="C132" s="261"/>
      <c r="D132" s="234" t="s">
        <v>146</v>
      </c>
      <c r="E132" s="262" t="s">
        <v>1</v>
      </c>
      <c r="F132" s="263" t="s">
        <v>149</v>
      </c>
      <c r="G132" s="261"/>
      <c r="H132" s="264">
        <v>115.2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0" t="s">
        <v>146</v>
      </c>
      <c r="AU132" s="270" t="s">
        <v>21</v>
      </c>
      <c r="AV132" s="15" t="s">
        <v>142</v>
      </c>
      <c r="AW132" s="15" t="s">
        <v>38</v>
      </c>
      <c r="AX132" s="15" t="s">
        <v>90</v>
      </c>
      <c r="AY132" s="270" t="s">
        <v>135</v>
      </c>
    </row>
    <row r="133" spans="1:65" s="2" customFormat="1" ht="24.15" customHeight="1">
      <c r="A133" s="39"/>
      <c r="B133" s="40"/>
      <c r="C133" s="221" t="s">
        <v>155</v>
      </c>
      <c r="D133" s="221" t="s">
        <v>137</v>
      </c>
      <c r="E133" s="222" t="s">
        <v>411</v>
      </c>
      <c r="F133" s="223" t="s">
        <v>412</v>
      </c>
      <c r="G133" s="224" t="s">
        <v>317</v>
      </c>
      <c r="H133" s="225">
        <v>28.8</v>
      </c>
      <c r="I133" s="226"/>
      <c r="J133" s="227">
        <f>ROUND(I133*H133,2)</f>
        <v>0</v>
      </c>
      <c r="K133" s="223" t="s">
        <v>141</v>
      </c>
      <c r="L133" s="45"/>
      <c r="M133" s="228" t="s">
        <v>1</v>
      </c>
      <c r="N133" s="229" t="s">
        <v>47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142</v>
      </c>
      <c r="AT133" s="232" t="s">
        <v>137</v>
      </c>
      <c r="AU133" s="232" t="s">
        <v>21</v>
      </c>
      <c r="AY133" s="17" t="s">
        <v>135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7" t="s">
        <v>90</v>
      </c>
      <c r="BK133" s="233">
        <f>ROUND(I133*H133,2)</f>
        <v>0</v>
      </c>
      <c r="BL133" s="17" t="s">
        <v>142</v>
      </c>
      <c r="BM133" s="232" t="s">
        <v>413</v>
      </c>
    </row>
    <row r="134" spans="1:47" s="2" customFormat="1" ht="12">
      <c r="A134" s="39"/>
      <c r="B134" s="40"/>
      <c r="C134" s="41"/>
      <c r="D134" s="234" t="s">
        <v>144</v>
      </c>
      <c r="E134" s="41"/>
      <c r="F134" s="235" t="s">
        <v>414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7" t="s">
        <v>144</v>
      </c>
      <c r="AU134" s="17" t="s">
        <v>21</v>
      </c>
    </row>
    <row r="135" spans="1:51" s="14" customFormat="1" ht="12">
      <c r="A135" s="14"/>
      <c r="B135" s="249"/>
      <c r="C135" s="250"/>
      <c r="D135" s="234" t="s">
        <v>146</v>
      </c>
      <c r="E135" s="251" t="s">
        <v>1</v>
      </c>
      <c r="F135" s="252" t="s">
        <v>404</v>
      </c>
      <c r="G135" s="250"/>
      <c r="H135" s="253">
        <v>28.8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9" t="s">
        <v>146</v>
      </c>
      <c r="AU135" s="259" t="s">
        <v>21</v>
      </c>
      <c r="AV135" s="14" t="s">
        <v>21</v>
      </c>
      <c r="AW135" s="14" t="s">
        <v>38</v>
      </c>
      <c r="AX135" s="14" t="s">
        <v>82</v>
      </c>
      <c r="AY135" s="259" t="s">
        <v>135</v>
      </c>
    </row>
    <row r="136" spans="1:51" s="15" customFormat="1" ht="12">
      <c r="A136" s="15"/>
      <c r="B136" s="260"/>
      <c r="C136" s="261"/>
      <c r="D136" s="234" t="s">
        <v>146</v>
      </c>
      <c r="E136" s="262" t="s">
        <v>1</v>
      </c>
      <c r="F136" s="263" t="s">
        <v>149</v>
      </c>
      <c r="G136" s="261"/>
      <c r="H136" s="264">
        <v>28.8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0" t="s">
        <v>146</v>
      </c>
      <c r="AU136" s="270" t="s">
        <v>21</v>
      </c>
      <c r="AV136" s="15" t="s">
        <v>142</v>
      </c>
      <c r="AW136" s="15" t="s">
        <v>38</v>
      </c>
      <c r="AX136" s="15" t="s">
        <v>90</v>
      </c>
      <c r="AY136" s="270" t="s">
        <v>135</v>
      </c>
    </row>
    <row r="137" spans="1:65" s="2" customFormat="1" ht="33" customHeight="1">
      <c r="A137" s="39"/>
      <c r="B137" s="40"/>
      <c r="C137" s="221" t="s">
        <v>142</v>
      </c>
      <c r="D137" s="221" t="s">
        <v>137</v>
      </c>
      <c r="E137" s="222" t="s">
        <v>415</v>
      </c>
      <c r="F137" s="223" t="s">
        <v>416</v>
      </c>
      <c r="G137" s="224" t="s">
        <v>317</v>
      </c>
      <c r="H137" s="225">
        <v>115.2</v>
      </c>
      <c r="I137" s="226"/>
      <c r="J137" s="227">
        <f>ROUND(I137*H137,2)</f>
        <v>0</v>
      </c>
      <c r="K137" s="223" t="s">
        <v>141</v>
      </c>
      <c r="L137" s="45"/>
      <c r="M137" s="228" t="s">
        <v>1</v>
      </c>
      <c r="N137" s="229" t="s">
        <v>47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142</v>
      </c>
      <c r="AT137" s="232" t="s">
        <v>137</v>
      </c>
      <c r="AU137" s="232" t="s">
        <v>21</v>
      </c>
      <c r="AY137" s="17" t="s">
        <v>135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7" t="s">
        <v>90</v>
      </c>
      <c r="BK137" s="233">
        <f>ROUND(I137*H137,2)</f>
        <v>0</v>
      </c>
      <c r="BL137" s="17" t="s">
        <v>142</v>
      </c>
      <c r="BM137" s="232" t="s">
        <v>417</v>
      </c>
    </row>
    <row r="138" spans="1:47" s="2" customFormat="1" ht="12">
      <c r="A138" s="39"/>
      <c r="B138" s="40"/>
      <c r="C138" s="41"/>
      <c r="D138" s="234" t="s">
        <v>144</v>
      </c>
      <c r="E138" s="41"/>
      <c r="F138" s="235" t="s">
        <v>418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7" t="s">
        <v>144</v>
      </c>
      <c r="AU138" s="17" t="s">
        <v>21</v>
      </c>
    </row>
    <row r="139" spans="1:51" s="14" customFormat="1" ht="12">
      <c r="A139" s="14"/>
      <c r="B139" s="249"/>
      <c r="C139" s="250"/>
      <c r="D139" s="234" t="s">
        <v>146</v>
      </c>
      <c r="E139" s="251" t="s">
        <v>1</v>
      </c>
      <c r="F139" s="252" t="s">
        <v>410</v>
      </c>
      <c r="G139" s="250"/>
      <c r="H139" s="253">
        <v>115.2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146</v>
      </c>
      <c r="AU139" s="259" t="s">
        <v>21</v>
      </c>
      <c r="AV139" s="14" t="s">
        <v>21</v>
      </c>
      <c r="AW139" s="14" t="s">
        <v>38</v>
      </c>
      <c r="AX139" s="14" t="s">
        <v>90</v>
      </c>
      <c r="AY139" s="259" t="s">
        <v>135</v>
      </c>
    </row>
    <row r="140" spans="1:65" s="2" customFormat="1" ht="21.75" customHeight="1">
      <c r="A140" s="39"/>
      <c r="B140" s="40"/>
      <c r="C140" s="221" t="s">
        <v>166</v>
      </c>
      <c r="D140" s="221" t="s">
        <v>137</v>
      </c>
      <c r="E140" s="222" t="s">
        <v>419</v>
      </c>
      <c r="F140" s="223" t="s">
        <v>420</v>
      </c>
      <c r="G140" s="224" t="s">
        <v>140</v>
      </c>
      <c r="H140" s="225">
        <v>960</v>
      </c>
      <c r="I140" s="226"/>
      <c r="J140" s="227">
        <f>ROUND(I140*H140,2)</f>
        <v>0</v>
      </c>
      <c r="K140" s="223" t="s">
        <v>421</v>
      </c>
      <c r="L140" s="45"/>
      <c r="M140" s="228" t="s">
        <v>1</v>
      </c>
      <c r="N140" s="229" t="s">
        <v>47</v>
      </c>
      <c r="O140" s="92"/>
      <c r="P140" s="230">
        <f>O140*H140</f>
        <v>0</v>
      </c>
      <c r="Q140" s="230">
        <v>0.0007</v>
      </c>
      <c r="R140" s="230">
        <f>Q140*H140</f>
        <v>0.672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142</v>
      </c>
      <c r="AT140" s="232" t="s">
        <v>137</v>
      </c>
      <c r="AU140" s="232" t="s">
        <v>21</v>
      </c>
      <c r="AY140" s="17" t="s">
        <v>135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7" t="s">
        <v>90</v>
      </c>
      <c r="BK140" s="233">
        <f>ROUND(I140*H140,2)</f>
        <v>0</v>
      </c>
      <c r="BL140" s="17" t="s">
        <v>142</v>
      </c>
      <c r="BM140" s="232" t="s">
        <v>422</v>
      </c>
    </row>
    <row r="141" spans="1:47" s="2" customFormat="1" ht="12">
      <c r="A141" s="39"/>
      <c r="B141" s="40"/>
      <c r="C141" s="41"/>
      <c r="D141" s="234" t="s">
        <v>144</v>
      </c>
      <c r="E141" s="41"/>
      <c r="F141" s="235" t="s">
        <v>423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7" t="s">
        <v>144</v>
      </c>
      <c r="AU141" s="17" t="s">
        <v>21</v>
      </c>
    </row>
    <row r="142" spans="1:51" s="13" customFormat="1" ht="12">
      <c r="A142" s="13"/>
      <c r="B142" s="239"/>
      <c r="C142" s="240"/>
      <c r="D142" s="234" t="s">
        <v>146</v>
      </c>
      <c r="E142" s="241" t="s">
        <v>1</v>
      </c>
      <c r="F142" s="242" t="s">
        <v>424</v>
      </c>
      <c r="G142" s="240"/>
      <c r="H142" s="241" t="s">
        <v>1</v>
      </c>
      <c r="I142" s="243"/>
      <c r="J142" s="240"/>
      <c r="K142" s="240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146</v>
      </c>
      <c r="AU142" s="248" t="s">
        <v>21</v>
      </c>
      <c r="AV142" s="13" t="s">
        <v>90</v>
      </c>
      <c r="AW142" s="13" t="s">
        <v>38</v>
      </c>
      <c r="AX142" s="13" t="s">
        <v>82</v>
      </c>
      <c r="AY142" s="248" t="s">
        <v>135</v>
      </c>
    </row>
    <row r="143" spans="1:51" s="14" customFormat="1" ht="12">
      <c r="A143" s="14"/>
      <c r="B143" s="249"/>
      <c r="C143" s="250"/>
      <c r="D143" s="234" t="s">
        <v>146</v>
      </c>
      <c r="E143" s="251" t="s">
        <v>1</v>
      </c>
      <c r="F143" s="252" t="s">
        <v>425</v>
      </c>
      <c r="G143" s="250"/>
      <c r="H143" s="253">
        <v>960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146</v>
      </c>
      <c r="AU143" s="259" t="s">
        <v>21</v>
      </c>
      <c r="AV143" s="14" t="s">
        <v>21</v>
      </c>
      <c r="AW143" s="14" t="s">
        <v>38</v>
      </c>
      <c r="AX143" s="14" t="s">
        <v>82</v>
      </c>
      <c r="AY143" s="259" t="s">
        <v>135</v>
      </c>
    </row>
    <row r="144" spans="1:51" s="15" customFormat="1" ht="12">
      <c r="A144" s="15"/>
      <c r="B144" s="260"/>
      <c r="C144" s="261"/>
      <c r="D144" s="234" t="s">
        <v>146</v>
      </c>
      <c r="E144" s="262" t="s">
        <v>1</v>
      </c>
      <c r="F144" s="263" t="s">
        <v>149</v>
      </c>
      <c r="G144" s="261"/>
      <c r="H144" s="264">
        <v>960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0" t="s">
        <v>146</v>
      </c>
      <c r="AU144" s="270" t="s">
        <v>21</v>
      </c>
      <c r="AV144" s="15" t="s">
        <v>142</v>
      </c>
      <c r="AW144" s="15" t="s">
        <v>38</v>
      </c>
      <c r="AX144" s="15" t="s">
        <v>90</v>
      </c>
      <c r="AY144" s="270" t="s">
        <v>135</v>
      </c>
    </row>
    <row r="145" spans="1:65" s="2" customFormat="1" ht="16.5" customHeight="1">
      <c r="A145" s="39"/>
      <c r="B145" s="40"/>
      <c r="C145" s="221" t="s">
        <v>173</v>
      </c>
      <c r="D145" s="221" t="s">
        <v>137</v>
      </c>
      <c r="E145" s="222" t="s">
        <v>426</v>
      </c>
      <c r="F145" s="223" t="s">
        <v>427</v>
      </c>
      <c r="G145" s="224" t="s">
        <v>140</v>
      </c>
      <c r="H145" s="225">
        <v>960</v>
      </c>
      <c r="I145" s="226"/>
      <c r="J145" s="227">
        <f>ROUND(I145*H145,2)</f>
        <v>0</v>
      </c>
      <c r="K145" s="223" t="s">
        <v>421</v>
      </c>
      <c r="L145" s="45"/>
      <c r="M145" s="228" t="s">
        <v>1</v>
      </c>
      <c r="N145" s="229" t="s">
        <v>47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142</v>
      </c>
      <c r="AT145" s="232" t="s">
        <v>137</v>
      </c>
      <c r="AU145" s="232" t="s">
        <v>21</v>
      </c>
      <c r="AY145" s="17" t="s">
        <v>135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7" t="s">
        <v>90</v>
      </c>
      <c r="BK145" s="233">
        <f>ROUND(I145*H145,2)</f>
        <v>0</v>
      </c>
      <c r="BL145" s="17" t="s">
        <v>142</v>
      </c>
      <c r="BM145" s="232" t="s">
        <v>428</v>
      </c>
    </row>
    <row r="146" spans="1:47" s="2" customFormat="1" ht="12">
      <c r="A146" s="39"/>
      <c r="B146" s="40"/>
      <c r="C146" s="41"/>
      <c r="D146" s="234" t="s">
        <v>144</v>
      </c>
      <c r="E146" s="41"/>
      <c r="F146" s="235" t="s">
        <v>429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7" t="s">
        <v>144</v>
      </c>
      <c r="AU146" s="17" t="s">
        <v>21</v>
      </c>
    </row>
    <row r="147" spans="1:51" s="14" customFormat="1" ht="12">
      <c r="A147" s="14"/>
      <c r="B147" s="249"/>
      <c r="C147" s="250"/>
      <c r="D147" s="234" t="s">
        <v>146</v>
      </c>
      <c r="E147" s="251" t="s">
        <v>1</v>
      </c>
      <c r="F147" s="252" t="s">
        <v>430</v>
      </c>
      <c r="G147" s="250"/>
      <c r="H147" s="253">
        <v>960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146</v>
      </c>
      <c r="AU147" s="259" t="s">
        <v>21</v>
      </c>
      <c r="AV147" s="14" t="s">
        <v>21</v>
      </c>
      <c r="AW147" s="14" t="s">
        <v>38</v>
      </c>
      <c r="AX147" s="14" t="s">
        <v>82</v>
      </c>
      <c r="AY147" s="259" t="s">
        <v>135</v>
      </c>
    </row>
    <row r="148" spans="1:51" s="15" customFormat="1" ht="12">
      <c r="A148" s="15"/>
      <c r="B148" s="260"/>
      <c r="C148" s="261"/>
      <c r="D148" s="234" t="s">
        <v>146</v>
      </c>
      <c r="E148" s="262" t="s">
        <v>1</v>
      </c>
      <c r="F148" s="263" t="s">
        <v>149</v>
      </c>
      <c r="G148" s="261"/>
      <c r="H148" s="264">
        <v>960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0" t="s">
        <v>146</v>
      </c>
      <c r="AU148" s="270" t="s">
        <v>21</v>
      </c>
      <c r="AV148" s="15" t="s">
        <v>142</v>
      </c>
      <c r="AW148" s="15" t="s">
        <v>38</v>
      </c>
      <c r="AX148" s="15" t="s">
        <v>90</v>
      </c>
      <c r="AY148" s="270" t="s">
        <v>135</v>
      </c>
    </row>
    <row r="149" spans="1:65" s="2" customFormat="1" ht="24.15" customHeight="1">
      <c r="A149" s="39"/>
      <c r="B149" s="40"/>
      <c r="C149" s="221" t="s">
        <v>181</v>
      </c>
      <c r="D149" s="221" t="s">
        <v>137</v>
      </c>
      <c r="E149" s="222" t="s">
        <v>431</v>
      </c>
      <c r="F149" s="223" t="s">
        <v>432</v>
      </c>
      <c r="G149" s="224" t="s">
        <v>317</v>
      </c>
      <c r="H149" s="225">
        <v>230.4</v>
      </c>
      <c r="I149" s="226"/>
      <c r="J149" s="227">
        <f>ROUND(I149*H149,2)</f>
        <v>0</v>
      </c>
      <c r="K149" s="223" t="s">
        <v>421</v>
      </c>
      <c r="L149" s="45"/>
      <c r="M149" s="228" t="s">
        <v>1</v>
      </c>
      <c r="N149" s="229" t="s">
        <v>47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142</v>
      </c>
      <c r="AT149" s="232" t="s">
        <v>137</v>
      </c>
      <c r="AU149" s="232" t="s">
        <v>21</v>
      </c>
      <c r="AY149" s="17" t="s">
        <v>135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7" t="s">
        <v>90</v>
      </c>
      <c r="BK149" s="233">
        <f>ROUND(I149*H149,2)</f>
        <v>0</v>
      </c>
      <c r="BL149" s="17" t="s">
        <v>142</v>
      </c>
      <c r="BM149" s="232" t="s">
        <v>433</v>
      </c>
    </row>
    <row r="150" spans="1:47" s="2" customFormat="1" ht="12">
      <c r="A150" s="39"/>
      <c r="B150" s="40"/>
      <c r="C150" s="41"/>
      <c r="D150" s="234" t="s">
        <v>144</v>
      </c>
      <c r="E150" s="41"/>
      <c r="F150" s="235" t="s">
        <v>434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7" t="s">
        <v>144</v>
      </c>
      <c r="AU150" s="17" t="s">
        <v>21</v>
      </c>
    </row>
    <row r="151" spans="1:51" s="14" customFormat="1" ht="12">
      <c r="A151" s="14"/>
      <c r="B151" s="249"/>
      <c r="C151" s="250"/>
      <c r="D151" s="234" t="s">
        <v>146</v>
      </c>
      <c r="E151" s="251" t="s">
        <v>1</v>
      </c>
      <c r="F151" s="252" t="s">
        <v>435</v>
      </c>
      <c r="G151" s="250"/>
      <c r="H151" s="253">
        <v>230.4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146</v>
      </c>
      <c r="AU151" s="259" t="s">
        <v>21</v>
      </c>
      <c r="AV151" s="14" t="s">
        <v>21</v>
      </c>
      <c r="AW151" s="14" t="s">
        <v>38</v>
      </c>
      <c r="AX151" s="14" t="s">
        <v>82</v>
      </c>
      <c r="AY151" s="259" t="s">
        <v>135</v>
      </c>
    </row>
    <row r="152" spans="1:51" s="15" customFormat="1" ht="12">
      <c r="A152" s="15"/>
      <c r="B152" s="260"/>
      <c r="C152" s="261"/>
      <c r="D152" s="234" t="s">
        <v>146</v>
      </c>
      <c r="E152" s="262" t="s">
        <v>1</v>
      </c>
      <c r="F152" s="263" t="s">
        <v>149</v>
      </c>
      <c r="G152" s="261"/>
      <c r="H152" s="264">
        <v>230.4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0" t="s">
        <v>146</v>
      </c>
      <c r="AU152" s="270" t="s">
        <v>21</v>
      </c>
      <c r="AV152" s="15" t="s">
        <v>142</v>
      </c>
      <c r="AW152" s="15" t="s">
        <v>38</v>
      </c>
      <c r="AX152" s="15" t="s">
        <v>90</v>
      </c>
      <c r="AY152" s="270" t="s">
        <v>135</v>
      </c>
    </row>
    <row r="153" spans="1:65" s="2" customFormat="1" ht="24.15" customHeight="1">
      <c r="A153" s="39"/>
      <c r="B153" s="40"/>
      <c r="C153" s="221" t="s">
        <v>187</v>
      </c>
      <c r="D153" s="221" t="s">
        <v>137</v>
      </c>
      <c r="E153" s="222" t="s">
        <v>436</v>
      </c>
      <c r="F153" s="223" t="s">
        <v>437</v>
      </c>
      <c r="G153" s="224" t="s">
        <v>317</v>
      </c>
      <c r="H153" s="225">
        <v>34</v>
      </c>
      <c r="I153" s="226"/>
      <c r="J153" s="227">
        <f>ROUND(I153*H153,2)</f>
        <v>0</v>
      </c>
      <c r="K153" s="223" t="s">
        <v>421</v>
      </c>
      <c r="L153" s="45"/>
      <c r="M153" s="228" t="s">
        <v>1</v>
      </c>
      <c r="N153" s="229" t="s">
        <v>47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142</v>
      </c>
      <c r="AT153" s="232" t="s">
        <v>137</v>
      </c>
      <c r="AU153" s="232" t="s">
        <v>21</v>
      </c>
      <c r="AY153" s="17" t="s">
        <v>135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90</v>
      </c>
      <c r="BK153" s="233">
        <f>ROUND(I153*H153,2)</f>
        <v>0</v>
      </c>
      <c r="BL153" s="17" t="s">
        <v>142</v>
      </c>
      <c r="BM153" s="232" t="s">
        <v>438</v>
      </c>
    </row>
    <row r="154" spans="1:47" s="2" customFormat="1" ht="12">
      <c r="A154" s="39"/>
      <c r="B154" s="40"/>
      <c r="C154" s="41"/>
      <c r="D154" s="234" t="s">
        <v>144</v>
      </c>
      <c r="E154" s="41"/>
      <c r="F154" s="235" t="s">
        <v>439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7" t="s">
        <v>144</v>
      </c>
      <c r="AU154" s="17" t="s">
        <v>21</v>
      </c>
    </row>
    <row r="155" spans="1:51" s="13" customFormat="1" ht="12">
      <c r="A155" s="13"/>
      <c r="B155" s="239"/>
      <c r="C155" s="240"/>
      <c r="D155" s="234" t="s">
        <v>146</v>
      </c>
      <c r="E155" s="241" t="s">
        <v>1</v>
      </c>
      <c r="F155" s="242" t="s">
        <v>440</v>
      </c>
      <c r="G155" s="240"/>
      <c r="H155" s="241" t="s">
        <v>1</v>
      </c>
      <c r="I155" s="243"/>
      <c r="J155" s="240"/>
      <c r="K155" s="240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146</v>
      </c>
      <c r="AU155" s="248" t="s">
        <v>21</v>
      </c>
      <c r="AV155" s="13" t="s">
        <v>90</v>
      </c>
      <c r="AW155" s="13" t="s">
        <v>38</v>
      </c>
      <c r="AX155" s="13" t="s">
        <v>82</v>
      </c>
      <c r="AY155" s="248" t="s">
        <v>135</v>
      </c>
    </row>
    <row r="156" spans="1:51" s="14" customFormat="1" ht="12">
      <c r="A156" s="14"/>
      <c r="B156" s="249"/>
      <c r="C156" s="250"/>
      <c r="D156" s="234" t="s">
        <v>146</v>
      </c>
      <c r="E156" s="251" t="s">
        <v>1</v>
      </c>
      <c r="F156" s="252" t="s">
        <v>441</v>
      </c>
      <c r="G156" s="250"/>
      <c r="H156" s="253">
        <v>34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146</v>
      </c>
      <c r="AU156" s="259" t="s">
        <v>21</v>
      </c>
      <c r="AV156" s="14" t="s">
        <v>21</v>
      </c>
      <c r="AW156" s="14" t="s">
        <v>38</v>
      </c>
      <c r="AX156" s="14" t="s">
        <v>82</v>
      </c>
      <c r="AY156" s="259" t="s">
        <v>135</v>
      </c>
    </row>
    <row r="157" spans="1:51" s="15" customFormat="1" ht="12">
      <c r="A157" s="15"/>
      <c r="B157" s="260"/>
      <c r="C157" s="261"/>
      <c r="D157" s="234" t="s">
        <v>146</v>
      </c>
      <c r="E157" s="262" t="s">
        <v>1</v>
      </c>
      <c r="F157" s="263" t="s">
        <v>149</v>
      </c>
      <c r="G157" s="261"/>
      <c r="H157" s="264">
        <v>34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0" t="s">
        <v>146</v>
      </c>
      <c r="AU157" s="270" t="s">
        <v>21</v>
      </c>
      <c r="AV157" s="15" t="s">
        <v>142</v>
      </c>
      <c r="AW157" s="15" t="s">
        <v>38</v>
      </c>
      <c r="AX157" s="15" t="s">
        <v>90</v>
      </c>
      <c r="AY157" s="270" t="s">
        <v>135</v>
      </c>
    </row>
    <row r="158" spans="1:65" s="2" customFormat="1" ht="21.75" customHeight="1">
      <c r="A158" s="39"/>
      <c r="B158" s="40"/>
      <c r="C158" s="221" t="s">
        <v>171</v>
      </c>
      <c r="D158" s="221" t="s">
        <v>137</v>
      </c>
      <c r="E158" s="222" t="s">
        <v>345</v>
      </c>
      <c r="F158" s="223" t="s">
        <v>346</v>
      </c>
      <c r="G158" s="224" t="s">
        <v>317</v>
      </c>
      <c r="H158" s="225">
        <v>34</v>
      </c>
      <c r="I158" s="226"/>
      <c r="J158" s="227">
        <f>ROUND(I158*H158,2)</f>
        <v>0</v>
      </c>
      <c r="K158" s="223" t="s">
        <v>141</v>
      </c>
      <c r="L158" s="45"/>
      <c r="M158" s="228" t="s">
        <v>1</v>
      </c>
      <c r="N158" s="229" t="s">
        <v>47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142</v>
      </c>
      <c r="AT158" s="232" t="s">
        <v>137</v>
      </c>
      <c r="AU158" s="232" t="s">
        <v>21</v>
      </c>
      <c r="AY158" s="17" t="s">
        <v>135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7" t="s">
        <v>90</v>
      </c>
      <c r="BK158" s="233">
        <f>ROUND(I158*H158,2)</f>
        <v>0</v>
      </c>
      <c r="BL158" s="17" t="s">
        <v>142</v>
      </c>
      <c r="BM158" s="232" t="s">
        <v>442</v>
      </c>
    </row>
    <row r="159" spans="1:47" s="2" customFormat="1" ht="12">
      <c r="A159" s="39"/>
      <c r="B159" s="40"/>
      <c r="C159" s="41"/>
      <c r="D159" s="234" t="s">
        <v>144</v>
      </c>
      <c r="E159" s="41"/>
      <c r="F159" s="235" t="s">
        <v>443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7" t="s">
        <v>144</v>
      </c>
      <c r="AU159" s="17" t="s">
        <v>21</v>
      </c>
    </row>
    <row r="160" spans="1:51" s="14" customFormat="1" ht="12">
      <c r="A160" s="14"/>
      <c r="B160" s="249"/>
      <c r="C160" s="250"/>
      <c r="D160" s="234" t="s">
        <v>146</v>
      </c>
      <c r="E160" s="251" t="s">
        <v>1</v>
      </c>
      <c r="F160" s="252" t="s">
        <v>307</v>
      </c>
      <c r="G160" s="250"/>
      <c r="H160" s="253">
        <v>34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9" t="s">
        <v>146</v>
      </c>
      <c r="AU160" s="259" t="s">
        <v>21</v>
      </c>
      <c r="AV160" s="14" t="s">
        <v>21</v>
      </c>
      <c r="AW160" s="14" t="s">
        <v>38</v>
      </c>
      <c r="AX160" s="14" t="s">
        <v>82</v>
      </c>
      <c r="AY160" s="259" t="s">
        <v>135</v>
      </c>
    </row>
    <row r="161" spans="1:51" s="15" customFormat="1" ht="12">
      <c r="A161" s="15"/>
      <c r="B161" s="260"/>
      <c r="C161" s="261"/>
      <c r="D161" s="234" t="s">
        <v>146</v>
      </c>
      <c r="E161" s="262" t="s">
        <v>1</v>
      </c>
      <c r="F161" s="263" t="s">
        <v>149</v>
      </c>
      <c r="G161" s="261"/>
      <c r="H161" s="264">
        <v>34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0" t="s">
        <v>146</v>
      </c>
      <c r="AU161" s="270" t="s">
        <v>21</v>
      </c>
      <c r="AV161" s="15" t="s">
        <v>142</v>
      </c>
      <c r="AW161" s="15" t="s">
        <v>38</v>
      </c>
      <c r="AX161" s="15" t="s">
        <v>90</v>
      </c>
      <c r="AY161" s="270" t="s">
        <v>135</v>
      </c>
    </row>
    <row r="162" spans="1:65" s="2" customFormat="1" ht="24.15" customHeight="1">
      <c r="A162" s="39"/>
      <c r="B162" s="40"/>
      <c r="C162" s="221" t="s">
        <v>197</v>
      </c>
      <c r="D162" s="221" t="s">
        <v>137</v>
      </c>
      <c r="E162" s="222" t="s">
        <v>444</v>
      </c>
      <c r="F162" s="223" t="s">
        <v>445</v>
      </c>
      <c r="G162" s="224" t="s">
        <v>317</v>
      </c>
      <c r="H162" s="225">
        <v>154</v>
      </c>
      <c r="I162" s="226"/>
      <c r="J162" s="227">
        <f>ROUND(I162*H162,2)</f>
        <v>0</v>
      </c>
      <c r="K162" s="223" t="s">
        <v>141</v>
      </c>
      <c r="L162" s="45"/>
      <c r="M162" s="228" t="s">
        <v>1</v>
      </c>
      <c r="N162" s="229" t="s">
        <v>47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142</v>
      </c>
      <c r="AT162" s="232" t="s">
        <v>137</v>
      </c>
      <c r="AU162" s="232" t="s">
        <v>21</v>
      </c>
      <c r="AY162" s="17" t="s">
        <v>135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7" t="s">
        <v>90</v>
      </c>
      <c r="BK162" s="233">
        <f>ROUND(I162*H162,2)</f>
        <v>0</v>
      </c>
      <c r="BL162" s="17" t="s">
        <v>142</v>
      </c>
      <c r="BM162" s="232" t="s">
        <v>446</v>
      </c>
    </row>
    <row r="163" spans="1:47" s="2" customFormat="1" ht="12">
      <c r="A163" s="39"/>
      <c r="B163" s="40"/>
      <c r="C163" s="41"/>
      <c r="D163" s="234" t="s">
        <v>144</v>
      </c>
      <c r="E163" s="41"/>
      <c r="F163" s="235" t="s">
        <v>447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7" t="s">
        <v>144</v>
      </c>
      <c r="AU163" s="17" t="s">
        <v>21</v>
      </c>
    </row>
    <row r="164" spans="1:51" s="14" customFormat="1" ht="12">
      <c r="A164" s="14"/>
      <c r="B164" s="249"/>
      <c r="C164" s="250"/>
      <c r="D164" s="234" t="s">
        <v>146</v>
      </c>
      <c r="E164" s="251" t="s">
        <v>1</v>
      </c>
      <c r="F164" s="252" t="s">
        <v>448</v>
      </c>
      <c r="G164" s="250"/>
      <c r="H164" s="253">
        <v>154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146</v>
      </c>
      <c r="AU164" s="259" t="s">
        <v>21</v>
      </c>
      <c r="AV164" s="14" t="s">
        <v>21</v>
      </c>
      <c r="AW164" s="14" t="s">
        <v>38</v>
      </c>
      <c r="AX164" s="14" t="s">
        <v>82</v>
      </c>
      <c r="AY164" s="259" t="s">
        <v>135</v>
      </c>
    </row>
    <row r="165" spans="1:51" s="15" customFormat="1" ht="12">
      <c r="A165" s="15"/>
      <c r="B165" s="260"/>
      <c r="C165" s="261"/>
      <c r="D165" s="234" t="s">
        <v>146</v>
      </c>
      <c r="E165" s="262" t="s">
        <v>1</v>
      </c>
      <c r="F165" s="263" t="s">
        <v>149</v>
      </c>
      <c r="G165" s="261"/>
      <c r="H165" s="264">
        <v>154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0" t="s">
        <v>146</v>
      </c>
      <c r="AU165" s="270" t="s">
        <v>21</v>
      </c>
      <c r="AV165" s="15" t="s">
        <v>142</v>
      </c>
      <c r="AW165" s="15" t="s">
        <v>38</v>
      </c>
      <c r="AX165" s="15" t="s">
        <v>90</v>
      </c>
      <c r="AY165" s="270" t="s">
        <v>135</v>
      </c>
    </row>
    <row r="166" spans="1:65" s="2" customFormat="1" ht="33" customHeight="1">
      <c r="A166" s="39"/>
      <c r="B166" s="40"/>
      <c r="C166" s="221" t="s">
        <v>203</v>
      </c>
      <c r="D166" s="221" t="s">
        <v>137</v>
      </c>
      <c r="E166" s="222" t="s">
        <v>449</v>
      </c>
      <c r="F166" s="223" t="s">
        <v>450</v>
      </c>
      <c r="G166" s="224" t="s">
        <v>184</v>
      </c>
      <c r="H166" s="225">
        <v>192.6</v>
      </c>
      <c r="I166" s="226"/>
      <c r="J166" s="227">
        <f>ROUND(I166*H166,2)</f>
        <v>0</v>
      </c>
      <c r="K166" s="223" t="s">
        <v>141</v>
      </c>
      <c r="L166" s="45"/>
      <c r="M166" s="228" t="s">
        <v>1</v>
      </c>
      <c r="N166" s="229" t="s">
        <v>47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142</v>
      </c>
      <c r="AT166" s="232" t="s">
        <v>137</v>
      </c>
      <c r="AU166" s="232" t="s">
        <v>21</v>
      </c>
      <c r="AY166" s="17" t="s">
        <v>135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7" t="s">
        <v>90</v>
      </c>
      <c r="BK166" s="233">
        <f>ROUND(I166*H166,2)</f>
        <v>0</v>
      </c>
      <c r="BL166" s="17" t="s">
        <v>142</v>
      </c>
      <c r="BM166" s="232" t="s">
        <v>451</v>
      </c>
    </row>
    <row r="167" spans="1:47" s="2" customFormat="1" ht="12">
      <c r="A167" s="39"/>
      <c r="B167" s="40"/>
      <c r="C167" s="41"/>
      <c r="D167" s="234" t="s">
        <v>144</v>
      </c>
      <c r="E167" s="41"/>
      <c r="F167" s="235" t="s">
        <v>452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7" t="s">
        <v>144</v>
      </c>
      <c r="AU167" s="17" t="s">
        <v>21</v>
      </c>
    </row>
    <row r="168" spans="1:51" s="13" customFormat="1" ht="12">
      <c r="A168" s="13"/>
      <c r="B168" s="239"/>
      <c r="C168" s="240"/>
      <c r="D168" s="234" t="s">
        <v>146</v>
      </c>
      <c r="E168" s="241" t="s">
        <v>1</v>
      </c>
      <c r="F168" s="242" t="s">
        <v>453</v>
      </c>
      <c r="G168" s="240"/>
      <c r="H168" s="241" t="s">
        <v>1</v>
      </c>
      <c r="I168" s="243"/>
      <c r="J168" s="240"/>
      <c r="K168" s="240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146</v>
      </c>
      <c r="AU168" s="248" t="s">
        <v>21</v>
      </c>
      <c r="AV168" s="13" t="s">
        <v>90</v>
      </c>
      <c r="AW168" s="13" t="s">
        <v>38</v>
      </c>
      <c r="AX168" s="13" t="s">
        <v>82</v>
      </c>
      <c r="AY168" s="248" t="s">
        <v>135</v>
      </c>
    </row>
    <row r="169" spans="1:51" s="14" customFormat="1" ht="12">
      <c r="A169" s="14"/>
      <c r="B169" s="249"/>
      <c r="C169" s="250"/>
      <c r="D169" s="234" t="s">
        <v>146</v>
      </c>
      <c r="E169" s="251" t="s">
        <v>1</v>
      </c>
      <c r="F169" s="252" t="s">
        <v>454</v>
      </c>
      <c r="G169" s="250"/>
      <c r="H169" s="253">
        <v>192.6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146</v>
      </c>
      <c r="AU169" s="259" t="s">
        <v>21</v>
      </c>
      <c r="AV169" s="14" t="s">
        <v>21</v>
      </c>
      <c r="AW169" s="14" t="s">
        <v>38</v>
      </c>
      <c r="AX169" s="14" t="s">
        <v>82</v>
      </c>
      <c r="AY169" s="259" t="s">
        <v>135</v>
      </c>
    </row>
    <row r="170" spans="1:51" s="15" customFormat="1" ht="12">
      <c r="A170" s="15"/>
      <c r="B170" s="260"/>
      <c r="C170" s="261"/>
      <c r="D170" s="234" t="s">
        <v>146</v>
      </c>
      <c r="E170" s="262" t="s">
        <v>1</v>
      </c>
      <c r="F170" s="263" t="s">
        <v>149</v>
      </c>
      <c r="G170" s="261"/>
      <c r="H170" s="264">
        <v>192.6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0" t="s">
        <v>146</v>
      </c>
      <c r="AU170" s="270" t="s">
        <v>21</v>
      </c>
      <c r="AV170" s="15" t="s">
        <v>142</v>
      </c>
      <c r="AW170" s="15" t="s">
        <v>38</v>
      </c>
      <c r="AX170" s="15" t="s">
        <v>90</v>
      </c>
      <c r="AY170" s="270" t="s">
        <v>135</v>
      </c>
    </row>
    <row r="171" spans="1:65" s="2" customFormat="1" ht="24.15" customHeight="1">
      <c r="A171" s="39"/>
      <c r="B171" s="40"/>
      <c r="C171" s="221" t="s">
        <v>209</v>
      </c>
      <c r="D171" s="221" t="s">
        <v>137</v>
      </c>
      <c r="E171" s="222" t="s">
        <v>455</v>
      </c>
      <c r="F171" s="223" t="s">
        <v>456</v>
      </c>
      <c r="G171" s="224" t="s">
        <v>317</v>
      </c>
      <c r="H171" s="225">
        <v>17</v>
      </c>
      <c r="I171" s="226"/>
      <c r="J171" s="227">
        <f>ROUND(I171*H171,2)</f>
        <v>0</v>
      </c>
      <c r="K171" s="223" t="s">
        <v>141</v>
      </c>
      <c r="L171" s="45"/>
      <c r="M171" s="228" t="s">
        <v>1</v>
      </c>
      <c r="N171" s="229" t="s">
        <v>47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142</v>
      </c>
      <c r="AT171" s="232" t="s">
        <v>137</v>
      </c>
      <c r="AU171" s="232" t="s">
        <v>21</v>
      </c>
      <c r="AY171" s="17" t="s">
        <v>135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7" t="s">
        <v>90</v>
      </c>
      <c r="BK171" s="233">
        <f>ROUND(I171*H171,2)</f>
        <v>0</v>
      </c>
      <c r="BL171" s="17" t="s">
        <v>142</v>
      </c>
      <c r="BM171" s="232" t="s">
        <v>457</v>
      </c>
    </row>
    <row r="172" spans="1:47" s="2" customFormat="1" ht="12">
      <c r="A172" s="39"/>
      <c r="B172" s="40"/>
      <c r="C172" s="41"/>
      <c r="D172" s="234" t="s">
        <v>144</v>
      </c>
      <c r="E172" s="41"/>
      <c r="F172" s="235" t="s">
        <v>458</v>
      </c>
      <c r="G172" s="41"/>
      <c r="H172" s="41"/>
      <c r="I172" s="236"/>
      <c r="J172" s="41"/>
      <c r="K172" s="41"/>
      <c r="L172" s="45"/>
      <c r="M172" s="237"/>
      <c r="N172" s="23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7" t="s">
        <v>144</v>
      </c>
      <c r="AU172" s="17" t="s">
        <v>21</v>
      </c>
    </row>
    <row r="173" spans="1:51" s="14" customFormat="1" ht="12">
      <c r="A173" s="14"/>
      <c r="B173" s="249"/>
      <c r="C173" s="250"/>
      <c r="D173" s="234" t="s">
        <v>146</v>
      </c>
      <c r="E173" s="251" t="s">
        <v>1</v>
      </c>
      <c r="F173" s="252" t="s">
        <v>459</v>
      </c>
      <c r="G173" s="250"/>
      <c r="H173" s="253">
        <v>17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146</v>
      </c>
      <c r="AU173" s="259" t="s">
        <v>21</v>
      </c>
      <c r="AV173" s="14" t="s">
        <v>21</v>
      </c>
      <c r="AW173" s="14" t="s">
        <v>38</v>
      </c>
      <c r="AX173" s="14" t="s">
        <v>82</v>
      </c>
      <c r="AY173" s="259" t="s">
        <v>135</v>
      </c>
    </row>
    <row r="174" spans="1:51" s="15" customFormat="1" ht="12">
      <c r="A174" s="15"/>
      <c r="B174" s="260"/>
      <c r="C174" s="261"/>
      <c r="D174" s="234" t="s">
        <v>146</v>
      </c>
      <c r="E174" s="262" t="s">
        <v>1</v>
      </c>
      <c r="F174" s="263" t="s">
        <v>149</v>
      </c>
      <c r="G174" s="261"/>
      <c r="H174" s="264">
        <v>17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0" t="s">
        <v>146</v>
      </c>
      <c r="AU174" s="270" t="s">
        <v>21</v>
      </c>
      <c r="AV174" s="15" t="s">
        <v>142</v>
      </c>
      <c r="AW174" s="15" t="s">
        <v>38</v>
      </c>
      <c r="AX174" s="15" t="s">
        <v>90</v>
      </c>
      <c r="AY174" s="270" t="s">
        <v>135</v>
      </c>
    </row>
    <row r="175" spans="1:65" s="2" customFormat="1" ht="24.15" customHeight="1">
      <c r="A175" s="39"/>
      <c r="B175" s="40"/>
      <c r="C175" s="221" t="s">
        <v>308</v>
      </c>
      <c r="D175" s="221" t="s">
        <v>137</v>
      </c>
      <c r="E175" s="222" t="s">
        <v>460</v>
      </c>
      <c r="F175" s="223" t="s">
        <v>461</v>
      </c>
      <c r="G175" s="224" t="s">
        <v>317</v>
      </c>
      <c r="H175" s="225">
        <v>151</v>
      </c>
      <c r="I175" s="226"/>
      <c r="J175" s="227">
        <f>ROUND(I175*H175,2)</f>
        <v>0</v>
      </c>
      <c r="K175" s="223" t="s">
        <v>141</v>
      </c>
      <c r="L175" s="45"/>
      <c r="M175" s="228" t="s">
        <v>1</v>
      </c>
      <c r="N175" s="229" t="s">
        <v>47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142</v>
      </c>
      <c r="AT175" s="232" t="s">
        <v>137</v>
      </c>
      <c r="AU175" s="232" t="s">
        <v>21</v>
      </c>
      <c r="AY175" s="17" t="s">
        <v>135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7" t="s">
        <v>90</v>
      </c>
      <c r="BK175" s="233">
        <f>ROUND(I175*H175,2)</f>
        <v>0</v>
      </c>
      <c r="BL175" s="17" t="s">
        <v>142</v>
      </c>
      <c r="BM175" s="232" t="s">
        <v>462</v>
      </c>
    </row>
    <row r="176" spans="1:47" s="2" customFormat="1" ht="12">
      <c r="A176" s="39"/>
      <c r="B176" s="40"/>
      <c r="C176" s="41"/>
      <c r="D176" s="234" t="s">
        <v>144</v>
      </c>
      <c r="E176" s="41"/>
      <c r="F176" s="235" t="s">
        <v>463</v>
      </c>
      <c r="G176" s="41"/>
      <c r="H176" s="41"/>
      <c r="I176" s="236"/>
      <c r="J176" s="41"/>
      <c r="K176" s="41"/>
      <c r="L176" s="45"/>
      <c r="M176" s="237"/>
      <c r="N176" s="23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7" t="s">
        <v>144</v>
      </c>
      <c r="AU176" s="17" t="s">
        <v>21</v>
      </c>
    </row>
    <row r="177" spans="1:51" s="14" customFormat="1" ht="12">
      <c r="A177" s="14"/>
      <c r="B177" s="249"/>
      <c r="C177" s="250"/>
      <c r="D177" s="234" t="s">
        <v>146</v>
      </c>
      <c r="E177" s="251" t="s">
        <v>1</v>
      </c>
      <c r="F177" s="252" t="s">
        <v>464</v>
      </c>
      <c r="G177" s="250"/>
      <c r="H177" s="253">
        <v>151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146</v>
      </c>
      <c r="AU177" s="259" t="s">
        <v>21</v>
      </c>
      <c r="AV177" s="14" t="s">
        <v>21</v>
      </c>
      <c r="AW177" s="14" t="s">
        <v>38</v>
      </c>
      <c r="AX177" s="14" t="s">
        <v>82</v>
      </c>
      <c r="AY177" s="259" t="s">
        <v>135</v>
      </c>
    </row>
    <row r="178" spans="1:51" s="15" customFormat="1" ht="12">
      <c r="A178" s="15"/>
      <c r="B178" s="260"/>
      <c r="C178" s="261"/>
      <c r="D178" s="234" t="s">
        <v>146</v>
      </c>
      <c r="E178" s="262" t="s">
        <v>1</v>
      </c>
      <c r="F178" s="263" t="s">
        <v>149</v>
      </c>
      <c r="G178" s="261"/>
      <c r="H178" s="264">
        <v>151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0" t="s">
        <v>146</v>
      </c>
      <c r="AU178" s="270" t="s">
        <v>21</v>
      </c>
      <c r="AV178" s="15" t="s">
        <v>142</v>
      </c>
      <c r="AW178" s="15" t="s">
        <v>38</v>
      </c>
      <c r="AX178" s="15" t="s">
        <v>90</v>
      </c>
      <c r="AY178" s="270" t="s">
        <v>135</v>
      </c>
    </row>
    <row r="179" spans="1:65" s="2" customFormat="1" ht="24.15" customHeight="1">
      <c r="A179" s="39"/>
      <c r="B179" s="40"/>
      <c r="C179" s="221" t="s">
        <v>314</v>
      </c>
      <c r="D179" s="221" t="s">
        <v>137</v>
      </c>
      <c r="E179" s="222" t="s">
        <v>465</v>
      </c>
      <c r="F179" s="223" t="s">
        <v>466</v>
      </c>
      <c r="G179" s="224" t="s">
        <v>317</v>
      </c>
      <c r="H179" s="225">
        <v>10</v>
      </c>
      <c r="I179" s="226"/>
      <c r="J179" s="227">
        <f>ROUND(I179*H179,2)</f>
        <v>0</v>
      </c>
      <c r="K179" s="223" t="s">
        <v>467</v>
      </c>
      <c r="L179" s="45"/>
      <c r="M179" s="228" t="s">
        <v>1</v>
      </c>
      <c r="N179" s="229" t="s">
        <v>47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142</v>
      </c>
      <c r="AT179" s="232" t="s">
        <v>137</v>
      </c>
      <c r="AU179" s="232" t="s">
        <v>21</v>
      </c>
      <c r="AY179" s="17" t="s">
        <v>135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7" t="s">
        <v>90</v>
      </c>
      <c r="BK179" s="233">
        <f>ROUND(I179*H179,2)</f>
        <v>0</v>
      </c>
      <c r="BL179" s="17" t="s">
        <v>142</v>
      </c>
      <c r="BM179" s="232" t="s">
        <v>468</v>
      </c>
    </row>
    <row r="180" spans="1:47" s="2" customFormat="1" ht="12">
      <c r="A180" s="39"/>
      <c r="B180" s="40"/>
      <c r="C180" s="41"/>
      <c r="D180" s="234" t="s">
        <v>144</v>
      </c>
      <c r="E180" s="41"/>
      <c r="F180" s="235" t="s">
        <v>469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7" t="s">
        <v>144</v>
      </c>
      <c r="AU180" s="17" t="s">
        <v>21</v>
      </c>
    </row>
    <row r="181" spans="1:51" s="14" customFormat="1" ht="12">
      <c r="A181" s="14"/>
      <c r="B181" s="249"/>
      <c r="C181" s="250"/>
      <c r="D181" s="234" t="s">
        <v>146</v>
      </c>
      <c r="E181" s="251" t="s">
        <v>1</v>
      </c>
      <c r="F181" s="252" t="s">
        <v>197</v>
      </c>
      <c r="G181" s="250"/>
      <c r="H181" s="253">
        <v>10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146</v>
      </c>
      <c r="AU181" s="259" t="s">
        <v>21</v>
      </c>
      <c r="AV181" s="14" t="s">
        <v>21</v>
      </c>
      <c r="AW181" s="14" t="s">
        <v>38</v>
      </c>
      <c r="AX181" s="14" t="s">
        <v>82</v>
      </c>
      <c r="AY181" s="259" t="s">
        <v>135</v>
      </c>
    </row>
    <row r="182" spans="1:51" s="15" customFormat="1" ht="12">
      <c r="A182" s="15"/>
      <c r="B182" s="260"/>
      <c r="C182" s="261"/>
      <c r="D182" s="234" t="s">
        <v>146</v>
      </c>
      <c r="E182" s="262" t="s">
        <v>1</v>
      </c>
      <c r="F182" s="263" t="s">
        <v>149</v>
      </c>
      <c r="G182" s="261"/>
      <c r="H182" s="264">
        <v>10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146</v>
      </c>
      <c r="AU182" s="270" t="s">
        <v>21</v>
      </c>
      <c r="AV182" s="15" t="s">
        <v>142</v>
      </c>
      <c r="AW182" s="15" t="s">
        <v>38</v>
      </c>
      <c r="AX182" s="15" t="s">
        <v>90</v>
      </c>
      <c r="AY182" s="270" t="s">
        <v>135</v>
      </c>
    </row>
    <row r="183" spans="1:65" s="2" customFormat="1" ht="16.5" customHeight="1">
      <c r="A183" s="39"/>
      <c r="B183" s="40"/>
      <c r="C183" s="274" t="s">
        <v>8</v>
      </c>
      <c r="D183" s="274" t="s">
        <v>234</v>
      </c>
      <c r="E183" s="275" t="s">
        <v>470</v>
      </c>
      <c r="F183" s="276" t="s">
        <v>471</v>
      </c>
      <c r="G183" s="277" t="s">
        <v>184</v>
      </c>
      <c r="H183" s="278">
        <v>20</v>
      </c>
      <c r="I183" s="279"/>
      <c r="J183" s="280">
        <f>ROUND(I183*H183,2)</f>
        <v>0</v>
      </c>
      <c r="K183" s="276" t="s">
        <v>467</v>
      </c>
      <c r="L183" s="281"/>
      <c r="M183" s="282" t="s">
        <v>1</v>
      </c>
      <c r="N183" s="283" t="s">
        <v>47</v>
      </c>
      <c r="O183" s="92"/>
      <c r="P183" s="230">
        <f>O183*H183</f>
        <v>0</v>
      </c>
      <c r="Q183" s="230">
        <v>1</v>
      </c>
      <c r="R183" s="230">
        <f>Q183*H183</f>
        <v>20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187</v>
      </c>
      <c r="AT183" s="232" t="s">
        <v>234</v>
      </c>
      <c r="AU183" s="232" t="s">
        <v>21</v>
      </c>
      <c r="AY183" s="17" t="s">
        <v>135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7" t="s">
        <v>90</v>
      </c>
      <c r="BK183" s="233">
        <f>ROUND(I183*H183,2)</f>
        <v>0</v>
      </c>
      <c r="BL183" s="17" t="s">
        <v>142</v>
      </c>
      <c r="BM183" s="232" t="s">
        <v>472</v>
      </c>
    </row>
    <row r="184" spans="1:47" s="2" customFormat="1" ht="12">
      <c r="A184" s="39"/>
      <c r="B184" s="40"/>
      <c r="C184" s="41"/>
      <c r="D184" s="234" t="s">
        <v>144</v>
      </c>
      <c r="E184" s="41"/>
      <c r="F184" s="235" t="s">
        <v>471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7" t="s">
        <v>144</v>
      </c>
      <c r="AU184" s="17" t="s">
        <v>21</v>
      </c>
    </row>
    <row r="185" spans="1:51" s="14" customFormat="1" ht="12">
      <c r="A185" s="14"/>
      <c r="B185" s="249"/>
      <c r="C185" s="250"/>
      <c r="D185" s="234" t="s">
        <v>146</v>
      </c>
      <c r="E185" s="250"/>
      <c r="F185" s="252" t="s">
        <v>473</v>
      </c>
      <c r="G185" s="250"/>
      <c r="H185" s="253">
        <v>20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9" t="s">
        <v>146</v>
      </c>
      <c r="AU185" s="259" t="s">
        <v>21</v>
      </c>
      <c r="AV185" s="14" t="s">
        <v>21</v>
      </c>
      <c r="AW185" s="14" t="s">
        <v>4</v>
      </c>
      <c r="AX185" s="14" t="s">
        <v>90</v>
      </c>
      <c r="AY185" s="259" t="s">
        <v>135</v>
      </c>
    </row>
    <row r="186" spans="1:65" s="2" customFormat="1" ht="24.15" customHeight="1">
      <c r="A186" s="39"/>
      <c r="B186" s="40"/>
      <c r="C186" s="221" t="s">
        <v>328</v>
      </c>
      <c r="D186" s="221" t="s">
        <v>137</v>
      </c>
      <c r="E186" s="222" t="s">
        <v>474</v>
      </c>
      <c r="F186" s="223" t="s">
        <v>475</v>
      </c>
      <c r="G186" s="224" t="s">
        <v>317</v>
      </c>
      <c r="H186" s="225">
        <v>75</v>
      </c>
      <c r="I186" s="226"/>
      <c r="J186" s="227">
        <f>ROUND(I186*H186,2)</f>
        <v>0</v>
      </c>
      <c r="K186" s="223" t="s">
        <v>467</v>
      </c>
      <c r="L186" s="45"/>
      <c r="M186" s="228" t="s">
        <v>1</v>
      </c>
      <c r="N186" s="229" t="s">
        <v>47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142</v>
      </c>
      <c r="AT186" s="232" t="s">
        <v>137</v>
      </c>
      <c r="AU186" s="232" t="s">
        <v>21</v>
      </c>
      <c r="AY186" s="17" t="s">
        <v>135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7" t="s">
        <v>90</v>
      </c>
      <c r="BK186" s="233">
        <f>ROUND(I186*H186,2)</f>
        <v>0</v>
      </c>
      <c r="BL186" s="17" t="s">
        <v>142</v>
      </c>
      <c r="BM186" s="232" t="s">
        <v>476</v>
      </c>
    </row>
    <row r="187" spans="1:47" s="2" customFormat="1" ht="12">
      <c r="A187" s="39"/>
      <c r="B187" s="40"/>
      <c r="C187" s="41"/>
      <c r="D187" s="234" t="s">
        <v>144</v>
      </c>
      <c r="E187" s="41"/>
      <c r="F187" s="235" t="s">
        <v>477</v>
      </c>
      <c r="G187" s="41"/>
      <c r="H187" s="41"/>
      <c r="I187" s="236"/>
      <c r="J187" s="41"/>
      <c r="K187" s="41"/>
      <c r="L187" s="45"/>
      <c r="M187" s="237"/>
      <c r="N187" s="23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7" t="s">
        <v>144</v>
      </c>
      <c r="AU187" s="17" t="s">
        <v>21</v>
      </c>
    </row>
    <row r="188" spans="1:51" s="13" customFormat="1" ht="12">
      <c r="A188" s="13"/>
      <c r="B188" s="239"/>
      <c r="C188" s="240"/>
      <c r="D188" s="234" t="s">
        <v>146</v>
      </c>
      <c r="E188" s="241" t="s">
        <v>1</v>
      </c>
      <c r="F188" s="242" t="s">
        <v>478</v>
      </c>
      <c r="G188" s="240"/>
      <c r="H188" s="241" t="s">
        <v>1</v>
      </c>
      <c r="I188" s="243"/>
      <c r="J188" s="240"/>
      <c r="K188" s="240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146</v>
      </c>
      <c r="AU188" s="248" t="s">
        <v>21</v>
      </c>
      <c r="AV188" s="13" t="s">
        <v>90</v>
      </c>
      <c r="AW188" s="13" t="s">
        <v>38</v>
      </c>
      <c r="AX188" s="13" t="s">
        <v>82</v>
      </c>
      <c r="AY188" s="248" t="s">
        <v>135</v>
      </c>
    </row>
    <row r="189" spans="1:51" s="14" customFormat="1" ht="12">
      <c r="A189" s="14"/>
      <c r="B189" s="249"/>
      <c r="C189" s="250"/>
      <c r="D189" s="234" t="s">
        <v>146</v>
      </c>
      <c r="E189" s="251" t="s">
        <v>1</v>
      </c>
      <c r="F189" s="252" t="s">
        <v>479</v>
      </c>
      <c r="G189" s="250"/>
      <c r="H189" s="253">
        <v>75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9" t="s">
        <v>146</v>
      </c>
      <c r="AU189" s="259" t="s">
        <v>21</v>
      </c>
      <c r="AV189" s="14" t="s">
        <v>21</v>
      </c>
      <c r="AW189" s="14" t="s">
        <v>38</v>
      </c>
      <c r="AX189" s="14" t="s">
        <v>82</v>
      </c>
      <c r="AY189" s="259" t="s">
        <v>135</v>
      </c>
    </row>
    <row r="190" spans="1:51" s="15" customFormat="1" ht="12">
      <c r="A190" s="15"/>
      <c r="B190" s="260"/>
      <c r="C190" s="261"/>
      <c r="D190" s="234" t="s">
        <v>146</v>
      </c>
      <c r="E190" s="262" t="s">
        <v>1</v>
      </c>
      <c r="F190" s="263" t="s">
        <v>149</v>
      </c>
      <c r="G190" s="261"/>
      <c r="H190" s="264">
        <v>75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0" t="s">
        <v>146</v>
      </c>
      <c r="AU190" s="270" t="s">
        <v>21</v>
      </c>
      <c r="AV190" s="15" t="s">
        <v>142</v>
      </c>
      <c r="AW190" s="15" t="s">
        <v>38</v>
      </c>
      <c r="AX190" s="15" t="s">
        <v>90</v>
      </c>
      <c r="AY190" s="270" t="s">
        <v>135</v>
      </c>
    </row>
    <row r="191" spans="1:65" s="2" customFormat="1" ht="16.5" customHeight="1">
      <c r="A191" s="39"/>
      <c r="B191" s="40"/>
      <c r="C191" s="274" t="s">
        <v>459</v>
      </c>
      <c r="D191" s="274" t="s">
        <v>234</v>
      </c>
      <c r="E191" s="275" t="s">
        <v>470</v>
      </c>
      <c r="F191" s="276" t="s">
        <v>471</v>
      </c>
      <c r="G191" s="277" t="s">
        <v>184</v>
      </c>
      <c r="H191" s="278">
        <v>153.75</v>
      </c>
      <c r="I191" s="279"/>
      <c r="J191" s="280">
        <f>ROUND(I191*H191,2)</f>
        <v>0</v>
      </c>
      <c r="K191" s="276" t="s">
        <v>467</v>
      </c>
      <c r="L191" s="281"/>
      <c r="M191" s="282" t="s">
        <v>1</v>
      </c>
      <c r="N191" s="283" t="s">
        <v>47</v>
      </c>
      <c r="O191" s="92"/>
      <c r="P191" s="230">
        <f>O191*H191</f>
        <v>0</v>
      </c>
      <c r="Q191" s="230">
        <v>1</v>
      </c>
      <c r="R191" s="230">
        <f>Q191*H191</f>
        <v>153.75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187</v>
      </c>
      <c r="AT191" s="232" t="s">
        <v>234</v>
      </c>
      <c r="AU191" s="232" t="s">
        <v>21</v>
      </c>
      <c r="AY191" s="17" t="s">
        <v>135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7" t="s">
        <v>90</v>
      </c>
      <c r="BK191" s="233">
        <f>ROUND(I191*H191,2)</f>
        <v>0</v>
      </c>
      <c r="BL191" s="17" t="s">
        <v>142</v>
      </c>
      <c r="BM191" s="232" t="s">
        <v>480</v>
      </c>
    </row>
    <row r="192" spans="1:47" s="2" customFormat="1" ht="12">
      <c r="A192" s="39"/>
      <c r="B192" s="40"/>
      <c r="C192" s="41"/>
      <c r="D192" s="234" t="s">
        <v>144</v>
      </c>
      <c r="E192" s="41"/>
      <c r="F192" s="235" t="s">
        <v>471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7" t="s">
        <v>144</v>
      </c>
      <c r="AU192" s="17" t="s">
        <v>21</v>
      </c>
    </row>
    <row r="193" spans="1:51" s="14" customFormat="1" ht="12">
      <c r="A193" s="14"/>
      <c r="B193" s="249"/>
      <c r="C193" s="250"/>
      <c r="D193" s="234" t="s">
        <v>146</v>
      </c>
      <c r="E193" s="251" t="s">
        <v>1</v>
      </c>
      <c r="F193" s="252" t="s">
        <v>481</v>
      </c>
      <c r="G193" s="250"/>
      <c r="H193" s="253">
        <v>153.75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146</v>
      </c>
      <c r="AU193" s="259" t="s">
        <v>21</v>
      </c>
      <c r="AV193" s="14" t="s">
        <v>21</v>
      </c>
      <c r="AW193" s="14" t="s">
        <v>38</v>
      </c>
      <c r="AX193" s="14" t="s">
        <v>82</v>
      </c>
      <c r="AY193" s="259" t="s">
        <v>135</v>
      </c>
    </row>
    <row r="194" spans="1:51" s="15" customFormat="1" ht="12">
      <c r="A194" s="15"/>
      <c r="B194" s="260"/>
      <c r="C194" s="261"/>
      <c r="D194" s="234" t="s">
        <v>146</v>
      </c>
      <c r="E194" s="262" t="s">
        <v>1</v>
      </c>
      <c r="F194" s="263" t="s">
        <v>149</v>
      </c>
      <c r="G194" s="261"/>
      <c r="H194" s="264">
        <v>153.75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0" t="s">
        <v>146</v>
      </c>
      <c r="AU194" s="270" t="s">
        <v>21</v>
      </c>
      <c r="AV194" s="15" t="s">
        <v>142</v>
      </c>
      <c r="AW194" s="15" t="s">
        <v>38</v>
      </c>
      <c r="AX194" s="15" t="s">
        <v>90</v>
      </c>
      <c r="AY194" s="270" t="s">
        <v>135</v>
      </c>
    </row>
    <row r="195" spans="1:63" s="12" customFormat="1" ht="22.8" customHeight="1">
      <c r="A195" s="12"/>
      <c r="B195" s="205"/>
      <c r="C195" s="206"/>
      <c r="D195" s="207" t="s">
        <v>81</v>
      </c>
      <c r="E195" s="219" t="s">
        <v>142</v>
      </c>
      <c r="F195" s="219" t="s">
        <v>482</v>
      </c>
      <c r="G195" s="206"/>
      <c r="H195" s="206"/>
      <c r="I195" s="209"/>
      <c r="J195" s="220">
        <f>BK195</f>
        <v>0</v>
      </c>
      <c r="K195" s="206"/>
      <c r="L195" s="211"/>
      <c r="M195" s="212"/>
      <c r="N195" s="213"/>
      <c r="O195" s="213"/>
      <c r="P195" s="214">
        <f>SUM(P196:P204)</f>
        <v>0</v>
      </c>
      <c r="Q195" s="213"/>
      <c r="R195" s="214">
        <f>SUM(R196:R204)</f>
        <v>50.34134</v>
      </c>
      <c r="S195" s="213"/>
      <c r="T195" s="215">
        <f>SUM(T196:T204)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6" t="s">
        <v>90</v>
      </c>
      <c r="AT195" s="217" t="s">
        <v>81</v>
      </c>
      <c r="AU195" s="217" t="s">
        <v>90</v>
      </c>
      <c r="AY195" s="216" t="s">
        <v>135</v>
      </c>
      <c r="BK195" s="218">
        <f>SUM(BK196:BK204)</f>
        <v>0</v>
      </c>
    </row>
    <row r="196" spans="1:65" s="2" customFormat="1" ht="16.5" customHeight="1">
      <c r="A196" s="39"/>
      <c r="B196" s="40"/>
      <c r="C196" s="221" t="s">
        <v>333</v>
      </c>
      <c r="D196" s="221" t="s">
        <v>137</v>
      </c>
      <c r="E196" s="222" t="s">
        <v>483</v>
      </c>
      <c r="F196" s="223" t="s">
        <v>484</v>
      </c>
      <c r="G196" s="224" t="s">
        <v>317</v>
      </c>
      <c r="H196" s="225">
        <v>22</v>
      </c>
      <c r="I196" s="226"/>
      <c r="J196" s="227">
        <f>ROUND(I196*H196,2)</f>
        <v>0</v>
      </c>
      <c r="K196" s="223" t="s">
        <v>467</v>
      </c>
      <c r="L196" s="45"/>
      <c r="M196" s="228" t="s">
        <v>1</v>
      </c>
      <c r="N196" s="229" t="s">
        <v>47</v>
      </c>
      <c r="O196" s="92"/>
      <c r="P196" s="230">
        <f>O196*H196</f>
        <v>0</v>
      </c>
      <c r="Q196" s="230">
        <v>1.89077</v>
      </c>
      <c r="R196" s="230">
        <f>Q196*H196</f>
        <v>41.596940000000004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142</v>
      </c>
      <c r="AT196" s="232" t="s">
        <v>137</v>
      </c>
      <c r="AU196" s="232" t="s">
        <v>21</v>
      </c>
      <c r="AY196" s="17" t="s">
        <v>135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7" t="s">
        <v>90</v>
      </c>
      <c r="BK196" s="233">
        <f>ROUND(I196*H196,2)</f>
        <v>0</v>
      </c>
      <c r="BL196" s="17" t="s">
        <v>142</v>
      </c>
      <c r="BM196" s="232" t="s">
        <v>485</v>
      </c>
    </row>
    <row r="197" spans="1:47" s="2" customFormat="1" ht="12">
      <c r="A197" s="39"/>
      <c r="B197" s="40"/>
      <c r="C197" s="41"/>
      <c r="D197" s="234" t="s">
        <v>144</v>
      </c>
      <c r="E197" s="41"/>
      <c r="F197" s="235" t="s">
        <v>486</v>
      </c>
      <c r="G197" s="41"/>
      <c r="H197" s="41"/>
      <c r="I197" s="236"/>
      <c r="J197" s="41"/>
      <c r="K197" s="41"/>
      <c r="L197" s="45"/>
      <c r="M197" s="237"/>
      <c r="N197" s="23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7" t="s">
        <v>144</v>
      </c>
      <c r="AU197" s="17" t="s">
        <v>21</v>
      </c>
    </row>
    <row r="198" spans="1:51" s="13" customFormat="1" ht="12">
      <c r="A198" s="13"/>
      <c r="B198" s="239"/>
      <c r="C198" s="240"/>
      <c r="D198" s="234" t="s">
        <v>146</v>
      </c>
      <c r="E198" s="241" t="s">
        <v>1</v>
      </c>
      <c r="F198" s="242" t="s">
        <v>487</v>
      </c>
      <c r="G198" s="240"/>
      <c r="H198" s="241" t="s">
        <v>1</v>
      </c>
      <c r="I198" s="243"/>
      <c r="J198" s="240"/>
      <c r="K198" s="240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146</v>
      </c>
      <c r="AU198" s="248" t="s">
        <v>21</v>
      </c>
      <c r="AV198" s="13" t="s">
        <v>90</v>
      </c>
      <c r="AW198" s="13" t="s">
        <v>38</v>
      </c>
      <c r="AX198" s="13" t="s">
        <v>82</v>
      </c>
      <c r="AY198" s="248" t="s">
        <v>135</v>
      </c>
    </row>
    <row r="199" spans="1:51" s="14" customFormat="1" ht="12">
      <c r="A199" s="14"/>
      <c r="B199" s="249"/>
      <c r="C199" s="250"/>
      <c r="D199" s="234" t="s">
        <v>146</v>
      </c>
      <c r="E199" s="251" t="s">
        <v>1</v>
      </c>
      <c r="F199" s="252" t="s">
        <v>488</v>
      </c>
      <c r="G199" s="250"/>
      <c r="H199" s="253">
        <v>22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9" t="s">
        <v>146</v>
      </c>
      <c r="AU199" s="259" t="s">
        <v>21</v>
      </c>
      <c r="AV199" s="14" t="s">
        <v>21</v>
      </c>
      <c r="AW199" s="14" t="s">
        <v>38</v>
      </c>
      <c r="AX199" s="14" t="s">
        <v>82</v>
      </c>
      <c r="AY199" s="259" t="s">
        <v>135</v>
      </c>
    </row>
    <row r="200" spans="1:51" s="15" customFormat="1" ht="12">
      <c r="A200" s="15"/>
      <c r="B200" s="260"/>
      <c r="C200" s="261"/>
      <c r="D200" s="234" t="s">
        <v>146</v>
      </c>
      <c r="E200" s="262" t="s">
        <v>1</v>
      </c>
      <c r="F200" s="263" t="s">
        <v>149</v>
      </c>
      <c r="G200" s="261"/>
      <c r="H200" s="264">
        <v>22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0" t="s">
        <v>146</v>
      </c>
      <c r="AU200" s="270" t="s">
        <v>21</v>
      </c>
      <c r="AV200" s="15" t="s">
        <v>142</v>
      </c>
      <c r="AW200" s="15" t="s">
        <v>38</v>
      </c>
      <c r="AX200" s="15" t="s">
        <v>90</v>
      </c>
      <c r="AY200" s="270" t="s">
        <v>135</v>
      </c>
    </row>
    <row r="201" spans="1:65" s="2" customFormat="1" ht="24.15" customHeight="1">
      <c r="A201" s="39"/>
      <c r="B201" s="40"/>
      <c r="C201" s="221" t="s">
        <v>489</v>
      </c>
      <c r="D201" s="221" t="s">
        <v>137</v>
      </c>
      <c r="E201" s="222" t="s">
        <v>490</v>
      </c>
      <c r="F201" s="223" t="s">
        <v>491</v>
      </c>
      <c r="G201" s="224" t="s">
        <v>317</v>
      </c>
      <c r="H201" s="225">
        <v>3.6</v>
      </c>
      <c r="I201" s="226"/>
      <c r="J201" s="227">
        <f>ROUND(I201*H201,2)</f>
        <v>0</v>
      </c>
      <c r="K201" s="223" t="s">
        <v>141</v>
      </c>
      <c r="L201" s="45"/>
      <c r="M201" s="228" t="s">
        <v>1</v>
      </c>
      <c r="N201" s="229" t="s">
        <v>47</v>
      </c>
      <c r="O201" s="92"/>
      <c r="P201" s="230">
        <f>O201*H201</f>
        <v>0</v>
      </c>
      <c r="Q201" s="230">
        <v>2.429</v>
      </c>
      <c r="R201" s="230">
        <f>Q201*H201</f>
        <v>8.744399999999999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142</v>
      </c>
      <c r="AT201" s="232" t="s">
        <v>137</v>
      </c>
      <c r="AU201" s="232" t="s">
        <v>21</v>
      </c>
      <c r="AY201" s="17" t="s">
        <v>135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7" t="s">
        <v>90</v>
      </c>
      <c r="BK201" s="233">
        <f>ROUND(I201*H201,2)</f>
        <v>0</v>
      </c>
      <c r="BL201" s="17" t="s">
        <v>142</v>
      </c>
      <c r="BM201" s="232" t="s">
        <v>492</v>
      </c>
    </row>
    <row r="202" spans="1:47" s="2" customFormat="1" ht="12">
      <c r="A202" s="39"/>
      <c r="B202" s="40"/>
      <c r="C202" s="41"/>
      <c r="D202" s="234" t="s">
        <v>144</v>
      </c>
      <c r="E202" s="41"/>
      <c r="F202" s="235" t="s">
        <v>493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7" t="s">
        <v>144</v>
      </c>
      <c r="AU202" s="17" t="s">
        <v>21</v>
      </c>
    </row>
    <row r="203" spans="1:51" s="14" customFormat="1" ht="12">
      <c r="A203" s="14"/>
      <c r="B203" s="249"/>
      <c r="C203" s="250"/>
      <c r="D203" s="234" t="s">
        <v>146</v>
      </c>
      <c r="E203" s="251" t="s">
        <v>1</v>
      </c>
      <c r="F203" s="252" t="s">
        <v>494</v>
      </c>
      <c r="G203" s="250"/>
      <c r="H203" s="253">
        <v>3.6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9" t="s">
        <v>146</v>
      </c>
      <c r="AU203" s="259" t="s">
        <v>21</v>
      </c>
      <c r="AV203" s="14" t="s">
        <v>21</v>
      </c>
      <c r="AW203" s="14" t="s">
        <v>38</v>
      </c>
      <c r="AX203" s="14" t="s">
        <v>82</v>
      </c>
      <c r="AY203" s="259" t="s">
        <v>135</v>
      </c>
    </row>
    <row r="204" spans="1:51" s="15" customFormat="1" ht="12">
      <c r="A204" s="15"/>
      <c r="B204" s="260"/>
      <c r="C204" s="261"/>
      <c r="D204" s="234" t="s">
        <v>146</v>
      </c>
      <c r="E204" s="262" t="s">
        <v>1</v>
      </c>
      <c r="F204" s="263" t="s">
        <v>149</v>
      </c>
      <c r="G204" s="261"/>
      <c r="H204" s="264">
        <v>3.6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0" t="s">
        <v>146</v>
      </c>
      <c r="AU204" s="270" t="s">
        <v>21</v>
      </c>
      <c r="AV204" s="15" t="s">
        <v>142</v>
      </c>
      <c r="AW204" s="15" t="s">
        <v>38</v>
      </c>
      <c r="AX204" s="15" t="s">
        <v>90</v>
      </c>
      <c r="AY204" s="270" t="s">
        <v>135</v>
      </c>
    </row>
    <row r="205" spans="1:63" s="12" customFormat="1" ht="22.8" customHeight="1">
      <c r="A205" s="12"/>
      <c r="B205" s="205"/>
      <c r="C205" s="206"/>
      <c r="D205" s="207" t="s">
        <v>81</v>
      </c>
      <c r="E205" s="219" t="s">
        <v>187</v>
      </c>
      <c r="F205" s="219" t="s">
        <v>263</v>
      </c>
      <c r="G205" s="206"/>
      <c r="H205" s="206"/>
      <c r="I205" s="209"/>
      <c r="J205" s="220">
        <f>BK205</f>
        <v>0</v>
      </c>
      <c r="K205" s="206"/>
      <c r="L205" s="211"/>
      <c r="M205" s="212"/>
      <c r="N205" s="213"/>
      <c r="O205" s="213"/>
      <c r="P205" s="214">
        <f>SUM(P206:P237)</f>
        <v>0</v>
      </c>
      <c r="Q205" s="213"/>
      <c r="R205" s="214">
        <f>SUM(R206:R237)</f>
        <v>20.073021999999995</v>
      </c>
      <c r="S205" s="213"/>
      <c r="T205" s="215">
        <f>SUM(T206:T237)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6" t="s">
        <v>90</v>
      </c>
      <c r="AT205" s="217" t="s">
        <v>81</v>
      </c>
      <c r="AU205" s="217" t="s">
        <v>90</v>
      </c>
      <c r="AY205" s="216" t="s">
        <v>135</v>
      </c>
      <c r="BK205" s="218">
        <f>SUM(BK206:BK237)</f>
        <v>0</v>
      </c>
    </row>
    <row r="206" spans="1:65" s="2" customFormat="1" ht="33" customHeight="1">
      <c r="A206" s="39"/>
      <c r="B206" s="40"/>
      <c r="C206" s="221" t="s">
        <v>148</v>
      </c>
      <c r="D206" s="221" t="s">
        <v>137</v>
      </c>
      <c r="E206" s="222" t="s">
        <v>495</v>
      </c>
      <c r="F206" s="223" t="s">
        <v>496</v>
      </c>
      <c r="G206" s="224" t="s">
        <v>176</v>
      </c>
      <c r="H206" s="225">
        <v>240</v>
      </c>
      <c r="I206" s="226"/>
      <c r="J206" s="227">
        <f>ROUND(I206*H206,2)</f>
        <v>0</v>
      </c>
      <c r="K206" s="223" t="s">
        <v>141</v>
      </c>
      <c r="L206" s="45"/>
      <c r="M206" s="228" t="s">
        <v>1</v>
      </c>
      <c r="N206" s="229" t="s">
        <v>47</v>
      </c>
      <c r="O206" s="92"/>
      <c r="P206" s="230">
        <f>O206*H206</f>
        <v>0</v>
      </c>
      <c r="Q206" s="230">
        <v>2E-05</v>
      </c>
      <c r="R206" s="230">
        <f>Q206*H206</f>
        <v>0.0048000000000000004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142</v>
      </c>
      <c r="AT206" s="232" t="s">
        <v>137</v>
      </c>
      <c r="AU206" s="232" t="s">
        <v>21</v>
      </c>
      <c r="AY206" s="17" t="s">
        <v>135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7" t="s">
        <v>90</v>
      </c>
      <c r="BK206" s="233">
        <f>ROUND(I206*H206,2)</f>
        <v>0</v>
      </c>
      <c r="BL206" s="17" t="s">
        <v>142</v>
      </c>
      <c r="BM206" s="232" t="s">
        <v>497</v>
      </c>
    </row>
    <row r="207" spans="1:47" s="2" customFormat="1" ht="12">
      <c r="A207" s="39"/>
      <c r="B207" s="40"/>
      <c r="C207" s="41"/>
      <c r="D207" s="234" t="s">
        <v>144</v>
      </c>
      <c r="E207" s="41"/>
      <c r="F207" s="235" t="s">
        <v>498</v>
      </c>
      <c r="G207" s="41"/>
      <c r="H207" s="41"/>
      <c r="I207" s="236"/>
      <c r="J207" s="41"/>
      <c r="K207" s="41"/>
      <c r="L207" s="45"/>
      <c r="M207" s="237"/>
      <c r="N207" s="23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7" t="s">
        <v>144</v>
      </c>
      <c r="AU207" s="17" t="s">
        <v>21</v>
      </c>
    </row>
    <row r="208" spans="1:65" s="2" customFormat="1" ht="16.5" customHeight="1">
      <c r="A208" s="39"/>
      <c r="B208" s="40"/>
      <c r="C208" s="274" t="s">
        <v>7</v>
      </c>
      <c r="D208" s="274" t="s">
        <v>234</v>
      </c>
      <c r="E208" s="275" t="s">
        <v>499</v>
      </c>
      <c r="F208" s="276" t="s">
        <v>500</v>
      </c>
      <c r="G208" s="277" t="s">
        <v>176</v>
      </c>
      <c r="H208" s="278">
        <v>247.2</v>
      </c>
      <c r="I208" s="279"/>
      <c r="J208" s="280">
        <f>ROUND(I208*H208,2)</f>
        <v>0</v>
      </c>
      <c r="K208" s="276" t="s">
        <v>141</v>
      </c>
      <c r="L208" s="281"/>
      <c r="M208" s="282" t="s">
        <v>1</v>
      </c>
      <c r="N208" s="283" t="s">
        <v>47</v>
      </c>
      <c r="O208" s="92"/>
      <c r="P208" s="230">
        <f>O208*H208</f>
        <v>0</v>
      </c>
      <c r="Q208" s="230">
        <v>0.01311</v>
      </c>
      <c r="R208" s="230">
        <f>Q208*H208</f>
        <v>3.240792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187</v>
      </c>
      <c r="AT208" s="232" t="s">
        <v>234</v>
      </c>
      <c r="AU208" s="232" t="s">
        <v>21</v>
      </c>
      <c r="AY208" s="17" t="s">
        <v>135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7" t="s">
        <v>90</v>
      </c>
      <c r="BK208" s="233">
        <f>ROUND(I208*H208,2)</f>
        <v>0</v>
      </c>
      <c r="BL208" s="17" t="s">
        <v>142</v>
      </c>
      <c r="BM208" s="232" t="s">
        <v>501</v>
      </c>
    </row>
    <row r="209" spans="1:47" s="2" customFormat="1" ht="12">
      <c r="A209" s="39"/>
      <c r="B209" s="40"/>
      <c r="C209" s="41"/>
      <c r="D209" s="234" t="s">
        <v>144</v>
      </c>
      <c r="E209" s="41"/>
      <c r="F209" s="235" t="s">
        <v>500</v>
      </c>
      <c r="G209" s="41"/>
      <c r="H209" s="41"/>
      <c r="I209" s="236"/>
      <c r="J209" s="41"/>
      <c r="K209" s="41"/>
      <c r="L209" s="45"/>
      <c r="M209" s="237"/>
      <c r="N209" s="238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7" t="s">
        <v>144</v>
      </c>
      <c r="AU209" s="17" t="s">
        <v>21</v>
      </c>
    </row>
    <row r="210" spans="1:51" s="14" customFormat="1" ht="12">
      <c r="A210" s="14"/>
      <c r="B210" s="249"/>
      <c r="C210" s="250"/>
      <c r="D210" s="234" t="s">
        <v>146</v>
      </c>
      <c r="E210" s="250"/>
      <c r="F210" s="252" t="s">
        <v>502</v>
      </c>
      <c r="G210" s="250"/>
      <c r="H210" s="253">
        <v>247.2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9" t="s">
        <v>146</v>
      </c>
      <c r="AU210" s="259" t="s">
        <v>21</v>
      </c>
      <c r="AV210" s="14" t="s">
        <v>21</v>
      </c>
      <c r="AW210" s="14" t="s">
        <v>4</v>
      </c>
      <c r="AX210" s="14" t="s">
        <v>90</v>
      </c>
      <c r="AY210" s="259" t="s">
        <v>135</v>
      </c>
    </row>
    <row r="211" spans="1:65" s="2" customFormat="1" ht="24.15" customHeight="1">
      <c r="A211" s="39"/>
      <c r="B211" s="40"/>
      <c r="C211" s="221" t="s">
        <v>488</v>
      </c>
      <c r="D211" s="221" t="s">
        <v>137</v>
      </c>
      <c r="E211" s="222" t="s">
        <v>503</v>
      </c>
      <c r="F211" s="223" t="s">
        <v>504</v>
      </c>
      <c r="G211" s="224" t="s">
        <v>176</v>
      </c>
      <c r="H211" s="225">
        <v>240</v>
      </c>
      <c r="I211" s="226"/>
      <c r="J211" s="227">
        <f>ROUND(I211*H211,2)</f>
        <v>0</v>
      </c>
      <c r="K211" s="223" t="s">
        <v>421</v>
      </c>
      <c r="L211" s="45"/>
      <c r="M211" s="228" t="s">
        <v>1</v>
      </c>
      <c r="N211" s="229" t="s">
        <v>47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142</v>
      </c>
      <c r="AT211" s="232" t="s">
        <v>137</v>
      </c>
      <c r="AU211" s="232" t="s">
        <v>21</v>
      </c>
      <c r="AY211" s="17" t="s">
        <v>135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7" t="s">
        <v>90</v>
      </c>
      <c r="BK211" s="233">
        <f>ROUND(I211*H211,2)</f>
        <v>0</v>
      </c>
      <c r="BL211" s="17" t="s">
        <v>142</v>
      </c>
      <c r="BM211" s="232" t="s">
        <v>505</v>
      </c>
    </row>
    <row r="212" spans="1:47" s="2" customFormat="1" ht="12">
      <c r="A212" s="39"/>
      <c r="B212" s="40"/>
      <c r="C212" s="41"/>
      <c r="D212" s="234" t="s">
        <v>144</v>
      </c>
      <c r="E212" s="41"/>
      <c r="F212" s="235" t="s">
        <v>506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7" t="s">
        <v>144</v>
      </c>
      <c r="AU212" s="17" t="s">
        <v>21</v>
      </c>
    </row>
    <row r="213" spans="1:51" s="14" customFormat="1" ht="12">
      <c r="A213" s="14"/>
      <c r="B213" s="249"/>
      <c r="C213" s="250"/>
      <c r="D213" s="234" t="s">
        <v>146</v>
      </c>
      <c r="E213" s="251" t="s">
        <v>1</v>
      </c>
      <c r="F213" s="252" t="s">
        <v>507</v>
      </c>
      <c r="G213" s="250"/>
      <c r="H213" s="253">
        <v>240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146</v>
      </c>
      <c r="AU213" s="259" t="s">
        <v>21</v>
      </c>
      <c r="AV213" s="14" t="s">
        <v>21</v>
      </c>
      <c r="AW213" s="14" t="s">
        <v>38</v>
      </c>
      <c r="AX213" s="14" t="s">
        <v>82</v>
      </c>
      <c r="AY213" s="259" t="s">
        <v>135</v>
      </c>
    </row>
    <row r="214" spans="1:51" s="15" customFormat="1" ht="12">
      <c r="A214" s="15"/>
      <c r="B214" s="260"/>
      <c r="C214" s="261"/>
      <c r="D214" s="234" t="s">
        <v>146</v>
      </c>
      <c r="E214" s="262" t="s">
        <v>1</v>
      </c>
      <c r="F214" s="263" t="s">
        <v>149</v>
      </c>
      <c r="G214" s="261"/>
      <c r="H214" s="264">
        <v>240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0" t="s">
        <v>146</v>
      </c>
      <c r="AU214" s="270" t="s">
        <v>21</v>
      </c>
      <c r="AV214" s="15" t="s">
        <v>142</v>
      </c>
      <c r="AW214" s="15" t="s">
        <v>38</v>
      </c>
      <c r="AX214" s="15" t="s">
        <v>90</v>
      </c>
      <c r="AY214" s="270" t="s">
        <v>135</v>
      </c>
    </row>
    <row r="215" spans="1:65" s="2" customFormat="1" ht="16.5" customHeight="1">
      <c r="A215" s="39"/>
      <c r="B215" s="40"/>
      <c r="C215" s="221" t="s">
        <v>508</v>
      </c>
      <c r="D215" s="221" t="s">
        <v>137</v>
      </c>
      <c r="E215" s="222" t="s">
        <v>509</v>
      </c>
      <c r="F215" s="223" t="s">
        <v>510</v>
      </c>
      <c r="G215" s="224" t="s">
        <v>278</v>
      </c>
      <c r="H215" s="225">
        <v>11</v>
      </c>
      <c r="I215" s="226"/>
      <c r="J215" s="227">
        <f>ROUND(I215*H215,2)</f>
        <v>0</v>
      </c>
      <c r="K215" s="223" t="s">
        <v>141</v>
      </c>
      <c r="L215" s="45"/>
      <c r="M215" s="228" t="s">
        <v>1</v>
      </c>
      <c r="N215" s="229" t="s">
        <v>47</v>
      </c>
      <c r="O215" s="92"/>
      <c r="P215" s="230">
        <f>O215*H215</f>
        <v>0</v>
      </c>
      <c r="Q215" s="230">
        <v>0.03573</v>
      </c>
      <c r="R215" s="230">
        <f>Q215*H215</f>
        <v>0.39303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142</v>
      </c>
      <c r="AT215" s="232" t="s">
        <v>137</v>
      </c>
      <c r="AU215" s="232" t="s">
        <v>21</v>
      </c>
      <c r="AY215" s="17" t="s">
        <v>135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7" t="s">
        <v>90</v>
      </c>
      <c r="BK215" s="233">
        <f>ROUND(I215*H215,2)</f>
        <v>0</v>
      </c>
      <c r="BL215" s="17" t="s">
        <v>142</v>
      </c>
      <c r="BM215" s="232" t="s">
        <v>511</v>
      </c>
    </row>
    <row r="216" spans="1:47" s="2" customFormat="1" ht="12">
      <c r="A216" s="39"/>
      <c r="B216" s="40"/>
      <c r="C216" s="41"/>
      <c r="D216" s="234" t="s">
        <v>144</v>
      </c>
      <c r="E216" s="41"/>
      <c r="F216" s="235" t="s">
        <v>512</v>
      </c>
      <c r="G216" s="41"/>
      <c r="H216" s="41"/>
      <c r="I216" s="236"/>
      <c r="J216" s="41"/>
      <c r="K216" s="41"/>
      <c r="L216" s="45"/>
      <c r="M216" s="237"/>
      <c r="N216" s="23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7" t="s">
        <v>144</v>
      </c>
      <c r="AU216" s="17" t="s">
        <v>21</v>
      </c>
    </row>
    <row r="217" spans="1:51" s="14" customFormat="1" ht="12">
      <c r="A217" s="14"/>
      <c r="B217" s="249"/>
      <c r="C217" s="250"/>
      <c r="D217" s="234" t="s">
        <v>146</v>
      </c>
      <c r="E217" s="251" t="s">
        <v>1</v>
      </c>
      <c r="F217" s="252" t="s">
        <v>513</v>
      </c>
      <c r="G217" s="250"/>
      <c r="H217" s="253">
        <v>10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146</v>
      </c>
      <c r="AU217" s="259" t="s">
        <v>21</v>
      </c>
      <c r="AV217" s="14" t="s">
        <v>21</v>
      </c>
      <c r="AW217" s="14" t="s">
        <v>38</v>
      </c>
      <c r="AX217" s="14" t="s">
        <v>82</v>
      </c>
      <c r="AY217" s="259" t="s">
        <v>135</v>
      </c>
    </row>
    <row r="218" spans="1:51" s="14" customFormat="1" ht="12">
      <c r="A218" s="14"/>
      <c r="B218" s="249"/>
      <c r="C218" s="250"/>
      <c r="D218" s="234" t="s">
        <v>146</v>
      </c>
      <c r="E218" s="251" t="s">
        <v>1</v>
      </c>
      <c r="F218" s="252" t="s">
        <v>514</v>
      </c>
      <c r="G218" s="250"/>
      <c r="H218" s="253">
        <v>1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9" t="s">
        <v>146</v>
      </c>
      <c r="AU218" s="259" t="s">
        <v>21</v>
      </c>
      <c r="AV218" s="14" t="s">
        <v>21</v>
      </c>
      <c r="AW218" s="14" t="s">
        <v>38</v>
      </c>
      <c r="AX218" s="14" t="s">
        <v>82</v>
      </c>
      <c r="AY218" s="259" t="s">
        <v>135</v>
      </c>
    </row>
    <row r="219" spans="1:51" s="15" customFormat="1" ht="12">
      <c r="A219" s="15"/>
      <c r="B219" s="260"/>
      <c r="C219" s="261"/>
      <c r="D219" s="234" t="s">
        <v>146</v>
      </c>
      <c r="E219" s="262" t="s">
        <v>1</v>
      </c>
      <c r="F219" s="263" t="s">
        <v>149</v>
      </c>
      <c r="G219" s="261"/>
      <c r="H219" s="264">
        <v>11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0" t="s">
        <v>146</v>
      </c>
      <c r="AU219" s="270" t="s">
        <v>21</v>
      </c>
      <c r="AV219" s="15" t="s">
        <v>142</v>
      </c>
      <c r="AW219" s="15" t="s">
        <v>38</v>
      </c>
      <c r="AX219" s="15" t="s">
        <v>90</v>
      </c>
      <c r="AY219" s="270" t="s">
        <v>135</v>
      </c>
    </row>
    <row r="220" spans="1:65" s="2" customFormat="1" ht="33" customHeight="1">
      <c r="A220" s="39"/>
      <c r="B220" s="40"/>
      <c r="C220" s="221" t="s">
        <v>515</v>
      </c>
      <c r="D220" s="221" t="s">
        <v>137</v>
      </c>
      <c r="E220" s="222" t="s">
        <v>516</v>
      </c>
      <c r="F220" s="223" t="s">
        <v>517</v>
      </c>
      <c r="G220" s="224" t="s">
        <v>278</v>
      </c>
      <c r="H220" s="225">
        <v>7</v>
      </c>
      <c r="I220" s="226"/>
      <c r="J220" s="227">
        <f>ROUND(I220*H220,2)</f>
        <v>0</v>
      </c>
      <c r="K220" s="223" t="s">
        <v>141</v>
      </c>
      <c r="L220" s="45"/>
      <c r="M220" s="228" t="s">
        <v>1</v>
      </c>
      <c r="N220" s="229" t="s">
        <v>47</v>
      </c>
      <c r="O220" s="92"/>
      <c r="P220" s="230">
        <f>O220*H220</f>
        <v>0</v>
      </c>
      <c r="Q220" s="230">
        <v>1.68586</v>
      </c>
      <c r="R220" s="230">
        <f>Q220*H220</f>
        <v>11.80102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142</v>
      </c>
      <c r="AT220" s="232" t="s">
        <v>137</v>
      </c>
      <c r="AU220" s="232" t="s">
        <v>21</v>
      </c>
      <c r="AY220" s="17" t="s">
        <v>135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7" t="s">
        <v>90</v>
      </c>
      <c r="BK220" s="233">
        <f>ROUND(I220*H220,2)</f>
        <v>0</v>
      </c>
      <c r="BL220" s="17" t="s">
        <v>142</v>
      </c>
      <c r="BM220" s="232" t="s">
        <v>518</v>
      </c>
    </row>
    <row r="221" spans="1:47" s="2" customFormat="1" ht="12">
      <c r="A221" s="39"/>
      <c r="B221" s="40"/>
      <c r="C221" s="41"/>
      <c r="D221" s="234" t="s">
        <v>144</v>
      </c>
      <c r="E221" s="41"/>
      <c r="F221" s="235" t="s">
        <v>519</v>
      </c>
      <c r="G221" s="41"/>
      <c r="H221" s="41"/>
      <c r="I221" s="236"/>
      <c r="J221" s="41"/>
      <c r="K221" s="41"/>
      <c r="L221" s="45"/>
      <c r="M221" s="237"/>
      <c r="N221" s="23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7" t="s">
        <v>144</v>
      </c>
      <c r="AU221" s="17" t="s">
        <v>21</v>
      </c>
    </row>
    <row r="222" spans="1:51" s="14" customFormat="1" ht="12">
      <c r="A222" s="14"/>
      <c r="B222" s="249"/>
      <c r="C222" s="250"/>
      <c r="D222" s="234" t="s">
        <v>146</v>
      </c>
      <c r="E222" s="251" t="s">
        <v>1</v>
      </c>
      <c r="F222" s="252" t="s">
        <v>181</v>
      </c>
      <c r="G222" s="250"/>
      <c r="H222" s="253">
        <v>7</v>
      </c>
      <c r="I222" s="254"/>
      <c r="J222" s="250"/>
      <c r="K222" s="250"/>
      <c r="L222" s="255"/>
      <c r="M222" s="256"/>
      <c r="N222" s="257"/>
      <c r="O222" s="257"/>
      <c r="P222" s="257"/>
      <c r="Q222" s="257"/>
      <c r="R222" s="257"/>
      <c r="S222" s="257"/>
      <c r="T222" s="25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9" t="s">
        <v>146</v>
      </c>
      <c r="AU222" s="259" t="s">
        <v>21</v>
      </c>
      <c r="AV222" s="14" t="s">
        <v>21</v>
      </c>
      <c r="AW222" s="14" t="s">
        <v>38</v>
      </c>
      <c r="AX222" s="14" t="s">
        <v>82</v>
      </c>
      <c r="AY222" s="259" t="s">
        <v>135</v>
      </c>
    </row>
    <row r="223" spans="1:51" s="15" customFormat="1" ht="12">
      <c r="A223" s="15"/>
      <c r="B223" s="260"/>
      <c r="C223" s="261"/>
      <c r="D223" s="234" t="s">
        <v>146</v>
      </c>
      <c r="E223" s="262" t="s">
        <v>1</v>
      </c>
      <c r="F223" s="263" t="s">
        <v>149</v>
      </c>
      <c r="G223" s="261"/>
      <c r="H223" s="264">
        <v>7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0" t="s">
        <v>146</v>
      </c>
      <c r="AU223" s="270" t="s">
        <v>21</v>
      </c>
      <c r="AV223" s="15" t="s">
        <v>142</v>
      </c>
      <c r="AW223" s="15" t="s">
        <v>38</v>
      </c>
      <c r="AX223" s="15" t="s">
        <v>90</v>
      </c>
      <c r="AY223" s="270" t="s">
        <v>135</v>
      </c>
    </row>
    <row r="224" spans="1:65" s="2" customFormat="1" ht="24.15" customHeight="1">
      <c r="A224" s="39"/>
      <c r="B224" s="40"/>
      <c r="C224" s="274" t="s">
        <v>520</v>
      </c>
      <c r="D224" s="274" t="s">
        <v>234</v>
      </c>
      <c r="E224" s="275" t="s">
        <v>521</v>
      </c>
      <c r="F224" s="276" t="s">
        <v>522</v>
      </c>
      <c r="G224" s="277" t="s">
        <v>278</v>
      </c>
      <c r="H224" s="278">
        <v>1</v>
      </c>
      <c r="I224" s="279"/>
      <c r="J224" s="280">
        <f>ROUND(I224*H224,2)</f>
        <v>0</v>
      </c>
      <c r="K224" s="276" t="s">
        <v>1</v>
      </c>
      <c r="L224" s="281"/>
      <c r="M224" s="282" t="s">
        <v>1</v>
      </c>
      <c r="N224" s="283" t="s">
        <v>47</v>
      </c>
      <c r="O224" s="92"/>
      <c r="P224" s="230">
        <f>O224*H224</f>
        <v>0</v>
      </c>
      <c r="Q224" s="230">
        <v>0.12</v>
      </c>
      <c r="R224" s="230">
        <f>Q224*H224</f>
        <v>0.12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187</v>
      </c>
      <c r="AT224" s="232" t="s">
        <v>234</v>
      </c>
      <c r="AU224" s="232" t="s">
        <v>21</v>
      </c>
      <c r="AY224" s="17" t="s">
        <v>135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7" t="s">
        <v>90</v>
      </c>
      <c r="BK224" s="233">
        <f>ROUND(I224*H224,2)</f>
        <v>0</v>
      </c>
      <c r="BL224" s="17" t="s">
        <v>142</v>
      </c>
      <c r="BM224" s="232" t="s">
        <v>523</v>
      </c>
    </row>
    <row r="225" spans="1:47" s="2" customFormat="1" ht="12">
      <c r="A225" s="39"/>
      <c r="B225" s="40"/>
      <c r="C225" s="41"/>
      <c r="D225" s="234" t="s">
        <v>144</v>
      </c>
      <c r="E225" s="41"/>
      <c r="F225" s="235" t="s">
        <v>522</v>
      </c>
      <c r="G225" s="41"/>
      <c r="H225" s="41"/>
      <c r="I225" s="236"/>
      <c r="J225" s="41"/>
      <c r="K225" s="41"/>
      <c r="L225" s="45"/>
      <c r="M225" s="237"/>
      <c r="N225" s="238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7" t="s">
        <v>144</v>
      </c>
      <c r="AU225" s="17" t="s">
        <v>21</v>
      </c>
    </row>
    <row r="226" spans="1:51" s="14" customFormat="1" ht="12">
      <c r="A226" s="14"/>
      <c r="B226" s="249"/>
      <c r="C226" s="250"/>
      <c r="D226" s="234" t="s">
        <v>146</v>
      </c>
      <c r="E226" s="251" t="s">
        <v>1</v>
      </c>
      <c r="F226" s="252" t="s">
        <v>90</v>
      </c>
      <c r="G226" s="250"/>
      <c r="H226" s="253">
        <v>1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146</v>
      </c>
      <c r="AU226" s="259" t="s">
        <v>21</v>
      </c>
      <c r="AV226" s="14" t="s">
        <v>21</v>
      </c>
      <c r="AW226" s="14" t="s">
        <v>38</v>
      </c>
      <c r="AX226" s="14" t="s">
        <v>82</v>
      </c>
      <c r="AY226" s="259" t="s">
        <v>135</v>
      </c>
    </row>
    <row r="227" spans="1:51" s="15" customFormat="1" ht="12">
      <c r="A227" s="15"/>
      <c r="B227" s="260"/>
      <c r="C227" s="261"/>
      <c r="D227" s="234" t="s">
        <v>146</v>
      </c>
      <c r="E227" s="262" t="s">
        <v>1</v>
      </c>
      <c r="F227" s="263" t="s">
        <v>149</v>
      </c>
      <c r="G227" s="261"/>
      <c r="H227" s="264">
        <v>1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0" t="s">
        <v>146</v>
      </c>
      <c r="AU227" s="270" t="s">
        <v>21</v>
      </c>
      <c r="AV227" s="15" t="s">
        <v>142</v>
      </c>
      <c r="AW227" s="15" t="s">
        <v>38</v>
      </c>
      <c r="AX227" s="15" t="s">
        <v>90</v>
      </c>
      <c r="AY227" s="270" t="s">
        <v>135</v>
      </c>
    </row>
    <row r="228" spans="1:65" s="2" customFormat="1" ht="33" customHeight="1">
      <c r="A228" s="39"/>
      <c r="B228" s="40"/>
      <c r="C228" s="221" t="s">
        <v>524</v>
      </c>
      <c r="D228" s="221" t="s">
        <v>137</v>
      </c>
      <c r="E228" s="222" t="s">
        <v>525</v>
      </c>
      <c r="F228" s="223" t="s">
        <v>526</v>
      </c>
      <c r="G228" s="224" t="s">
        <v>278</v>
      </c>
      <c r="H228" s="225">
        <v>8</v>
      </c>
      <c r="I228" s="226"/>
      <c r="J228" s="227">
        <f>ROUND(I228*H228,2)</f>
        <v>0</v>
      </c>
      <c r="K228" s="223" t="s">
        <v>141</v>
      </c>
      <c r="L228" s="45"/>
      <c r="M228" s="228" t="s">
        <v>1</v>
      </c>
      <c r="N228" s="229" t="s">
        <v>47</v>
      </c>
      <c r="O228" s="92"/>
      <c r="P228" s="230">
        <f>O228*H228</f>
        <v>0</v>
      </c>
      <c r="Q228" s="230">
        <v>0.304</v>
      </c>
      <c r="R228" s="230">
        <f>Q228*H228</f>
        <v>2.432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142</v>
      </c>
      <c r="AT228" s="232" t="s">
        <v>137</v>
      </c>
      <c r="AU228" s="232" t="s">
        <v>21</v>
      </c>
      <c r="AY228" s="17" t="s">
        <v>135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7" t="s">
        <v>90</v>
      </c>
      <c r="BK228" s="233">
        <f>ROUND(I228*H228,2)</f>
        <v>0</v>
      </c>
      <c r="BL228" s="17" t="s">
        <v>142</v>
      </c>
      <c r="BM228" s="232" t="s">
        <v>527</v>
      </c>
    </row>
    <row r="229" spans="1:47" s="2" customFormat="1" ht="12">
      <c r="A229" s="39"/>
      <c r="B229" s="40"/>
      <c r="C229" s="41"/>
      <c r="D229" s="234" t="s">
        <v>144</v>
      </c>
      <c r="E229" s="41"/>
      <c r="F229" s="235" t="s">
        <v>528</v>
      </c>
      <c r="G229" s="41"/>
      <c r="H229" s="41"/>
      <c r="I229" s="236"/>
      <c r="J229" s="41"/>
      <c r="K229" s="41"/>
      <c r="L229" s="45"/>
      <c r="M229" s="237"/>
      <c r="N229" s="23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7" t="s">
        <v>144</v>
      </c>
      <c r="AU229" s="17" t="s">
        <v>21</v>
      </c>
    </row>
    <row r="230" spans="1:51" s="14" customFormat="1" ht="12">
      <c r="A230" s="14"/>
      <c r="B230" s="249"/>
      <c r="C230" s="250"/>
      <c r="D230" s="234" t="s">
        <v>146</v>
      </c>
      <c r="E230" s="251" t="s">
        <v>1</v>
      </c>
      <c r="F230" s="252" t="s">
        <v>529</v>
      </c>
      <c r="G230" s="250"/>
      <c r="H230" s="253">
        <v>8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9" t="s">
        <v>146</v>
      </c>
      <c r="AU230" s="259" t="s">
        <v>21</v>
      </c>
      <c r="AV230" s="14" t="s">
        <v>21</v>
      </c>
      <c r="AW230" s="14" t="s">
        <v>38</v>
      </c>
      <c r="AX230" s="14" t="s">
        <v>82</v>
      </c>
      <c r="AY230" s="259" t="s">
        <v>135</v>
      </c>
    </row>
    <row r="231" spans="1:51" s="15" customFormat="1" ht="12">
      <c r="A231" s="15"/>
      <c r="B231" s="260"/>
      <c r="C231" s="261"/>
      <c r="D231" s="234" t="s">
        <v>146</v>
      </c>
      <c r="E231" s="262" t="s">
        <v>1</v>
      </c>
      <c r="F231" s="263" t="s">
        <v>149</v>
      </c>
      <c r="G231" s="261"/>
      <c r="H231" s="264">
        <v>8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0" t="s">
        <v>146</v>
      </c>
      <c r="AU231" s="270" t="s">
        <v>21</v>
      </c>
      <c r="AV231" s="15" t="s">
        <v>142</v>
      </c>
      <c r="AW231" s="15" t="s">
        <v>38</v>
      </c>
      <c r="AX231" s="15" t="s">
        <v>90</v>
      </c>
      <c r="AY231" s="270" t="s">
        <v>135</v>
      </c>
    </row>
    <row r="232" spans="1:65" s="2" customFormat="1" ht="24.15" customHeight="1">
      <c r="A232" s="39"/>
      <c r="B232" s="40"/>
      <c r="C232" s="221" t="s">
        <v>530</v>
      </c>
      <c r="D232" s="221" t="s">
        <v>137</v>
      </c>
      <c r="E232" s="222" t="s">
        <v>531</v>
      </c>
      <c r="F232" s="223" t="s">
        <v>532</v>
      </c>
      <c r="G232" s="224" t="s">
        <v>278</v>
      </c>
      <c r="H232" s="225">
        <v>7</v>
      </c>
      <c r="I232" s="226"/>
      <c r="J232" s="227">
        <f>ROUND(I232*H232,2)</f>
        <v>0</v>
      </c>
      <c r="K232" s="223" t="s">
        <v>141</v>
      </c>
      <c r="L232" s="45"/>
      <c r="M232" s="228" t="s">
        <v>1</v>
      </c>
      <c r="N232" s="229" t="s">
        <v>47</v>
      </c>
      <c r="O232" s="92"/>
      <c r="P232" s="230">
        <f>O232*H232</f>
        <v>0</v>
      </c>
      <c r="Q232" s="230">
        <v>0.21734</v>
      </c>
      <c r="R232" s="230">
        <f>Q232*H232</f>
        <v>1.52138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142</v>
      </c>
      <c r="AT232" s="232" t="s">
        <v>137</v>
      </c>
      <c r="AU232" s="232" t="s">
        <v>21</v>
      </c>
      <c r="AY232" s="17" t="s">
        <v>135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7" t="s">
        <v>90</v>
      </c>
      <c r="BK232" s="233">
        <f>ROUND(I232*H232,2)</f>
        <v>0</v>
      </c>
      <c r="BL232" s="17" t="s">
        <v>142</v>
      </c>
      <c r="BM232" s="232" t="s">
        <v>533</v>
      </c>
    </row>
    <row r="233" spans="1:47" s="2" customFormat="1" ht="12">
      <c r="A233" s="39"/>
      <c r="B233" s="40"/>
      <c r="C233" s="41"/>
      <c r="D233" s="234" t="s">
        <v>144</v>
      </c>
      <c r="E233" s="41"/>
      <c r="F233" s="235" t="s">
        <v>534</v>
      </c>
      <c r="G233" s="41"/>
      <c r="H233" s="41"/>
      <c r="I233" s="236"/>
      <c r="J233" s="41"/>
      <c r="K233" s="41"/>
      <c r="L233" s="45"/>
      <c r="M233" s="237"/>
      <c r="N233" s="23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7" t="s">
        <v>144</v>
      </c>
      <c r="AU233" s="17" t="s">
        <v>21</v>
      </c>
    </row>
    <row r="234" spans="1:51" s="14" customFormat="1" ht="12">
      <c r="A234" s="14"/>
      <c r="B234" s="249"/>
      <c r="C234" s="250"/>
      <c r="D234" s="234" t="s">
        <v>146</v>
      </c>
      <c r="E234" s="251" t="s">
        <v>1</v>
      </c>
      <c r="F234" s="252" t="s">
        <v>181</v>
      </c>
      <c r="G234" s="250"/>
      <c r="H234" s="253">
        <v>7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9" t="s">
        <v>146</v>
      </c>
      <c r="AU234" s="259" t="s">
        <v>21</v>
      </c>
      <c r="AV234" s="14" t="s">
        <v>21</v>
      </c>
      <c r="AW234" s="14" t="s">
        <v>38</v>
      </c>
      <c r="AX234" s="14" t="s">
        <v>82</v>
      </c>
      <c r="AY234" s="259" t="s">
        <v>135</v>
      </c>
    </row>
    <row r="235" spans="1:51" s="15" customFormat="1" ht="12">
      <c r="A235" s="15"/>
      <c r="B235" s="260"/>
      <c r="C235" s="261"/>
      <c r="D235" s="234" t="s">
        <v>146</v>
      </c>
      <c r="E235" s="262" t="s">
        <v>1</v>
      </c>
      <c r="F235" s="263" t="s">
        <v>149</v>
      </c>
      <c r="G235" s="261"/>
      <c r="H235" s="264">
        <v>7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0" t="s">
        <v>146</v>
      </c>
      <c r="AU235" s="270" t="s">
        <v>21</v>
      </c>
      <c r="AV235" s="15" t="s">
        <v>142</v>
      </c>
      <c r="AW235" s="15" t="s">
        <v>38</v>
      </c>
      <c r="AX235" s="15" t="s">
        <v>90</v>
      </c>
      <c r="AY235" s="270" t="s">
        <v>135</v>
      </c>
    </row>
    <row r="236" spans="1:65" s="2" customFormat="1" ht="21.75" customHeight="1">
      <c r="A236" s="39"/>
      <c r="B236" s="40"/>
      <c r="C236" s="274" t="s">
        <v>535</v>
      </c>
      <c r="D236" s="274" t="s">
        <v>234</v>
      </c>
      <c r="E236" s="275" t="s">
        <v>536</v>
      </c>
      <c r="F236" s="276" t="s">
        <v>537</v>
      </c>
      <c r="G236" s="277" t="s">
        <v>278</v>
      </c>
      <c r="H236" s="278">
        <v>7</v>
      </c>
      <c r="I236" s="279"/>
      <c r="J236" s="280">
        <f>ROUND(I236*H236,2)</f>
        <v>0</v>
      </c>
      <c r="K236" s="276" t="s">
        <v>141</v>
      </c>
      <c r="L236" s="281"/>
      <c r="M236" s="282" t="s">
        <v>1</v>
      </c>
      <c r="N236" s="283" t="s">
        <v>47</v>
      </c>
      <c r="O236" s="92"/>
      <c r="P236" s="230">
        <f>O236*H236</f>
        <v>0</v>
      </c>
      <c r="Q236" s="230">
        <v>0.08</v>
      </c>
      <c r="R236" s="230">
        <f>Q236*H236</f>
        <v>0.56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187</v>
      </c>
      <c r="AT236" s="232" t="s">
        <v>234</v>
      </c>
      <c r="AU236" s="232" t="s">
        <v>21</v>
      </c>
      <c r="AY236" s="17" t="s">
        <v>135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7" t="s">
        <v>90</v>
      </c>
      <c r="BK236" s="233">
        <f>ROUND(I236*H236,2)</f>
        <v>0</v>
      </c>
      <c r="BL236" s="17" t="s">
        <v>142</v>
      </c>
      <c r="BM236" s="232" t="s">
        <v>538</v>
      </c>
    </row>
    <row r="237" spans="1:47" s="2" customFormat="1" ht="12">
      <c r="A237" s="39"/>
      <c r="B237" s="40"/>
      <c r="C237" s="41"/>
      <c r="D237" s="234" t="s">
        <v>144</v>
      </c>
      <c r="E237" s="41"/>
      <c r="F237" s="235" t="s">
        <v>537</v>
      </c>
      <c r="G237" s="41"/>
      <c r="H237" s="41"/>
      <c r="I237" s="236"/>
      <c r="J237" s="41"/>
      <c r="K237" s="41"/>
      <c r="L237" s="45"/>
      <c r="M237" s="237"/>
      <c r="N237" s="238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7" t="s">
        <v>144</v>
      </c>
      <c r="AU237" s="17" t="s">
        <v>21</v>
      </c>
    </row>
    <row r="238" spans="1:63" s="12" customFormat="1" ht="22.8" customHeight="1">
      <c r="A238" s="12"/>
      <c r="B238" s="205"/>
      <c r="C238" s="206"/>
      <c r="D238" s="207" t="s">
        <v>81</v>
      </c>
      <c r="E238" s="219" t="s">
        <v>240</v>
      </c>
      <c r="F238" s="219" t="s">
        <v>241</v>
      </c>
      <c r="G238" s="206"/>
      <c r="H238" s="206"/>
      <c r="I238" s="209"/>
      <c r="J238" s="220">
        <f>BK238</f>
        <v>0</v>
      </c>
      <c r="K238" s="206"/>
      <c r="L238" s="211"/>
      <c r="M238" s="212"/>
      <c r="N238" s="213"/>
      <c r="O238" s="213"/>
      <c r="P238" s="214">
        <f>SUM(P239:P240)</f>
        <v>0</v>
      </c>
      <c r="Q238" s="213"/>
      <c r="R238" s="214">
        <f>SUM(R239:R240)</f>
        <v>0</v>
      </c>
      <c r="S238" s="213"/>
      <c r="T238" s="215">
        <f>SUM(T239:T240)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6" t="s">
        <v>90</v>
      </c>
      <c r="AT238" s="217" t="s">
        <v>81</v>
      </c>
      <c r="AU238" s="217" t="s">
        <v>90</v>
      </c>
      <c r="AY238" s="216" t="s">
        <v>135</v>
      </c>
      <c r="BK238" s="218">
        <f>SUM(BK239:BK240)</f>
        <v>0</v>
      </c>
    </row>
    <row r="239" spans="1:65" s="2" customFormat="1" ht="24.15" customHeight="1">
      <c r="A239" s="39"/>
      <c r="B239" s="40"/>
      <c r="C239" s="221" t="s">
        <v>539</v>
      </c>
      <c r="D239" s="221" t="s">
        <v>137</v>
      </c>
      <c r="E239" s="222" t="s">
        <v>540</v>
      </c>
      <c r="F239" s="223" t="s">
        <v>541</v>
      </c>
      <c r="G239" s="224" t="s">
        <v>184</v>
      </c>
      <c r="H239" s="225">
        <v>244.836</v>
      </c>
      <c r="I239" s="226"/>
      <c r="J239" s="227">
        <f>ROUND(I239*H239,2)</f>
        <v>0</v>
      </c>
      <c r="K239" s="223" t="s">
        <v>141</v>
      </c>
      <c r="L239" s="45"/>
      <c r="M239" s="228" t="s">
        <v>1</v>
      </c>
      <c r="N239" s="229" t="s">
        <v>47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142</v>
      </c>
      <c r="AT239" s="232" t="s">
        <v>137</v>
      </c>
      <c r="AU239" s="232" t="s">
        <v>21</v>
      </c>
      <c r="AY239" s="17" t="s">
        <v>135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7" t="s">
        <v>90</v>
      </c>
      <c r="BK239" s="233">
        <f>ROUND(I239*H239,2)</f>
        <v>0</v>
      </c>
      <c r="BL239" s="17" t="s">
        <v>142</v>
      </c>
      <c r="BM239" s="232" t="s">
        <v>542</v>
      </c>
    </row>
    <row r="240" spans="1:47" s="2" customFormat="1" ht="12">
      <c r="A240" s="39"/>
      <c r="B240" s="40"/>
      <c r="C240" s="41"/>
      <c r="D240" s="234" t="s">
        <v>144</v>
      </c>
      <c r="E240" s="41"/>
      <c r="F240" s="235" t="s">
        <v>543</v>
      </c>
      <c r="G240" s="41"/>
      <c r="H240" s="41"/>
      <c r="I240" s="236"/>
      <c r="J240" s="41"/>
      <c r="K240" s="41"/>
      <c r="L240" s="45"/>
      <c r="M240" s="284"/>
      <c r="N240" s="285"/>
      <c r="O240" s="286"/>
      <c r="P240" s="286"/>
      <c r="Q240" s="286"/>
      <c r="R240" s="286"/>
      <c r="S240" s="286"/>
      <c r="T240" s="287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7" t="s">
        <v>144</v>
      </c>
      <c r="AU240" s="17" t="s">
        <v>21</v>
      </c>
    </row>
    <row r="241" spans="1:31" s="2" customFormat="1" ht="6.95" customHeight="1">
      <c r="A241" s="39"/>
      <c r="B241" s="67"/>
      <c r="C241" s="68"/>
      <c r="D241" s="68"/>
      <c r="E241" s="68"/>
      <c r="F241" s="68"/>
      <c r="G241" s="68"/>
      <c r="H241" s="68"/>
      <c r="I241" s="68"/>
      <c r="J241" s="68"/>
      <c r="K241" s="68"/>
      <c r="L241" s="45"/>
      <c r="M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</row>
  </sheetData>
  <sheetProtection password="CC35" sheet="1" objects="1" scenarios="1" formatColumns="0" formatRows="0" autoFilter="0"/>
  <autoFilter ref="C120:K24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26.25" customHeight="1">
      <c r="B7" s="20"/>
      <c r="E7" s="142" t="str">
        <f>'Rekapitulace stavby'!K6</f>
        <v xml:space="preserve">Zpevněné plochy, park.stíní odvodněné ul.Plzeňská pr.st.po zn  Králův Dvůr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544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92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4. 11. 2021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ROUND((SUM(BE122:BE143)),2)</f>
        <v>0</v>
      </c>
      <c r="G33" s="39"/>
      <c r="H33" s="39"/>
      <c r="I33" s="158">
        <v>0.21</v>
      </c>
      <c r="J33" s="157">
        <f>ROUND(((SUM(BE122:BE143))*I33),2)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ROUND((SUM(BF122:BF143)),2)</f>
        <v>0</v>
      </c>
      <c r="G34" s="39"/>
      <c r="H34" s="39"/>
      <c r="I34" s="158">
        <v>0.15</v>
      </c>
      <c r="J34" s="157">
        <f>ROUND(((SUM(BF122:BF143))*I34),2)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ROUND((SUM(BG122:BG143)),2)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ROUND((SUM(BH122:BH143)),2)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ROUND((SUM(BI122:BI143)),2)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111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77" t="str">
        <f>E7</f>
        <v xml:space="preserve">Zpevněné plochy, park.stíní odvodněné ul.Plzeňská pr.st.po zn  Králův Dvůr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109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30" customHeight="1">
      <c r="A86" s="39"/>
      <c r="B86" s="40"/>
      <c r="C86" s="41"/>
      <c r="D86" s="41"/>
      <c r="E86" s="77" t="str">
        <f>E9</f>
        <v xml:space="preserve">19012022f - Zpevněné plochy, park.stíní odvodněné ul.Plzeňská pr.st.po zn Králův Dvůr -  VRN a Ostatní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>Králův Dvůr</v>
      </c>
      <c r="G88" s="41"/>
      <c r="H88" s="41"/>
      <c r="I88" s="32" t="s">
        <v>24</v>
      </c>
      <c r="J88" s="80" t="str">
        <f>IF(J12="","",J12)</f>
        <v>4. 11. 2021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2" t="s">
        <v>30</v>
      </c>
      <c r="D90" s="41"/>
      <c r="E90" s="41"/>
      <c r="F90" s="27" t="str">
        <f>E15</f>
        <v>Dvůr Králové</v>
      </c>
      <c r="G90" s="41"/>
      <c r="H90" s="41"/>
      <c r="I90" s="32" t="s">
        <v>36</v>
      </c>
      <c r="J90" s="37" t="str">
        <f>E21</f>
        <v xml:space="preserve">Novák a partzner , SunCad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 xml:space="preserve">Novák a partzner , SunCad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112</v>
      </c>
      <c r="D93" s="179"/>
      <c r="E93" s="179"/>
      <c r="F93" s="179"/>
      <c r="G93" s="179"/>
      <c r="H93" s="179"/>
      <c r="I93" s="179"/>
      <c r="J93" s="180" t="s">
        <v>113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114</v>
      </c>
      <c r="D95" s="41"/>
      <c r="E95" s="41"/>
      <c r="F95" s="41"/>
      <c r="G95" s="41"/>
      <c r="H95" s="41"/>
      <c r="I95" s="41"/>
      <c r="J95" s="111">
        <f>J122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115</v>
      </c>
    </row>
    <row r="96" spans="1:31" s="9" customFormat="1" ht="24.95" customHeight="1">
      <c r="A96" s="9"/>
      <c r="B96" s="182"/>
      <c r="C96" s="183"/>
      <c r="D96" s="184" t="s">
        <v>545</v>
      </c>
      <c r="E96" s="185"/>
      <c r="F96" s="185"/>
      <c r="G96" s="185"/>
      <c r="H96" s="185"/>
      <c r="I96" s="185"/>
      <c r="J96" s="186">
        <f>J123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546</v>
      </c>
      <c r="E97" s="191"/>
      <c r="F97" s="191"/>
      <c r="G97" s="191"/>
      <c r="H97" s="191"/>
      <c r="I97" s="191"/>
      <c r="J97" s="192">
        <f>J124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547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548</v>
      </c>
      <c r="E99" s="191"/>
      <c r="F99" s="191"/>
      <c r="G99" s="191"/>
      <c r="H99" s="191"/>
      <c r="I99" s="191"/>
      <c r="J99" s="192">
        <f>J132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549</v>
      </c>
      <c r="E100" s="191"/>
      <c r="F100" s="191"/>
      <c r="G100" s="191"/>
      <c r="H100" s="191"/>
      <c r="I100" s="191"/>
      <c r="J100" s="192">
        <f>J135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550</v>
      </c>
      <c r="E101" s="191"/>
      <c r="F101" s="191"/>
      <c r="G101" s="191"/>
      <c r="H101" s="191"/>
      <c r="I101" s="191"/>
      <c r="J101" s="192">
        <f>J138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551</v>
      </c>
      <c r="E102" s="191"/>
      <c r="F102" s="191"/>
      <c r="G102" s="191"/>
      <c r="H102" s="191"/>
      <c r="I102" s="191"/>
      <c r="J102" s="192">
        <f>J141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120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77" t="str">
        <f>E7</f>
        <v xml:space="preserve">Zpevněné plochy, park.stíní odvodněné ul.Plzeňská pr.st.po zn  Králův Dvůr</v>
      </c>
      <c r="F112" s="32"/>
      <c r="G112" s="32"/>
      <c r="H112" s="32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109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30" customHeight="1">
      <c r="A114" s="39"/>
      <c r="B114" s="40"/>
      <c r="C114" s="41"/>
      <c r="D114" s="41"/>
      <c r="E114" s="77" t="str">
        <f>E9</f>
        <v xml:space="preserve">19012022f - Zpevněné plochy, park.stíní odvodněné ul.Plzeňská pr.st.po zn Králův Dvůr -  VRN a Ostatní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41"/>
      <c r="E116" s="41"/>
      <c r="F116" s="27" t="str">
        <f>F12</f>
        <v>Králův Dvůr</v>
      </c>
      <c r="G116" s="41"/>
      <c r="H116" s="41"/>
      <c r="I116" s="32" t="s">
        <v>24</v>
      </c>
      <c r="J116" s="80" t="str">
        <f>IF(J12="","",J12)</f>
        <v>4. 11. 2021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2" t="s">
        <v>30</v>
      </c>
      <c r="D118" s="41"/>
      <c r="E118" s="41"/>
      <c r="F118" s="27" t="str">
        <f>E15</f>
        <v>Dvůr Králové</v>
      </c>
      <c r="G118" s="41"/>
      <c r="H118" s="41"/>
      <c r="I118" s="32" t="s">
        <v>36</v>
      </c>
      <c r="J118" s="37" t="str">
        <f>E21</f>
        <v xml:space="preserve">Novák a partzner , SunCad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2" t="s">
        <v>34</v>
      </c>
      <c r="D119" s="41"/>
      <c r="E119" s="41"/>
      <c r="F119" s="27" t="str">
        <f>IF(E18="","",E18)</f>
        <v>Vyplň údaj</v>
      </c>
      <c r="G119" s="41"/>
      <c r="H119" s="41"/>
      <c r="I119" s="32" t="s">
        <v>39</v>
      </c>
      <c r="J119" s="37" t="str">
        <f>E24</f>
        <v xml:space="preserve">Novák a partzner , SunCad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4"/>
      <c r="B121" s="195"/>
      <c r="C121" s="196" t="s">
        <v>121</v>
      </c>
      <c r="D121" s="197" t="s">
        <v>67</v>
      </c>
      <c r="E121" s="197" t="s">
        <v>63</v>
      </c>
      <c r="F121" s="197" t="s">
        <v>64</v>
      </c>
      <c r="G121" s="197" t="s">
        <v>122</v>
      </c>
      <c r="H121" s="197" t="s">
        <v>123</v>
      </c>
      <c r="I121" s="197" t="s">
        <v>124</v>
      </c>
      <c r="J121" s="197" t="s">
        <v>113</v>
      </c>
      <c r="K121" s="198" t="s">
        <v>125</v>
      </c>
      <c r="L121" s="199"/>
      <c r="M121" s="101" t="s">
        <v>1</v>
      </c>
      <c r="N121" s="102" t="s">
        <v>46</v>
      </c>
      <c r="O121" s="102" t="s">
        <v>126</v>
      </c>
      <c r="P121" s="102" t="s">
        <v>127</v>
      </c>
      <c r="Q121" s="102" t="s">
        <v>128</v>
      </c>
      <c r="R121" s="102" t="s">
        <v>129</v>
      </c>
      <c r="S121" s="102" t="s">
        <v>130</v>
      </c>
      <c r="T121" s="103" t="s">
        <v>131</v>
      </c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</row>
    <row r="122" spans="1:63" s="2" customFormat="1" ht="22.8" customHeight="1">
      <c r="A122" s="39"/>
      <c r="B122" s="40"/>
      <c r="C122" s="108" t="s">
        <v>132</v>
      </c>
      <c r="D122" s="41"/>
      <c r="E122" s="41"/>
      <c r="F122" s="41"/>
      <c r="G122" s="41"/>
      <c r="H122" s="41"/>
      <c r="I122" s="41"/>
      <c r="J122" s="200">
        <f>BK122</f>
        <v>0</v>
      </c>
      <c r="K122" s="41"/>
      <c r="L122" s="45"/>
      <c r="M122" s="104"/>
      <c r="N122" s="201"/>
      <c r="O122" s="105"/>
      <c r="P122" s="202">
        <f>P123</f>
        <v>0</v>
      </c>
      <c r="Q122" s="105"/>
      <c r="R122" s="202">
        <f>R123</f>
        <v>0</v>
      </c>
      <c r="S122" s="105"/>
      <c r="T122" s="203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81</v>
      </c>
      <c r="AU122" s="17" t="s">
        <v>115</v>
      </c>
      <c r="BK122" s="204">
        <f>BK123</f>
        <v>0</v>
      </c>
    </row>
    <row r="123" spans="1:63" s="12" customFormat="1" ht="25.9" customHeight="1">
      <c r="A123" s="12"/>
      <c r="B123" s="205"/>
      <c r="C123" s="206"/>
      <c r="D123" s="207" t="s">
        <v>81</v>
      </c>
      <c r="E123" s="208" t="s">
        <v>552</v>
      </c>
      <c r="F123" s="208" t="s">
        <v>553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P124+P131+P132+P135+P138+P141</f>
        <v>0</v>
      </c>
      <c r="Q123" s="213"/>
      <c r="R123" s="214">
        <f>R124+R131+R132+R135+R138+R141</f>
        <v>0</v>
      </c>
      <c r="S123" s="213"/>
      <c r="T123" s="215">
        <f>T124+T131+T132+T135+T138+T141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166</v>
      </c>
      <c r="AT123" s="217" t="s">
        <v>81</v>
      </c>
      <c r="AU123" s="217" t="s">
        <v>82</v>
      </c>
      <c r="AY123" s="216" t="s">
        <v>135</v>
      </c>
      <c r="BK123" s="218">
        <f>BK124+BK131+BK132+BK135+BK138+BK141</f>
        <v>0</v>
      </c>
    </row>
    <row r="124" spans="1:63" s="12" customFormat="1" ht="22.8" customHeight="1">
      <c r="A124" s="12"/>
      <c r="B124" s="205"/>
      <c r="C124" s="206"/>
      <c r="D124" s="207" t="s">
        <v>81</v>
      </c>
      <c r="E124" s="219" t="s">
        <v>554</v>
      </c>
      <c r="F124" s="219" t="s">
        <v>555</v>
      </c>
      <c r="G124" s="206"/>
      <c r="H124" s="206"/>
      <c r="I124" s="209"/>
      <c r="J124" s="220">
        <f>BK124</f>
        <v>0</v>
      </c>
      <c r="K124" s="206"/>
      <c r="L124" s="211"/>
      <c r="M124" s="212"/>
      <c r="N124" s="213"/>
      <c r="O124" s="213"/>
      <c r="P124" s="214">
        <f>SUM(P125:P130)</f>
        <v>0</v>
      </c>
      <c r="Q124" s="213"/>
      <c r="R124" s="214">
        <f>SUM(R125:R130)</f>
        <v>0</v>
      </c>
      <c r="S124" s="213"/>
      <c r="T124" s="215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6" t="s">
        <v>166</v>
      </c>
      <c r="AT124" s="217" t="s">
        <v>81</v>
      </c>
      <c r="AU124" s="217" t="s">
        <v>90</v>
      </c>
      <c r="AY124" s="216" t="s">
        <v>135</v>
      </c>
      <c r="BK124" s="218">
        <f>SUM(BK125:BK130)</f>
        <v>0</v>
      </c>
    </row>
    <row r="125" spans="1:65" s="2" customFormat="1" ht="16.5" customHeight="1">
      <c r="A125" s="39"/>
      <c r="B125" s="40"/>
      <c r="C125" s="221" t="s">
        <v>90</v>
      </c>
      <c r="D125" s="221" t="s">
        <v>137</v>
      </c>
      <c r="E125" s="222" t="s">
        <v>556</v>
      </c>
      <c r="F125" s="223" t="s">
        <v>557</v>
      </c>
      <c r="G125" s="224" t="s">
        <v>278</v>
      </c>
      <c r="H125" s="225">
        <v>1</v>
      </c>
      <c r="I125" s="226"/>
      <c r="J125" s="227">
        <f>ROUND(I125*H125,2)</f>
        <v>0</v>
      </c>
      <c r="K125" s="223" t="s">
        <v>1</v>
      </c>
      <c r="L125" s="45"/>
      <c r="M125" s="228" t="s">
        <v>1</v>
      </c>
      <c r="N125" s="229" t="s">
        <v>47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558</v>
      </c>
      <c r="AT125" s="232" t="s">
        <v>137</v>
      </c>
      <c r="AU125" s="232" t="s">
        <v>21</v>
      </c>
      <c r="AY125" s="17" t="s">
        <v>135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7" t="s">
        <v>90</v>
      </c>
      <c r="BK125" s="233">
        <f>ROUND(I125*H125,2)</f>
        <v>0</v>
      </c>
      <c r="BL125" s="17" t="s">
        <v>558</v>
      </c>
      <c r="BM125" s="232" t="s">
        <v>559</v>
      </c>
    </row>
    <row r="126" spans="1:47" s="2" customFormat="1" ht="12">
      <c r="A126" s="39"/>
      <c r="B126" s="40"/>
      <c r="C126" s="41"/>
      <c r="D126" s="234" t="s">
        <v>144</v>
      </c>
      <c r="E126" s="41"/>
      <c r="F126" s="235" t="s">
        <v>557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7" t="s">
        <v>144</v>
      </c>
      <c r="AU126" s="17" t="s">
        <v>21</v>
      </c>
    </row>
    <row r="127" spans="1:65" s="2" customFormat="1" ht="16.5" customHeight="1">
      <c r="A127" s="39"/>
      <c r="B127" s="40"/>
      <c r="C127" s="221" t="s">
        <v>21</v>
      </c>
      <c r="D127" s="221" t="s">
        <v>137</v>
      </c>
      <c r="E127" s="222" t="s">
        <v>560</v>
      </c>
      <c r="F127" s="223" t="s">
        <v>561</v>
      </c>
      <c r="G127" s="224" t="s">
        <v>278</v>
      </c>
      <c r="H127" s="225">
        <v>1</v>
      </c>
      <c r="I127" s="226"/>
      <c r="J127" s="227">
        <f>ROUND(I127*H127,2)</f>
        <v>0</v>
      </c>
      <c r="K127" s="223" t="s">
        <v>1</v>
      </c>
      <c r="L127" s="45"/>
      <c r="M127" s="228" t="s">
        <v>1</v>
      </c>
      <c r="N127" s="229" t="s">
        <v>47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558</v>
      </c>
      <c r="AT127" s="232" t="s">
        <v>137</v>
      </c>
      <c r="AU127" s="232" t="s">
        <v>21</v>
      </c>
      <c r="AY127" s="17" t="s">
        <v>135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90</v>
      </c>
      <c r="BK127" s="233">
        <f>ROUND(I127*H127,2)</f>
        <v>0</v>
      </c>
      <c r="BL127" s="17" t="s">
        <v>558</v>
      </c>
      <c r="BM127" s="232" t="s">
        <v>562</v>
      </c>
    </row>
    <row r="128" spans="1:47" s="2" customFormat="1" ht="12">
      <c r="A128" s="39"/>
      <c r="B128" s="40"/>
      <c r="C128" s="41"/>
      <c r="D128" s="234" t="s">
        <v>144</v>
      </c>
      <c r="E128" s="41"/>
      <c r="F128" s="235" t="s">
        <v>561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7" t="s">
        <v>144</v>
      </c>
      <c r="AU128" s="17" t="s">
        <v>21</v>
      </c>
    </row>
    <row r="129" spans="1:51" s="14" customFormat="1" ht="12">
      <c r="A129" s="14"/>
      <c r="B129" s="249"/>
      <c r="C129" s="250"/>
      <c r="D129" s="234" t="s">
        <v>146</v>
      </c>
      <c r="E129" s="251" t="s">
        <v>1</v>
      </c>
      <c r="F129" s="252" t="s">
        <v>90</v>
      </c>
      <c r="G129" s="250"/>
      <c r="H129" s="253">
        <v>1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9" t="s">
        <v>146</v>
      </c>
      <c r="AU129" s="259" t="s">
        <v>21</v>
      </c>
      <c r="AV129" s="14" t="s">
        <v>21</v>
      </c>
      <c r="AW129" s="14" t="s">
        <v>38</v>
      </c>
      <c r="AX129" s="14" t="s">
        <v>82</v>
      </c>
      <c r="AY129" s="259" t="s">
        <v>135</v>
      </c>
    </row>
    <row r="130" spans="1:51" s="15" customFormat="1" ht="12">
      <c r="A130" s="15"/>
      <c r="B130" s="260"/>
      <c r="C130" s="261"/>
      <c r="D130" s="234" t="s">
        <v>146</v>
      </c>
      <c r="E130" s="262" t="s">
        <v>1</v>
      </c>
      <c r="F130" s="263" t="s">
        <v>149</v>
      </c>
      <c r="G130" s="261"/>
      <c r="H130" s="264">
        <v>1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0" t="s">
        <v>146</v>
      </c>
      <c r="AU130" s="270" t="s">
        <v>21</v>
      </c>
      <c r="AV130" s="15" t="s">
        <v>142</v>
      </c>
      <c r="AW130" s="15" t="s">
        <v>38</v>
      </c>
      <c r="AX130" s="15" t="s">
        <v>90</v>
      </c>
      <c r="AY130" s="270" t="s">
        <v>135</v>
      </c>
    </row>
    <row r="131" spans="1:63" s="12" customFormat="1" ht="22.8" customHeight="1">
      <c r="A131" s="12"/>
      <c r="B131" s="205"/>
      <c r="C131" s="206"/>
      <c r="D131" s="207" t="s">
        <v>81</v>
      </c>
      <c r="E131" s="219" t="s">
        <v>563</v>
      </c>
      <c r="F131" s="219" t="s">
        <v>564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v>0</v>
      </c>
      <c r="Q131" s="213"/>
      <c r="R131" s="214">
        <v>0</v>
      </c>
      <c r="S131" s="213"/>
      <c r="T131" s="215"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6" t="s">
        <v>166</v>
      </c>
      <c r="AT131" s="217" t="s">
        <v>81</v>
      </c>
      <c r="AU131" s="217" t="s">
        <v>90</v>
      </c>
      <c r="AY131" s="216" t="s">
        <v>135</v>
      </c>
      <c r="BK131" s="218">
        <v>0</v>
      </c>
    </row>
    <row r="132" spans="1:63" s="12" customFormat="1" ht="22.8" customHeight="1">
      <c r="A132" s="12"/>
      <c r="B132" s="205"/>
      <c r="C132" s="206"/>
      <c r="D132" s="207" t="s">
        <v>81</v>
      </c>
      <c r="E132" s="219" t="s">
        <v>565</v>
      </c>
      <c r="F132" s="219" t="s">
        <v>566</v>
      </c>
      <c r="G132" s="206"/>
      <c r="H132" s="206"/>
      <c r="I132" s="209"/>
      <c r="J132" s="220">
        <f>BK132</f>
        <v>0</v>
      </c>
      <c r="K132" s="206"/>
      <c r="L132" s="211"/>
      <c r="M132" s="212"/>
      <c r="N132" s="213"/>
      <c r="O132" s="213"/>
      <c r="P132" s="214">
        <f>SUM(P133:P134)</f>
        <v>0</v>
      </c>
      <c r="Q132" s="213"/>
      <c r="R132" s="214">
        <f>SUM(R133:R134)</f>
        <v>0</v>
      </c>
      <c r="S132" s="213"/>
      <c r="T132" s="215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6" t="s">
        <v>166</v>
      </c>
      <c r="AT132" s="217" t="s">
        <v>81</v>
      </c>
      <c r="AU132" s="217" t="s">
        <v>90</v>
      </c>
      <c r="AY132" s="216" t="s">
        <v>135</v>
      </c>
      <c r="BK132" s="218">
        <f>SUM(BK133:BK134)</f>
        <v>0</v>
      </c>
    </row>
    <row r="133" spans="1:65" s="2" customFormat="1" ht="16.5" customHeight="1">
      <c r="A133" s="39"/>
      <c r="B133" s="40"/>
      <c r="C133" s="221" t="s">
        <v>155</v>
      </c>
      <c r="D133" s="221" t="s">
        <v>137</v>
      </c>
      <c r="E133" s="222" t="s">
        <v>567</v>
      </c>
      <c r="F133" s="223" t="s">
        <v>566</v>
      </c>
      <c r="G133" s="224" t="s">
        <v>568</v>
      </c>
      <c r="H133" s="225">
        <v>1</v>
      </c>
      <c r="I133" s="226"/>
      <c r="J133" s="227">
        <f>ROUND(I133*H133,2)</f>
        <v>0</v>
      </c>
      <c r="K133" s="223" t="s">
        <v>1</v>
      </c>
      <c r="L133" s="45"/>
      <c r="M133" s="228" t="s">
        <v>1</v>
      </c>
      <c r="N133" s="229" t="s">
        <v>47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558</v>
      </c>
      <c r="AT133" s="232" t="s">
        <v>137</v>
      </c>
      <c r="AU133" s="232" t="s">
        <v>21</v>
      </c>
      <c r="AY133" s="17" t="s">
        <v>135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7" t="s">
        <v>90</v>
      </c>
      <c r="BK133" s="233">
        <f>ROUND(I133*H133,2)</f>
        <v>0</v>
      </c>
      <c r="BL133" s="17" t="s">
        <v>558</v>
      </c>
      <c r="BM133" s="232" t="s">
        <v>569</v>
      </c>
    </row>
    <row r="134" spans="1:47" s="2" customFormat="1" ht="12">
      <c r="A134" s="39"/>
      <c r="B134" s="40"/>
      <c r="C134" s="41"/>
      <c r="D134" s="234" t="s">
        <v>144</v>
      </c>
      <c r="E134" s="41"/>
      <c r="F134" s="235" t="s">
        <v>566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7" t="s">
        <v>144</v>
      </c>
      <c r="AU134" s="17" t="s">
        <v>21</v>
      </c>
    </row>
    <row r="135" spans="1:63" s="12" customFormat="1" ht="22.8" customHeight="1">
      <c r="A135" s="12"/>
      <c r="B135" s="205"/>
      <c r="C135" s="206"/>
      <c r="D135" s="207" t="s">
        <v>81</v>
      </c>
      <c r="E135" s="219" t="s">
        <v>570</v>
      </c>
      <c r="F135" s="219" t="s">
        <v>571</v>
      </c>
      <c r="G135" s="206"/>
      <c r="H135" s="206"/>
      <c r="I135" s="209"/>
      <c r="J135" s="220">
        <f>BK135</f>
        <v>0</v>
      </c>
      <c r="K135" s="206"/>
      <c r="L135" s="211"/>
      <c r="M135" s="212"/>
      <c r="N135" s="213"/>
      <c r="O135" s="213"/>
      <c r="P135" s="214">
        <f>SUM(P136:P137)</f>
        <v>0</v>
      </c>
      <c r="Q135" s="213"/>
      <c r="R135" s="214">
        <f>SUM(R136:R137)</f>
        <v>0</v>
      </c>
      <c r="S135" s="213"/>
      <c r="T135" s="215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6" t="s">
        <v>166</v>
      </c>
      <c r="AT135" s="217" t="s">
        <v>81</v>
      </c>
      <c r="AU135" s="217" t="s">
        <v>90</v>
      </c>
      <c r="AY135" s="216" t="s">
        <v>135</v>
      </c>
      <c r="BK135" s="218">
        <f>SUM(BK136:BK137)</f>
        <v>0</v>
      </c>
    </row>
    <row r="136" spans="1:65" s="2" customFormat="1" ht="16.5" customHeight="1">
      <c r="A136" s="39"/>
      <c r="B136" s="40"/>
      <c r="C136" s="221" t="s">
        <v>142</v>
      </c>
      <c r="D136" s="221" t="s">
        <v>137</v>
      </c>
      <c r="E136" s="222" t="s">
        <v>572</v>
      </c>
      <c r="F136" s="223" t="s">
        <v>573</v>
      </c>
      <c r="G136" s="224" t="s">
        <v>284</v>
      </c>
      <c r="H136" s="225">
        <v>1</v>
      </c>
      <c r="I136" s="226"/>
      <c r="J136" s="227">
        <f>ROUND(I136*H136,2)</f>
        <v>0</v>
      </c>
      <c r="K136" s="223" t="s">
        <v>141</v>
      </c>
      <c r="L136" s="45"/>
      <c r="M136" s="228" t="s">
        <v>1</v>
      </c>
      <c r="N136" s="229" t="s">
        <v>47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558</v>
      </c>
      <c r="AT136" s="232" t="s">
        <v>137</v>
      </c>
      <c r="AU136" s="232" t="s">
        <v>21</v>
      </c>
      <c r="AY136" s="17" t="s">
        <v>135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90</v>
      </c>
      <c r="BK136" s="233">
        <f>ROUND(I136*H136,2)</f>
        <v>0</v>
      </c>
      <c r="BL136" s="17" t="s">
        <v>558</v>
      </c>
      <c r="BM136" s="232" t="s">
        <v>574</v>
      </c>
    </row>
    <row r="137" spans="1:47" s="2" customFormat="1" ht="12">
      <c r="A137" s="39"/>
      <c r="B137" s="40"/>
      <c r="C137" s="41"/>
      <c r="D137" s="234" t="s">
        <v>144</v>
      </c>
      <c r="E137" s="41"/>
      <c r="F137" s="235" t="s">
        <v>573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7" t="s">
        <v>144</v>
      </c>
      <c r="AU137" s="17" t="s">
        <v>21</v>
      </c>
    </row>
    <row r="138" spans="1:63" s="12" customFormat="1" ht="22.8" customHeight="1">
      <c r="A138" s="12"/>
      <c r="B138" s="205"/>
      <c r="C138" s="206"/>
      <c r="D138" s="207" t="s">
        <v>81</v>
      </c>
      <c r="E138" s="219" t="s">
        <v>575</v>
      </c>
      <c r="F138" s="219" t="s">
        <v>576</v>
      </c>
      <c r="G138" s="206"/>
      <c r="H138" s="206"/>
      <c r="I138" s="209"/>
      <c r="J138" s="220">
        <f>BK138</f>
        <v>0</v>
      </c>
      <c r="K138" s="206"/>
      <c r="L138" s="211"/>
      <c r="M138" s="212"/>
      <c r="N138" s="213"/>
      <c r="O138" s="213"/>
      <c r="P138" s="214">
        <f>SUM(P139:P140)</f>
        <v>0</v>
      </c>
      <c r="Q138" s="213"/>
      <c r="R138" s="214">
        <f>SUM(R139:R140)</f>
        <v>0</v>
      </c>
      <c r="S138" s="213"/>
      <c r="T138" s="215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6" t="s">
        <v>166</v>
      </c>
      <c r="AT138" s="217" t="s">
        <v>81</v>
      </c>
      <c r="AU138" s="217" t="s">
        <v>90</v>
      </c>
      <c r="AY138" s="216" t="s">
        <v>135</v>
      </c>
      <c r="BK138" s="218">
        <f>SUM(BK139:BK140)</f>
        <v>0</v>
      </c>
    </row>
    <row r="139" spans="1:65" s="2" customFormat="1" ht="16.5" customHeight="1">
      <c r="A139" s="39"/>
      <c r="B139" s="40"/>
      <c r="C139" s="221" t="s">
        <v>166</v>
      </c>
      <c r="D139" s="221" t="s">
        <v>137</v>
      </c>
      <c r="E139" s="222" t="s">
        <v>577</v>
      </c>
      <c r="F139" s="223" t="s">
        <v>578</v>
      </c>
      <c r="G139" s="224" t="s">
        <v>568</v>
      </c>
      <c r="H139" s="225">
        <v>1</v>
      </c>
      <c r="I139" s="226"/>
      <c r="J139" s="227">
        <f>ROUND(I139*H139,2)</f>
        <v>0</v>
      </c>
      <c r="K139" s="223" t="s">
        <v>1</v>
      </c>
      <c r="L139" s="45"/>
      <c r="M139" s="228" t="s">
        <v>1</v>
      </c>
      <c r="N139" s="229" t="s">
        <v>47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558</v>
      </c>
      <c r="AT139" s="232" t="s">
        <v>137</v>
      </c>
      <c r="AU139" s="232" t="s">
        <v>21</v>
      </c>
      <c r="AY139" s="17" t="s">
        <v>135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7" t="s">
        <v>90</v>
      </c>
      <c r="BK139" s="233">
        <f>ROUND(I139*H139,2)</f>
        <v>0</v>
      </c>
      <c r="BL139" s="17" t="s">
        <v>558</v>
      </c>
      <c r="BM139" s="232" t="s">
        <v>579</v>
      </c>
    </row>
    <row r="140" spans="1:47" s="2" customFormat="1" ht="12">
      <c r="A140" s="39"/>
      <c r="B140" s="40"/>
      <c r="C140" s="41"/>
      <c r="D140" s="234" t="s">
        <v>144</v>
      </c>
      <c r="E140" s="41"/>
      <c r="F140" s="235" t="s">
        <v>578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7" t="s">
        <v>144</v>
      </c>
      <c r="AU140" s="17" t="s">
        <v>21</v>
      </c>
    </row>
    <row r="141" spans="1:63" s="12" customFormat="1" ht="22.8" customHeight="1">
      <c r="A141" s="12"/>
      <c r="B141" s="205"/>
      <c r="C141" s="206"/>
      <c r="D141" s="207" t="s">
        <v>81</v>
      </c>
      <c r="E141" s="219" t="s">
        <v>580</v>
      </c>
      <c r="F141" s="219" t="s">
        <v>581</v>
      </c>
      <c r="G141" s="206"/>
      <c r="H141" s="206"/>
      <c r="I141" s="209"/>
      <c r="J141" s="220">
        <f>BK141</f>
        <v>0</v>
      </c>
      <c r="K141" s="206"/>
      <c r="L141" s="211"/>
      <c r="M141" s="212"/>
      <c r="N141" s="213"/>
      <c r="O141" s="213"/>
      <c r="P141" s="214">
        <f>SUM(P142:P143)</f>
        <v>0</v>
      </c>
      <c r="Q141" s="213"/>
      <c r="R141" s="214">
        <f>SUM(R142:R143)</f>
        <v>0</v>
      </c>
      <c r="S141" s="213"/>
      <c r="T141" s="215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6" t="s">
        <v>166</v>
      </c>
      <c r="AT141" s="217" t="s">
        <v>81</v>
      </c>
      <c r="AU141" s="217" t="s">
        <v>90</v>
      </c>
      <c r="AY141" s="216" t="s">
        <v>135</v>
      </c>
      <c r="BK141" s="218">
        <f>SUM(BK142:BK143)</f>
        <v>0</v>
      </c>
    </row>
    <row r="142" spans="1:65" s="2" customFormat="1" ht="21.75" customHeight="1">
      <c r="A142" s="39"/>
      <c r="B142" s="40"/>
      <c r="C142" s="221" t="s">
        <v>173</v>
      </c>
      <c r="D142" s="221" t="s">
        <v>137</v>
      </c>
      <c r="E142" s="222" t="s">
        <v>582</v>
      </c>
      <c r="F142" s="223" t="s">
        <v>583</v>
      </c>
      <c r="G142" s="224" t="s">
        <v>284</v>
      </c>
      <c r="H142" s="225">
        <v>1</v>
      </c>
      <c r="I142" s="226"/>
      <c r="J142" s="227">
        <f>ROUND(I142*H142,2)</f>
        <v>0</v>
      </c>
      <c r="K142" s="223" t="s">
        <v>141</v>
      </c>
      <c r="L142" s="45"/>
      <c r="M142" s="228" t="s">
        <v>1</v>
      </c>
      <c r="N142" s="229" t="s">
        <v>47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558</v>
      </c>
      <c r="AT142" s="232" t="s">
        <v>137</v>
      </c>
      <c r="AU142" s="232" t="s">
        <v>21</v>
      </c>
      <c r="AY142" s="17" t="s">
        <v>135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90</v>
      </c>
      <c r="BK142" s="233">
        <f>ROUND(I142*H142,2)</f>
        <v>0</v>
      </c>
      <c r="BL142" s="17" t="s">
        <v>558</v>
      </c>
      <c r="BM142" s="232" t="s">
        <v>584</v>
      </c>
    </row>
    <row r="143" spans="1:47" s="2" customFormat="1" ht="12">
      <c r="A143" s="39"/>
      <c r="B143" s="40"/>
      <c r="C143" s="41"/>
      <c r="D143" s="234" t="s">
        <v>144</v>
      </c>
      <c r="E143" s="41"/>
      <c r="F143" s="235" t="s">
        <v>583</v>
      </c>
      <c r="G143" s="41"/>
      <c r="H143" s="41"/>
      <c r="I143" s="236"/>
      <c r="J143" s="41"/>
      <c r="K143" s="41"/>
      <c r="L143" s="45"/>
      <c r="M143" s="284"/>
      <c r="N143" s="285"/>
      <c r="O143" s="286"/>
      <c r="P143" s="286"/>
      <c r="Q143" s="286"/>
      <c r="R143" s="286"/>
      <c r="S143" s="286"/>
      <c r="T143" s="287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7" t="s">
        <v>144</v>
      </c>
      <c r="AU143" s="17" t="s">
        <v>21</v>
      </c>
    </row>
    <row r="144" spans="1:31" s="2" customFormat="1" ht="6.95" customHeight="1">
      <c r="A144" s="39"/>
      <c r="B144" s="67"/>
      <c r="C144" s="68"/>
      <c r="D144" s="68"/>
      <c r="E144" s="68"/>
      <c r="F144" s="68"/>
      <c r="G144" s="68"/>
      <c r="H144" s="68"/>
      <c r="I144" s="68"/>
      <c r="J144" s="68"/>
      <c r="K144" s="68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password="CC35" sheet="1" objects="1" scenarios="1" formatColumns="0" formatRows="0" autoFilter="0"/>
  <autoFilter ref="C121:K143"/>
  <mergeCells count="9">
    <mergeCell ref="E7:H7"/>
    <mergeCell ref="E9:H9"/>
    <mergeCell ref="E18:H18"/>
    <mergeCell ref="E27:H27"/>
    <mergeCell ref="E84:H84"/>
    <mergeCell ref="E86:H86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Knotek</dc:creator>
  <cp:keywords/>
  <dc:description/>
  <cp:lastModifiedBy>Jiri Knotek</cp:lastModifiedBy>
  <dcterms:created xsi:type="dcterms:W3CDTF">2022-01-22T09:07:16Z</dcterms:created>
  <dcterms:modified xsi:type="dcterms:W3CDTF">2022-01-22T09:07:26Z</dcterms:modified>
  <cp:category/>
  <cp:version/>
  <cp:contentType/>
  <cp:contentStatus/>
</cp:coreProperties>
</file>