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 filterPrivacy="1"/>
  <bookViews>
    <workbookView xWindow="3840" yWindow="1440" windowWidth="28800" windowHeight="15345" activeTab="2"/>
  </bookViews>
  <sheets>
    <sheet name="Krycí list rozpočtu" sheetId="1" r:id="rId1"/>
    <sheet name="Rekapitulace rozpočtu" sheetId="2" r:id="rId2"/>
    <sheet name="Rozpočet" sheetId="3" r:id="rId3"/>
  </sheets>
  <definedNames>
    <definedName name="_xlnm.Print_Area" localSheetId="1">'Rekapitulace rozpočtu'!$A$1:$C$40</definedName>
    <definedName name="_xlnm.Print_Area" localSheetId="2">'Rozpočet'!$A$1:$L$256</definedName>
    <definedName name="_xlnm.Print_Titles" localSheetId="1">'Rekapitulace rozpočtu'!$1:$13</definedName>
    <definedName name="_xlnm.Print_Titles" localSheetId="2">'Rozpočet'!$1:$13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<sst xmlns="http://schemas.openxmlformats.org/spreadsheetml/2006/main" count="1260" uniqueCount="734">
  <si>
    <t>KRYCÍ LIST ROZPOČTU</t>
  </si>
  <si>
    <t>JKSO</t>
  </si>
  <si>
    <t>Kód stavby</t>
  </si>
  <si>
    <t>EČO</t>
  </si>
  <si>
    <t>Kód objektu</t>
  </si>
  <si>
    <t>Kód časti</t>
  </si>
  <si>
    <t>1</t>
  </si>
  <si>
    <t>Názov podčasti</t>
  </si>
  <si>
    <t xml:space="preserve"> </t>
  </si>
  <si>
    <t>Kód podčasti</t>
  </si>
  <si>
    <t>IČO</t>
  </si>
  <si>
    <t>DIČ</t>
  </si>
  <si>
    <t>Projektant</t>
  </si>
  <si>
    <t>Rozpočet číslo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</si>
  <si>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</si>
  <si>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</si>
  <si>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</si>
  <si>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</si>
  <si>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</si>
  <si>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</si>
  <si>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</si>
  <si>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A</t>
  </si>
  <si>
    <t>B</t>
  </si>
  <si>
    <t>C</t>
  </si>
  <si>
    <t>HSV</t>
  </si>
  <si>
    <t>Dodávky</t>
  </si>
  <si>
    <t>%</t>
  </si>
  <si>
    <t>Montáž</t>
  </si>
  <si>
    <t>Mimostav. doprava</t>
  </si>
  <si>
    <t>PSV</t>
  </si>
  <si>
    <t>"M"</t>
  </si>
  <si>
    <t>VRN z rozpočtu</t>
  </si>
  <si>
    <t>ZRN (r. 1-6)</t>
  </si>
  <si>
    <t>DN (r. 8-11)</t>
  </si>
  <si>
    <t>VRN (r. 13-18)</t>
  </si>
  <si>
    <t>HZS</t>
  </si>
  <si>
    <t>D</t>
  </si>
  <si>
    <t>Celkové náklady</t>
  </si>
  <si>
    <t>DPH</t>
  </si>
  <si>
    <t>Cena s DPH (r. 23-25)</t>
  </si>
  <si>
    <t>E</t>
  </si>
  <si>
    <t>Stavba:</t>
  </si>
  <si>
    <t>Objekt:</t>
  </si>
  <si>
    <t xml:space="preserve">JKSO: </t>
  </si>
  <si>
    <t>Kód</t>
  </si>
  <si>
    <t>Popis</t>
  </si>
  <si>
    <t>ROZPOČET</t>
  </si>
  <si>
    <t>JKSO:</t>
  </si>
  <si>
    <t>P.Č.</t>
  </si>
  <si>
    <t>TV</t>
  </si>
  <si>
    <t>KCN</t>
  </si>
  <si>
    <t>Kód položky</t>
  </si>
  <si>
    <t>MJ</t>
  </si>
  <si>
    <t>Cena jednotková</t>
  </si>
  <si>
    <t>Typ položky</t>
  </si>
  <si>
    <t>Úroveň</t>
  </si>
  <si>
    <t/>
  </si>
  <si>
    <t>SO 101 - Komunikace</t>
  </si>
  <si>
    <t>H1</t>
  </si>
  <si>
    <t>Práce a dodávky HSV</t>
  </si>
  <si>
    <t>H2</t>
  </si>
  <si>
    <t>Zemní práce</t>
  </si>
  <si>
    <t>H3</t>
  </si>
  <si>
    <t>111251102</t>
  </si>
  <si>
    <t>Odstranění křovin a stromů průměru kmene do 100 mm i s kořeny sklonu terénu do 1:5 z celkové plochy přes 100 do 500 m2 strojně</t>
  </si>
  <si>
    <t>m2</t>
  </si>
  <si>
    <t>P</t>
  </si>
  <si>
    <t>2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</si>
  <si>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</si>
  <si>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</si>
  <si>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</si>
  <si>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3</t>
  </si>
  <si>
    <t>113106123</t>
  </si>
  <si>
    <t>Rozebrání dlažeb ze zámkových dlaždic komunikací pro pěší ručně</t>
  </si>
  <si>
    <t>4</t>
  </si>
  <si>
    <t>113107143</t>
  </si>
  <si>
    <t>Odstranění podkladu živičného tl přes 100 do 150 mm ručně</t>
  </si>
  <si>
    <t>5</t>
  </si>
  <si>
    <t>113107223</t>
  </si>
  <si>
    <t>Odstranění podkladu z kameniva drceného tl přes 200 do 300 mm strojně pl přes 200 m2</t>
  </si>
  <si>
    <t>6</t>
  </si>
  <si>
    <t>122252204</t>
  </si>
  <si>
    <t>Odkopávky a prokopávky nezapažené pro silnice a dálnice v hornině třídy těžitelnosti I objem do 500 m3 strojně</t>
  </si>
  <si>
    <t>m3</t>
  </si>
  <si>
    <t>Poznámka</t>
  </si>
  <si>
    <t>vozovka; 0,41 x 358,350 = 146,92 m3
chodník; 0,24 x (217,695 + 16,902) = 56,30 m3
parkovací pásy; 0,37 x (389,272 + 11,50) = 144,59 m3</t>
  </si>
  <si>
    <t>Z</t>
  </si>
  <si>
    <t>7</t>
  </si>
  <si>
    <t>167151111</t>
  </si>
  <si>
    <t>Nakládání výkopku z hornin třídy těžitelnosti I skupiny 1 až 3 přes 100 m3</t>
  </si>
  <si>
    <t>8</t>
  </si>
  <si>
    <t>181152302</t>
  </si>
  <si>
    <t>Úprava pláně na stavbách silnic a dálnic strojně v zářezech mimo skalních se zhutněním</t>
  </si>
  <si>
    <t>vozovka; 358,350
parkovací pásy; 400,772
chodník; 234,597</t>
  </si>
  <si>
    <t>9</t>
  </si>
  <si>
    <t>132251101</t>
  </si>
  <si>
    <t>Hloubení rýh nezapažených š do 800 mm v hornině třídy těžitelnosti I skupiny 3 objem do 20 m3 strojně</t>
  </si>
  <si>
    <t>trativody v parkovacích pásech; (42,601 + 41,907)*0,14</t>
  </si>
  <si>
    <t>10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</si>
  <si>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</si>
  <si>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</si>
  <si>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11</t>
  </si>
  <si>
    <t>171201221</t>
  </si>
  <si>
    <t>Poplatek za uložení stavebního odpadu na skládce (skládkovné) zeminy a kamení zatříděného do Katalogu odpadů pod kódem 17 05 04</t>
  </si>
  <si>
    <t>t</t>
  </si>
  <si>
    <t>359,64 x 1,85 = 665,33 t</t>
  </si>
  <si>
    <t>12</t>
  </si>
  <si>
    <t>182251101</t>
  </si>
  <si>
    <t>Svahování násypů strojně</t>
  </si>
  <si>
    <t>Zakládání</t>
  </si>
  <si>
    <t>13</t>
  </si>
  <si>
    <t>211561111</t>
  </si>
  <si>
    <t>Výplň odvodňovacích žeber nebo trativodů kamenivem hrubým drceným frakce 4 až 16 mm</t>
  </si>
  <si>
    <t>14</t>
  </si>
  <si>
    <t>212572121</t>
  </si>
  <si>
    <t>Lože pro trativody z kameniva drobného těženého</t>
  </si>
  <si>
    <t>15</t>
  </si>
  <si>
    <t>212755216</t>
  </si>
  <si>
    <t>Trativody z drenážních trubek plastových flexibilních D 160 mm bez lože</t>
  </si>
  <si>
    <t>Komunikace pozemní</t>
  </si>
  <si>
    <t>16</t>
  </si>
  <si>
    <t>564851111</t>
  </si>
  <si>
    <t>Podklad ze štěrkodrtě ŠD plochy přes 100 m2 tl 150 mm</t>
  </si>
  <si>
    <t>ŠDB
vozovka; 358,350
chodník; 217,695 + 16,902</t>
  </si>
  <si>
    <t>17</t>
  </si>
  <si>
    <t>564871111</t>
  </si>
  <si>
    <t>Podklad ze štěrkodrtě ŠD plochy přes 100 m2 tl 250 mm</t>
  </si>
  <si>
    <t>ŠDA
vozovka; 358,350</t>
  </si>
  <si>
    <t>18</t>
  </si>
  <si>
    <t>565155121</t>
  </si>
  <si>
    <t>Asfaltový beton vrstva podkladní ACP 16 (obalované kamenivo OKS) tl 70 mm š přes 3 m</t>
  </si>
  <si>
    <t>19</t>
  </si>
  <si>
    <t>577134121</t>
  </si>
  <si>
    <t>Asfaltový beton vrstva obrusná ACO 11 (ABS) tř. I tl 40 mm š přes 3 m z nemodifikovaného asfaltu</t>
  </si>
  <si>
    <t>20</t>
  </si>
  <si>
    <t>596211122</t>
  </si>
  <si>
    <t>Kladení zámkové dlažby komunikací pro pěší ručně tl 60 mm skupiny B pl přes 100 do 300 m2</t>
  </si>
  <si>
    <t>21</t>
  </si>
  <si>
    <t>59245018</t>
  </si>
  <si>
    <t>dlažba tvar obdélník betonová 200x100x60mm přírodní</t>
  </si>
  <si>
    <t>chodník; 217,695 * 1,04</t>
  </si>
  <si>
    <t>22</t>
  </si>
  <si>
    <t>59245006</t>
  </si>
  <si>
    <t>dlažba tvar obdélník betonová pro nevidomé 200x100x60mm barevná</t>
  </si>
  <si>
    <t>chodník; 16,9 * 1,04</t>
  </si>
  <si>
    <t>23</t>
  </si>
  <si>
    <t>596212223</t>
  </si>
  <si>
    <t>Kladení zámkové dlažby pozemních komunikací ručně tl 80 mm skupiny B pl přes 300 m2</t>
  </si>
  <si>
    <t>24</t>
  </si>
  <si>
    <t>59245020</t>
  </si>
  <si>
    <t>dlažba tvar obdélník betonová 200x100x80mm přírodní</t>
  </si>
  <si>
    <t>parkovací pásy; 389,272 * 1,04</t>
  </si>
  <si>
    <t>25</t>
  </si>
  <si>
    <t>59245226</t>
  </si>
  <si>
    <t>dlažba tvar obdélník betonová pro nevidomé 200x100x80mm barevná</t>
  </si>
  <si>
    <t>parkovací pásy; 11,50 * 1,04</t>
  </si>
  <si>
    <t>Ostatní konstrukce a práce, bourání</t>
  </si>
  <si>
    <t>26</t>
  </si>
  <si>
    <t>914111111</t>
  </si>
  <si>
    <t>Montáž svislé dopravní značky základní velikosti do 1 m2 objímkami na sloupky nebo konzoly</t>
  </si>
  <si>
    <t>kus</t>
  </si>
  <si>
    <t>27</t>
  </si>
  <si>
    <t>40445608</t>
  </si>
  <si>
    <t>značky upravující přednost P1, P4 700mm</t>
  </si>
  <si>
    <t>28</t>
  </si>
  <si>
    <t>40445621</t>
  </si>
  <si>
    <t>informativní značky provozní IP</t>
  </si>
  <si>
    <t>29</t>
  </si>
  <si>
    <t>914511111</t>
  </si>
  <si>
    <t>Montáž sloupku dopravních značek délky do 3,5 m do betonového základu</t>
  </si>
  <si>
    <t>30</t>
  </si>
  <si>
    <t>40445225</t>
  </si>
  <si>
    <t>sloupek pro dopravní značku Zn D 60mm v 3,5m</t>
  </si>
  <si>
    <t>31</t>
  </si>
  <si>
    <t>40445253</t>
  </si>
  <si>
    <t>víčko plastové na sloupek D 60mm</t>
  </si>
  <si>
    <t>32</t>
  </si>
  <si>
    <t>40445256</t>
  </si>
  <si>
    <t>svorka upínací na sloupek dopravní značky D 60mm</t>
  </si>
  <si>
    <t>33</t>
  </si>
  <si>
    <t>915111111</t>
  </si>
  <si>
    <t>Vodorovné dopravní značení stříkané barvou dělící čára šířky 125 mm souvislá bílá základní - V1a</t>
  </si>
  <si>
    <t>parkovací stání; 150</t>
  </si>
  <si>
    <t>34</t>
  </si>
  <si>
    <t>915131112</t>
  </si>
  <si>
    <t>Vodorovné dopravní značení stříkané barvou přechody pro chodce, šipky, symboly bílé retroreflexní</t>
  </si>
  <si>
    <t>přechod; 9
parkovací stání; 6</t>
  </si>
  <si>
    <t>35</t>
  </si>
  <si>
    <t>915611111</t>
  </si>
  <si>
    <t>Předznačení pro vodorovné značení stříkané barvou nebo prováděné z nátěrových hmot liniové dělicí čáry, vodicí proužky</t>
  </si>
  <si>
    <t>36</t>
  </si>
  <si>
    <t>915621111</t>
  </si>
  <si>
    <t>Předznačení pro vodorovné značení stříkané barvou nebo prováděné z nátěrových hmot plošné šipky, symboly, nápisy</t>
  </si>
  <si>
    <t>37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</si>
  <si>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</si>
  <si>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</si>
  <si>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lemování vozovky; 57,914
lemování parkovacích stání; 52,601 + 59,500</t>
  </si>
  <si>
    <t>38</t>
  </si>
  <si>
    <t>59217031</t>
  </si>
  <si>
    <t>obrubník betonový silniční 1000x150x250mm</t>
  </si>
  <si>
    <t>39</t>
  </si>
  <si>
    <t>916231212</t>
  </si>
  <si>
    <t>Osazení chodníkového obrubníku betonového stojatého bez boční opěry do lože z betonu prostého</t>
  </si>
  <si>
    <t>lemování chodníku; 82,427
rozhraní mezi parkovacími pásy a vozovkou; 44,647 + 43,065</t>
  </si>
  <si>
    <t>40</t>
  </si>
  <si>
    <t>59217016</t>
  </si>
  <si>
    <t>obrubník betonový chodníkový 1000x80x250mm</t>
  </si>
  <si>
    <t>lemování chodníku; 82,427 * 1,02</t>
  </si>
  <si>
    <t>41</t>
  </si>
  <si>
    <t>59217002</t>
  </si>
  <si>
    <t>obrubník betonový zahradní šedý 1000x50x200mm</t>
  </si>
  <si>
    <t>42</t>
  </si>
  <si>
    <t>916991121</t>
  </si>
  <si>
    <t>Lože pod obrubníky, krajníky nebo obruby z dlažebních kostek z betonu prostého</t>
  </si>
  <si>
    <t>rozhraní mezi parkovacími pásy a vozovkou; (44,647 + 43,065) * 1,02</t>
  </si>
  <si>
    <t>43</t>
  </si>
  <si>
    <t>919731123</t>
  </si>
  <si>
    <t>Zarovnání styčné plochy podkladu nebo krytu podél vybourané části komunikace nebo zpevněné plochy živičné tl. přes 100 do 200 mm</t>
  </si>
  <si>
    <t>44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</si>
  <si>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</si>
  <si>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</si>
  <si>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45</t>
  </si>
  <si>
    <t>919735114</t>
  </si>
  <si>
    <t>Řezání stávajícího živičného krytu nebo podkladu hloubky přes 150 do 200 mm</t>
  </si>
  <si>
    <t>Přesun sutě</t>
  </si>
  <si>
    <t>46</t>
  </si>
  <si>
    <t>997221561</t>
  </si>
  <si>
    <t>Vodorovná doprava suti bez naložení, ale se složením a s hrubým urovnáním z kusových materiálů, na vzdálenost do 1 km</t>
  </si>
  <si>
    <t>beton. obrubníky;  12*0,15=1,8</t>
  </si>
  <si>
    <t>47</t>
  </si>
  <si>
    <t>997221569</t>
  </si>
  <si>
    <t>Vodorovná doprava suti bez naložení, ale se složením a s hrubým urovnáním Příplatek k ceně za každý další i započatý 1 km přes 1 km</t>
  </si>
  <si>
    <t>48</t>
  </si>
  <si>
    <t>997221611</t>
  </si>
  <si>
    <t>Nakládání na dopravní prostředky pro vodorovnou dopravu suti</t>
  </si>
  <si>
    <t>49</t>
  </si>
  <si>
    <t>997221615</t>
  </si>
  <si>
    <t>Poplatek za uložení stavebního odpadu na skládce (skládkovné) z prostého betonu zatříděného do Katalogu odpadů pod kódem 17 01 01</t>
  </si>
  <si>
    <t>Přesun hmot</t>
  </si>
  <si>
    <t>50</t>
  </si>
  <si>
    <t>998223011</t>
  </si>
  <si>
    <t>Přesun hmot pro pozemní komunikace s krytem dlážděným</t>
  </si>
  <si>
    <t>SO 301 - Dešťová kanalizace</t>
  </si>
  <si>
    <t>51</t>
  </si>
  <si>
    <t>115101201</t>
  </si>
  <si>
    <t>Čerpání vody na dopravní výšku do 10 m s uvažovaným průměrným přítokem do 500 l/min</t>
  </si>
  <si>
    <t>hod</t>
  </si>
  <si>
    <t>52</t>
  </si>
  <si>
    <t>115101301</t>
  </si>
  <si>
    <t>Pohotovost záložní čerpací soupravy pro dopravní výšku do 10 m s uvažovaným průměrným přítokem do 500 l/min</t>
  </si>
  <si>
    <t>den</t>
  </si>
  <si>
    <t>53</t>
  </si>
  <si>
    <t>132251254</t>
  </si>
  <si>
    <t>Hloubení rýh nezapažených š do 2000 mm v hornině třídy těžitelnosti I skupiny 3 objem do 500 m3 strojně</t>
  </si>
  <si>
    <t>54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</si>
  <si>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</si>
  <si>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 - pro zpětné využití zeminy</t>
  </si>
  <si>
    <t>55</t>
  </si>
  <si>
    <t>56</t>
  </si>
  <si>
    <t>171201231</t>
  </si>
  <si>
    <t>Poplatek za uložení stavebního odpadu na recyklační skládce (skládkovné) zeminy a kamení zatříděného do Katalogu odpadů pod kódem 17 05 04</t>
  </si>
  <si>
    <t>57</t>
  </si>
  <si>
    <t>174151101</t>
  </si>
  <si>
    <t>Zásyp sypaninou z jakékoliv horniny strojně s uložením výkopku ve vrstvách se zhutněním jam, šachet, rýh nebo kolem objektů v těchto vykopávkách</t>
  </si>
  <si>
    <t>58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</si>
  <si>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</si>
  <si>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</si>
  <si>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59</t>
  </si>
  <si>
    <t>58337331</t>
  </si>
  <si>
    <t>štěrkopísek frakce 0/22</t>
  </si>
  <si>
    <t>Vodorovné konstrukce</t>
  </si>
  <si>
    <t>60</t>
  </si>
  <si>
    <t>451572111</t>
  </si>
  <si>
    <t>Lože pod potrubí, stoky a drobné objekty v otevřeném výkopu z kameniva drobného těženého 0 až 4 mm</t>
  </si>
  <si>
    <t>61</t>
  </si>
  <si>
    <t>452112111</t>
  </si>
  <si>
    <t>Osazení betonových dílců prstenců nebo rámů pod poklopy a mříže, výšky do 100 mm</t>
  </si>
  <si>
    <t>62</t>
  </si>
  <si>
    <t>59224184</t>
  </si>
  <si>
    <t>prstenec šachtový vyrovnávací betonový 625x120x40mm</t>
  </si>
  <si>
    <t>63</t>
  </si>
  <si>
    <t>59224185</t>
  </si>
  <si>
    <t>prstenec šachtový vyrovnávací betonový 625x120x60mm</t>
  </si>
  <si>
    <t>64</t>
  </si>
  <si>
    <t>59224176</t>
  </si>
  <si>
    <t>prstenec šachtový vyrovnávací betonový 625x120x80mm</t>
  </si>
  <si>
    <t>65</t>
  </si>
  <si>
    <t>452112121</t>
  </si>
  <si>
    <t>Osazení betonových dílců prstenců nebo rámů pod poklopy a mříže, výšky přes 100 do 200 mm</t>
  </si>
  <si>
    <t>66</t>
  </si>
  <si>
    <t>452321141</t>
  </si>
  <si>
    <t>Podkladní a zajišťovací konstrukce z betonu železového v otevřeném výkopu desky pod potrubí, stoky a drobné objekty z betonu tř. C 16/20</t>
  </si>
  <si>
    <t>Trubní vedení</t>
  </si>
  <si>
    <t>67</t>
  </si>
  <si>
    <t>871310320</t>
  </si>
  <si>
    <t>Montáž kanalizačního potrubí z plastů z polypropylenu PP hladkého plnostěnného SN 12 DN 150</t>
  </si>
  <si>
    <t>68</t>
  </si>
  <si>
    <t>28617031</t>
  </si>
  <si>
    <t>trubka kanalizační PP plnostěnná třívrstvá DN 150x3000mm SN12</t>
  </si>
  <si>
    <t>69</t>
  </si>
  <si>
    <t>871370320</t>
  </si>
  <si>
    <t>Montáž kanalizačního potrubí hladkého plnostěnného SN 12 z polypropylenu DN 300</t>
  </si>
  <si>
    <t>70</t>
  </si>
  <si>
    <t>28617040</t>
  </si>
  <si>
    <t>trubka kanalizační PP plnostěnná třívrstvá DN 300x6000mm SN12</t>
  </si>
  <si>
    <t>71</t>
  </si>
  <si>
    <t>877310410</t>
  </si>
  <si>
    <t>Montáž kolen na kanalizačním potrubí z PP trub korugovaných DN 150</t>
  </si>
  <si>
    <t>72</t>
  </si>
  <si>
    <t>28611359</t>
  </si>
  <si>
    <t>koleno kanalizace PVC KG 160x15°</t>
  </si>
  <si>
    <t>73</t>
  </si>
  <si>
    <t>877370420</t>
  </si>
  <si>
    <t>Montáž odboček na kanalizačním potrubí z PP trub korugovaných DN 300</t>
  </si>
  <si>
    <t>74</t>
  </si>
  <si>
    <t>28617214</t>
  </si>
  <si>
    <t>odbočka kanalizační PP SN12 45° DN 300/150</t>
  </si>
  <si>
    <t>75</t>
  </si>
  <si>
    <t>877375231</t>
  </si>
  <si>
    <t>Montáž víčka z tvrdého PVC-systém KG DN 315</t>
  </si>
  <si>
    <t>76</t>
  </si>
  <si>
    <t>28611594</t>
  </si>
  <si>
    <t>zátka kanalizace plastové KG DN 300</t>
  </si>
  <si>
    <t>77</t>
  </si>
  <si>
    <t>892312121</t>
  </si>
  <si>
    <t>Tlakové zkoušky vzduchem těsnícími vaky ucpávkovými DN 150</t>
  </si>
  <si>
    <t>úsek</t>
  </si>
  <si>
    <t>78</t>
  </si>
  <si>
    <t>892392121</t>
  </si>
  <si>
    <t>Tlakové zkoušky vzduchem těsnícími vaky ucpávkovými DN 400</t>
  </si>
  <si>
    <t>79</t>
  </si>
  <si>
    <t>894411311</t>
  </si>
  <si>
    <t>Osazení betonových nebo železobetonových dílců pro šachty skruží rovných</t>
  </si>
  <si>
    <t>80</t>
  </si>
  <si>
    <t>59224160</t>
  </si>
  <si>
    <t>skruž kanalizační s ocelovými stupadly 100x25x12cm</t>
  </si>
  <si>
    <t>81</t>
  </si>
  <si>
    <t>59224161</t>
  </si>
  <si>
    <t>skruž kanalizační s ocelovými stupadly 100x50x12cm</t>
  </si>
  <si>
    <t>82</t>
  </si>
  <si>
    <t>59224162</t>
  </si>
  <si>
    <t>skruž kanalizační s ocelovými stupadly 100x100x12cm</t>
  </si>
  <si>
    <t>83</t>
  </si>
  <si>
    <t>894412411</t>
  </si>
  <si>
    <t>Osazení betonových nebo železobetonových dílců pro šachty skruží přechodových</t>
  </si>
  <si>
    <t>84</t>
  </si>
  <si>
    <t>59224312</t>
  </si>
  <si>
    <t>kónus šachetní betonový kapsové plastové stupadlo 100x62,5x58cm/12 KPS</t>
  </si>
  <si>
    <t>85</t>
  </si>
  <si>
    <t>894414111</t>
  </si>
  <si>
    <t>Osazení betonových nebo železobetonových dílců pro šachty skruží základových (dno)</t>
  </si>
  <si>
    <t>86</t>
  </si>
  <si>
    <t>59224390.DA-1</t>
  </si>
  <si>
    <t>dno betonové šachty kanalizační TBZ-Q.1 100/80 -1xvývod,1xpřívod DN300, úhel 90°</t>
  </si>
  <si>
    <t>87</t>
  </si>
  <si>
    <t>59224390.DA-2</t>
  </si>
  <si>
    <t>dno betonové šachty kanalizační TBZ-Q.1 100/80 -1xvývod,2xpřívod DN300, úhel 90°</t>
  </si>
  <si>
    <t>88</t>
  </si>
  <si>
    <t>59224390.DA-3</t>
  </si>
  <si>
    <t>dno betonové šachty kanalizační TBZ-Q.1 100/80 -1xvývod,1xpřívod DN300, přímá</t>
  </si>
  <si>
    <t>89</t>
  </si>
  <si>
    <t>59224390.DB-1</t>
  </si>
  <si>
    <t>dno betonové šachty kanalizační TBZ-Q.1 100/80 -1xvývod,3xpřívod DN150, úhel 90°</t>
  </si>
  <si>
    <t>90</t>
  </si>
  <si>
    <t>286619790.1</t>
  </si>
  <si>
    <t>těsnění k šachtovým prvkům DN1000</t>
  </si>
  <si>
    <t>91</t>
  </si>
  <si>
    <t>895941111</t>
  </si>
  <si>
    <t>Zřízení vpusti kanalizační uliční z betonových dílců typ UV-50 normální</t>
  </si>
  <si>
    <t>92</t>
  </si>
  <si>
    <t>59223823</t>
  </si>
  <si>
    <t>vpusť uliční dno betonové 626x495x50mm</t>
  </si>
  <si>
    <t>93</t>
  </si>
  <si>
    <t>59223824</t>
  </si>
  <si>
    <t>vpusť uliční skruž betonová 590x500x50mm s výtokem (bez vložky)</t>
  </si>
  <si>
    <t>94</t>
  </si>
  <si>
    <t>28610559.R</t>
  </si>
  <si>
    <t>šachtová vložka potrubí do výtoku šachet a vpustí k potrubí DN 150</t>
  </si>
  <si>
    <t>95</t>
  </si>
  <si>
    <t>59223825</t>
  </si>
  <si>
    <t>vpusť uliční skruž betonová 290x500x50mm</t>
  </si>
  <si>
    <t>96</t>
  </si>
  <si>
    <t>59223826</t>
  </si>
  <si>
    <t>vpusť uliční skruž betonová 590x500x50mm</t>
  </si>
  <si>
    <t>97</t>
  </si>
  <si>
    <t>59223874</t>
  </si>
  <si>
    <t>koš vysoký pro uliční vpusti žárově Pz plech pro rám 500/300mm</t>
  </si>
  <si>
    <t>98</t>
  </si>
  <si>
    <t>59223864</t>
  </si>
  <si>
    <t>prstenec pro uliční vpusť vyrovnávací betonový 390x60x130mm</t>
  </si>
  <si>
    <t>99</t>
  </si>
  <si>
    <t>592238781.R</t>
  </si>
  <si>
    <t>mříž vtoková pro uliční vpusti D400 500/500 mm</t>
  </si>
  <si>
    <t>100</t>
  </si>
  <si>
    <t>899722114</t>
  </si>
  <si>
    <t>Krytí potrubí z plastů výstražnou fólií z PVC šířky 40 cm</t>
  </si>
  <si>
    <t>101</t>
  </si>
  <si>
    <t>953171004</t>
  </si>
  <si>
    <t>Osazování kovových předmětů poklopů litinových nebo ocelových včetně rámů, hmotnosti přes 150 kg</t>
  </si>
  <si>
    <t>102</t>
  </si>
  <si>
    <t>55241003</t>
  </si>
  <si>
    <t>poklop kanalizační betonolitinový, rám betonolitinový 160mm, D 400 bez odvětrání</t>
  </si>
  <si>
    <t>103</t>
  </si>
  <si>
    <t>998276101</t>
  </si>
  <si>
    <t>Přesun hmot pro trubní vedení hloubené z trub z plastických hmot nebo sklolaminátových pro vodovody nebo kanalizace v otevřeném výkopu dopravní vzdálenost do 15 m</t>
  </si>
  <si>
    <t>SO 401 - Veřejné osvětlení</t>
  </si>
  <si>
    <t>Práce a dodávky M</t>
  </si>
  <si>
    <t>Elektromontáže</t>
  </si>
  <si>
    <t>104</t>
  </si>
  <si>
    <t>Pol2</t>
  </si>
  <si>
    <t>C - např. stožár PC6 159/133/114, kooperativa vod</t>
  </si>
  <si>
    <t>ks</t>
  </si>
  <si>
    <t>105</t>
  </si>
  <si>
    <t>Pol3</t>
  </si>
  <si>
    <t>A - např. stožár UZMA8 133/108/89, kooperativa vod</t>
  </si>
  <si>
    <t>106</t>
  </si>
  <si>
    <t>Pol4</t>
  </si>
  <si>
    <t>B - např. výložník SKO 1-1500 Z</t>
  </si>
  <si>
    <t>107</t>
  </si>
  <si>
    <t>Pol5</t>
  </si>
  <si>
    <t>C - např. výložník PDC1 - 3000, 114 Z - kooperativa vod</t>
  </si>
  <si>
    <t>108</t>
  </si>
  <si>
    <t>Pol8</t>
  </si>
  <si>
    <t>C - např. svítidlo: AMPERA MIDI ZEBRA/32 LED/pravá/71W - Schreder</t>
  </si>
  <si>
    <t>109</t>
  </si>
  <si>
    <t>Pol9</t>
  </si>
  <si>
    <t>A - např. svítidlo: AMPERA Midi/5137/48 LED/75W - Schreder</t>
  </si>
  <si>
    <t>110</t>
  </si>
  <si>
    <t>Pol10</t>
  </si>
  <si>
    <t>Stožárová výzbroj SV.9.16.4 odbočná - například el. Bečov</t>
  </si>
  <si>
    <t>111</t>
  </si>
  <si>
    <t>Pol11</t>
  </si>
  <si>
    <t>Patronové pouzdro do stožárové výzbroje</t>
  </si>
  <si>
    <t>112</t>
  </si>
  <si>
    <t>Pol12</t>
  </si>
  <si>
    <t>Patrona do stožárové výzbroje 6,3A</t>
  </si>
  <si>
    <t>113</t>
  </si>
  <si>
    <t>Pol13</t>
  </si>
  <si>
    <t>Kabel CYKY J-4x10</t>
  </si>
  <si>
    <t>114</t>
  </si>
  <si>
    <t>Pol15</t>
  </si>
  <si>
    <t>Chránička kopoflex 63mm</t>
  </si>
  <si>
    <t>115</t>
  </si>
  <si>
    <t>Pol16</t>
  </si>
  <si>
    <t>Chránička kopoflex 110mm</t>
  </si>
  <si>
    <t>116</t>
  </si>
  <si>
    <t>Pol17</t>
  </si>
  <si>
    <t>Zemnící páska FeZn 30/4</t>
  </si>
  <si>
    <t>117</t>
  </si>
  <si>
    <t>Pol18</t>
  </si>
  <si>
    <t>Hlava rozdělovací SKELDO do 4x16mm</t>
  </si>
  <si>
    <t>118</t>
  </si>
  <si>
    <t>Pol19</t>
  </si>
  <si>
    <t>Svorka SS propojovací páska/drát</t>
  </si>
  <si>
    <t>119</t>
  </si>
  <si>
    <t>Pol22</t>
  </si>
  <si>
    <t>Nálepka s bleskem na dvířka stožáru</t>
  </si>
  <si>
    <t>120</t>
  </si>
  <si>
    <t>Pol24</t>
  </si>
  <si>
    <t>C - Montáž stožáru do 6m - za pomocí mechanizace</t>
  </si>
  <si>
    <t>121</t>
  </si>
  <si>
    <t>Pol27</t>
  </si>
  <si>
    <t>C - Montáž výložníku na 6m - stožár, za pomocí mechanizace</t>
  </si>
  <si>
    <t>122</t>
  </si>
  <si>
    <t>Pol30</t>
  </si>
  <si>
    <t>C - Montáž svítidla na 6m - stožár, za pomocí mechanizace</t>
  </si>
  <si>
    <t>123</t>
  </si>
  <si>
    <t>Pol33</t>
  </si>
  <si>
    <t>Montáž stožárové výzbroje</t>
  </si>
  <si>
    <t>124</t>
  </si>
  <si>
    <t>Pol34</t>
  </si>
  <si>
    <t>Montáž patronového pouzdra</t>
  </si>
  <si>
    <t>125</t>
  </si>
  <si>
    <t>Pol35</t>
  </si>
  <si>
    <t>Montáž patrony do stožárového pouzdra</t>
  </si>
  <si>
    <t>126</t>
  </si>
  <si>
    <t>Pol36</t>
  </si>
  <si>
    <t>Ukončení vodičů ve svorkovnici</t>
  </si>
  <si>
    <t>127</t>
  </si>
  <si>
    <t>Pol37</t>
  </si>
  <si>
    <t>Montáž kabelového vedení CYKY J-4x10</t>
  </si>
  <si>
    <t>128</t>
  </si>
  <si>
    <t>Pol39</t>
  </si>
  <si>
    <t>Montáž chráničky kopoflex 63mm</t>
  </si>
  <si>
    <t>129</t>
  </si>
  <si>
    <t>Pol40</t>
  </si>
  <si>
    <t>Montáž chráničky kopoflex 110mm</t>
  </si>
  <si>
    <t>130</t>
  </si>
  <si>
    <t>Pol41</t>
  </si>
  <si>
    <t>Montáž zemnící pásky FeZn 30/4</t>
  </si>
  <si>
    <t>131</t>
  </si>
  <si>
    <t>Pol42</t>
  </si>
  <si>
    <t>Montáž hlavy rozdělovací SKELDO za pomocí horkovzdušné pistole</t>
  </si>
  <si>
    <t>132</t>
  </si>
  <si>
    <t>Pol43</t>
  </si>
  <si>
    <t>Montáž - Svorka SS propojovací páska/drát, nebo páska/páska</t>
  </si>
  <si>
    <t>133</t>
  </si>
  <si>
    <t>Pol45</t>
  </si>
  <si>
    <t>Svorka SP na dřík stožáru VO</t>
  </si>
  <si>
    <t>134</t>
  </si>
  <si>
    <t>Pol46</t>
  </si>
  <si>
    <t>Nálepka s bleskem na dvířka stožáru - montáž</t>
  </si>
  <si>
    <t>135</t>
  </si>
  <si>
    <t>Pol47</t>
  </si>
  <si>
    <t>Příplatek za protažení kabelového vedení ve chráničce</t>
  </si>
  <si>
    <t>136</t>
  </si>
  <si>
    <t>Pol48</t>
  </si>
  <si>
    <t>Jeřáb pro montáž stožárů nad 5m</t>
  </si>
  <si>
    <t>137</t>
  </si>
  <si>
    <t>Pol49</t>
  </si>
  <si>
    <t>Plošina pro montáž - svítidel, výložníků</t>
  </si>
  <si>
    <t>138</t>
  </si>
  <si>
    <t>Pol50</t>
  </si>
  <si>
    <t>Doprava elektro-materiálu</t>
  </si>
  <si>
    <t>kpl</t>
  </si>
  <si>
    <t>139</t>
  </si>
  <si>
    <t>Pol51</t>
  </si>
  <si>
    <t>Doprava jeřábu</t>
  </si>
  <si>
    <t>140</t>
  </si>
  <si>
    <t>Pol52</t>
  </si>
  <si>
    <t>Doprava plošiny</t>
  </si>
  <si>
    <t>141</t>
  </si>
  <si>
    <t>Pol53</t>
  </si>
  <si>
    <t>Doprava pracovníků na a ze stavby</t>
  </si>
  <si>
    <t>142</t>
  </si>
  <si>
    <t>Pol82</t>
  </si>
  <si>
    <t>Vytyčení nově rozmístěných bodů VO</t>
  </si>
  <si>
    <t>km</t>
  </si>
  <si>
    <t>143</t>
  </si>
  <si>
    <t>Pol83</t>
  </si>
  <si>
    <t>Geodetické zaměření objektu VO</t>
  </si>
  <si>
    <t>144</t>
  </si>
  <si>
    <t>Pol84</t>
  </si>
  <si>
    <t>Evidence pasportizace VO do aktivní elektronické mapy</t>
  </si>
  <si>
    <t>145</t>
  </si>
  <si>
    <t>Pol85</t>
  </si>
  <si>
    <t>Revizní zpráva objektu VO</t>
  </si>
  <si>
    <t>146</t>
  </si>
  <si>
    <t>Pol86</t>
  </si>
  <si>
    <t>Zařízení staveniště objektu VO</t>
  </si>
  <si>
    <t>147</t>
  </si>
  <si>
    <t>Pol87</t>
  </si>
  <si>
    <t>Koordinace s ostaními profesemi</t>
  </si>
  <si>
    <t>148</t>
  </si>
  <si>
    <t>Pol88</t>
  </si>
  <si>
    <t>Koordinace se správcem VO</t>
  </si>
  <si>
    <t>149</t>
  </si>
  <si>
    <t>Pol89</t>
  </si>
  <si>
    <t>Doprava</t>
  </si>
  <si>
    <t>150</t>
  </si>
  <si>
    <t>460080202</t>
  </si>
  <si>
    <t>Základové konstrukce zřízení bednění základových konstrukcí s případnými vzpěrami zabudovaného</t>
  </si>
  <si>
    <t>151</t>
  </si>
  <si>
    <t>460080014</t>
  </si>
  <si>
    <t>Základové konstrukce základ bez bednění do rostlé zeminy z monolitického betonu tř. C 16/20</t>
  </si>
  <si>
    <t>152</t>
  </si>
  <si>
    <t>460202163</t>
  </si>
  <si>
    <t>Hloubení nezapažených kabelových rýh strojně zarovnání kabelových rýh po výkopu strojně, šířka rýhy bez zarovnání rýh šířky 35 cm, hloubky 80 cm, v hornině třídy 3</t>
  </si>
  <si>
    <t>153</t>
  </si>
  <si>
    <t>460202193</t>
  </si>
  <si>
    <t>Hloubení nezapažených kabelových rýh strojně zarovnání kabelových rýh po výkopu strojně, šířka rýhy bez zarovnání rýh šířky 35 cm, hloubky 120 cm, v hornině třídy 3</t>
  </si>
  <si>
    <t>154</t>
  </si>
  <si>
    <t>460421081</t>
  </si>
  <si>
    <t>Kabelové lože včetně podsypu, zhutnění a urovnání povrchu z písku nebo štěrkopísku tloušťky 5 cm nad kabel zakryté plastovou fólií, šířky lože do 25 cm</t>
  </si>
  <si>
    <t>155</t>
  </si>
  <si>
    <t>460561811</t>
  </si>
  <si>
    <t>Zásyp kabelových rýh strojně s uložením výkopku ve vrstvách včetně zhutnění a urovnání povrchu ve volném terénu</t>
  </si>
  <si>
    <t>156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</si>
  <si>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</si>
  <si>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</si>
  <si>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157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</si>
  <si>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</si>
  <si>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</si>
  <si>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158</t>
  </si>
  <si>
    <t>460120019</t>
  </si>
  <si>
    <t>Ostatní zemní práce při stavbě nadzemních vedení naložení výkopku strojně, z hornin třídy 1 až 4</t>
  </si>
  <si>
    <t>159</t>
  </si>
  <si>
    <t>160</t>
  </si>
  <si>
    <t>Pol63</t>
  </si>
  <si>
    <t>Uložení trouby KGEM do připraveného bednění</t>
  </si>
  <si>
    <t>161</t>
  </si>
  <si>
    <t>OSM.225170</t>
  </si>
  <si>
    <t>KGEM troubaDN315x9,2/1000 SN8</t>
  </si>
  <si>
    <t>162</t>
  </si>
  <si>
    <t>Pol58</t>
  </si>
  <si>
    <t>Beton, směs C20 - zavlhlý - pro použití obetonování chrániček</t>
  </si>
  <si>
    <t>163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</si>
  <si>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</si>
  <si>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</si>
  <si>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164</t>
  </si>
  <si>
    <t>58341364</t>
  </si>
  <si>
    <t>kamenivo drcené drobné frakce 2/4</t>
  </si>
  <si>
    <t>165</t>
  </si>
  <si>
    <t>Pol81</t>
  </si>
  <si>
    <t>SO 801 - Vegetační úpravy</t>
  </si>
  <si>
    <t>166</t>
  </si>
  <si>
    <t>183105213</t>
  </si>
  <si>
    <t>Jamky pro výsadbu s výměnou 100 % půdy zeminy tř 1 až 4 obj přes 0,02 do 0,05 m3 ve svahu přes 1:2 do 1:1</t>
  </si>
  <si>
    <t>167</t>
  </si>
  <si>
    <t>183105215</t>
  </si>
  <si>
    <t>Jamky pro výsadbu s výměnou 100 % půdy zeminy tř 1 až 4 obj přes 0,125 do 0,4 m3 ve svahu přes 1:2 do 1:1</t>
  </si>
  <si>
    <t>168</t>
  </si>
  <si>
    <t>169</t>
  </si>
  <si>
    <t>170</t>
  </si>
  <si>
    <t>10364101</t>
  </si>
  <si>
    <t>zemina pro terénní úpravy -  ornice</t>
  </si>
  <si>
    <t>171</t>
  </si>
  <si>
    <t>181351003</t>
  </si>
  <si>
    <t>Rozprostření ornice tl vrstvy do 200 mm pl do 100 m2 v rovině nebo ve svahu do 1:5 strojně</t>
  </si>
  <si>
    <t>172</t>
  </si>
  <si>
    <t>181111131</t>
  </si>
  <si>
    <t>Plošná úprava terénu v zemině tř. 1 až 4 s urovnáním povrchu bez doplnění ornice souvislé plochy do 500 m2 při nerovnostech terénu přes 150 do 200 mm v rovině nebo na svahu do 1:5</t>
  </si>
  <si>
    <t>173</t>
  </si>
  <si>
    <t>183403113</t>
  </si>
  <si>
    <t>Obdělání půdy frézováním v rovině nebo na svahu do 1:5</t>
  </si>
  <si>
    <t>174</t>
  </si>
  <si>
    <t>183403151</t>
  </si>
  <si>
    <t>Obdělání půdy smykováním v rovině nebo na svahu do 1:5</t>
  </si>
  <si>
    <t>175</t>
  </si>
  <si>
    <t>183403152</t>
  </si>
  <si>
    <t>Obdělání půdy vláčením v rovině nebo na svahu do 1:5</t>
  </si>
  <si>
    <t>176</t>
  </si>
  <si>
    <t>183403161</t>
  </si>
  <si>
    <t>Obdělání půdy válením v rovině nebo na svahu do 1:5</t>
  </si>
  <si>
    <t>177</t>
  </si>
  <si>
    <t>184802111</t>
  </si>
  <si>
    <t>Chemické odplevelení půdy před založením kultury, trávníku nebo zpevněných ploch o výměře jednotlivě přes 20 m2 v rovině nebo na svahu do 1:5 postřikem na široko</t>
  </si>
  <si>
    <t>178</t>
  </si>
  <si>
    <t>185802113</t>
  </si>
  <si>
    <t>Hnojení půdy nebo trávníku v rovině nebo na svahu do 1:5 umělým hnojivem na široko</t>
  </si>
  <si>
    <t>179</t>
  </si>
  <si>
    <t>25191155</t>
  </si>
  <si>
    <t>hnojivo průmyslové Cererit</t>
  </si>
  <si>
    <t>kg</t>
  </si>
  <si>
    <t>180</t>
  </si>
  <si>
    <t>183405211</t>
  </si>
  <si>
    <t>Výsev trávníku na ornici</t>
  </si>
  <si>
    <t>181</t>
  </si>
  <si>
    <t>00572410</t>
  </si>
  <si>
    <t>osivo směs travní parková</t>
  </si>
  <si>
    <t>182</t>
  </si>
  <si>
    <t>10321100</t>
  </si>
  <si>
    <t>zahradní substrát pro výsadbu VL</t>
  </si>
  <si>
    <t>183</t>
  </si>
  <si>
    <t>184102112</t>
  </si>
  <si>
    <t>Výsadba dřeviny s balem do předem vyhloubené jamky se zalitím v rovině nebo na svahu do 1:5, při průměru balu přes 200 do 300 mm</t>
  </si>
  <si>
    <t>184</t>
  </si>
  <si>
    <t>02652022</t>
  </si>
  <si>
    <t>Ptačí zob /ligustrum vulgare/ 40-60cm</t>
  </si>
  <si>
    <t>185</t>
  </si>
  <si>
    <t>02652023</t>
  </si>
  <si>
    <t>Zlatice prostřední /Forsythia intermedia -gold/ 40-60cm</t>
  </si>
  <si>
    <t>186</t>
  </si>
  <si>
    <t>02652025</t>
  </si>
  <si>
    <t>Šeřík obecný /Syringa vulgaris/ 60-80cm</t>
  </si>
  <si>
    <t>187</t>
  </si>
  <si>
    <t>02652026</t>
  </si>
  <si>
    <t>Vajgélie květnatá /Weigela florida/ 40-60 cm</t>
  </si>
  <si>
    <t>188</t>
  </si>
  <si>
    <t>184102115</t>
  </si>
  <si>
    <t>Výsadba dřeviny s balem do předem vyhloubené jamky se zalitím v rovině nebo na svahu do 1:5, při průměru balu přes 500 do 600 mm</t>
  </si>
  <si>
    <t>189</t>
  </si>
  <si>
    <t>026503001</t>
  </si>
  <si>
    <t>Platan javorolistý/Platanus acerifolia/ výsadbová velikost 12-14 - strom s balem</t>
  </si>
  <si>
    <t>190</t>
  </si>
  <si>
    <t>026505299</t>
  </si>
  <si>
    <t>Lípa srdčitá (Tilia cordate Green Spire), výsadbová velikost 12-14 - strom s balem</t>
  </si>
  <si>
    <t>191</t>
  </si>
  <si>
    <t>184215132</t>
  </si>
  <si>
    <t>Ukotvení dřeviny kůly třemi kůly, délky přes 1 do 2 m</t>
  </si>
  <si>
    <t>192</t>
  </si>
  <si>
    <t>60591253</t>
  </si>
  <si>
    <t>kůl vyvazovací dřevěný impregnovaný D 8cm dl 2m</t>
  </si>
  <si>
    <t>193</t>
  </si>
  <si>
    <t>184801121</t>
  </si>
  <si>
    <t>Ošetření vysazených dřevin solitérních v rovině nebo na svahu do 1:5</t>
  </si>
  <si>
    <t>Vedlejší rozpočtové náklady</t>
  </si>
  <si>
    <t>Průzkumné, geodetické a projektové práce</t>
  </si>
  <si>
    <t>194</t>
  </si>
  <si>
    <t>012303000</t>
  </si>
  <si>
    <t>Geodetické práce po výstavbě</t>
  </si>
  <si>
    <t>195</t>
  </si>
  <si>
    <t>013214000</t>
  </si>
  <si>
    <t>Dokumentace pro ohlášení stavby</t>
  </si>
  <si>
    <t>196</t>
  </si>
  <si>
    <t>013254000</t>
  </si>
  <si>
    <t>Dokumentace skutečného provedení stavby</t>
  </si>
  <si>
    <t>Zařízení staveniště</t>
  </si>
  <si>
    <t>197</t>
  </si>
  <si>
    <t>030001000</t>
  </si>
  <si>
    <t>Kus</t>
  </si>
  <si>
    <t>Územní vlivy</t>
  </si>
  <si>
    <t>198</t>
  </si>
  <si>
    <t>065002000</t>
  </si>
  <si>
    <t>Mimostaveništní doprava materiálů</t>
  </si>
  <si>
    <t>Provozní vlivy</t>
  </si>
  <si>
    <t>199</t>
  </si>
  <si>
    <t>070001000</t>
  </si>
  <si>
    <t>Celkem</t>
  </si>
  <si>
    <t>Část:</t>
  </si>
  <si>
    <t>Objednatel:</t>
  </si>
  <si>
    <t>Zhotovitel:</t>
  </si>
  <si>
    <t>Datum:</t>
  </si>
  <si>
    <t>Množství celkem</t>
  </si>
  <si>
    <t>Cena celkem</t>
  </si>
  <si>
    <t>Sazba DPH</t>
  </si>
  <si>
    <t>REKAPITULACE ROZPOČTU</t>
  </si>
  <si>
    <t>KRÁLŮV DVŮR - Parkoviště P+R</t>
  </si>
  <si>
    <t>CZK</t>
  </si>
  <si>
    <t>Název stavby</t>
  </si>
  <si>
    <t>Název objektu</t>
  </si>
  <si>
    <t>Název části</t>
  </si>
  <si>
    <t>Zpracoval</t>
  </si>
  <si>
    <t>Místo</t>
  </si>
  <si>
    <t>Dne</t>
  </si>
  <si>
    <t xml:space="preserve">               Měrné a účelové jednotky</t>
  </si>
  <si>
    <t>Základní rozp. náklady</t>
  </si>
  <si>
    <t>Dopňkové náklady</t>
  </si>
  <si>
    <t>Práce přesčas</t>
  </si>
  <si>
    <t>Bez pevné podl.</t>
  </si>
  <si>
    <t>Kulturní památka</t>
  </si>
  <si>
    <t>Kompl. činnost</t>
  </si>
  <si>
    <t xml:space="preserve">Ostatní </t>
  </si>
  <si>
    <t>Ostatní náklady</t>
  </si>
  <si>
    <t>Datum a podpis</t>
  </si>
  <si>
    <t>Objednatel</t>
  </si>
  <si>
    <t>Zhotovitel</t>
  </si>
  <si>
    <t>Razítko</t>
  </si>
  <si>
    <t>Součet 7, 12, 19-22</t>
  </si>
  <si>
    <t>Dodávky zadavatele</t>
  </si>
  <si>
    <t>Klouzavá doložka</t>
  </si>
  <si>
    <t>Zvýhodnění + -</t>
  </si>
  <si>
    <t>Přípočty a odpočty</t>
  </si>
  <si>
    <t>Město Králův Dvůr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</si>
</sst>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;\-####"/>
    <numFmt numFmtId="165" formatCode="#,##0.0;\-#,##0.0"/>
    <numFmt numFmtId="166" formatCode="#,##0.000"/>
    <numFmt numFmtId="167" formatCode="0.0"/>
  </numFmts>
  <fonts count="19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u val="single"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1">
    <xf numFmtId="0" fontId="0" fillId="0" borderId="0" xfId="0" applyAlignment="1" applyProtection="1">
      <alignment/>
      <protection locked="0"/>
    </xf>
    <xf numFmtId="0" fontId="0" fillId="0" borderId="1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6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164" fontId="3" fillId="0" borderId="10" xfId="0" applyNumberFormat="1" applyFont="1" applyBorder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164" fontId="3" fillId="0" borderId="12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164" fontId="3" fillId="0" borderId="15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164" fontId="3" fillId="0" borderId="20" xfId="0" applyNumberFormat="1" applyFont="1" applyBorder="1" applyAlignment="1" applyProtection="1">
      <alignment horizontal="right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37" fontId="0" fillId="0" borderId="29" xfId="0" applyNumberFormat="1" applyFont="1" applyBorder="1" applyAlignment="1" applyProtection="1">
      <alignment horizontal="right" vertical="center"/>
      <protection/>
    </xf>
    <xf numFmtId="37" fontId="0" fillId="0" borderId="30" xfId="0" applyNumberFormat="1" applyFont="1" applyBorder="1" applyAlignment="1" applyProtection="1">
      <alignment horizontal="right" vertical="center"/>
      <protection/>
    </xf>
    <xf numFmtId="37" fontId="7" fillId="0" borderId="31" xfId="0" applyNumberFormat="1" applyFont="1" applyBorder="1" applyAlignment="1" applyProtection="1">
      <alignment horizontal="right" vertical="center"/>
      <protection/>
    </xf>
    <xf numFmtId="39" fontId="7" fillId="0" borderId="32" xfId="0" applyNumberFormat="1" applyFont="1" applyBorder="1" applyAlignment="1" applyProtection="1">
      <alignment horizontal="right" vertical="center"/>
      <protection/>
    </xf>
    <xf numFmtId="37" fontId="0" fillId="0" borderId="31" xfId="0" applyNumberFormat="1" applyFont="1" applyBorder="1" applyAlignment="1" applyProtection="1">
      <alignment horizontal="right" vertical="center"/>
      <protection/>
    </xf>
    <xf numFmtId="37" fontId="0" fillId="0" borderId="32" xfId="0" applyNumberFormat="1" applyFont="1" applyBorder="1" applyAlignment="1" applyProtection="1">
      <alignment horizontal="right" vertical="center"/>
      <protection/>
    </xf>
    <xf numFmtId="37" fontId="7" fillId="0" borderId="30" xfId="0" applyNumberFormat="1" applyFont="1" applyBorder="1" applyAlignment="1" applyProtection="1">
      <alignment horizontal="right" vertical="center"/>
      <protection/>
    </xf>
    <xf numFmtId="39" fontId="7" fillId="0" borderId="30" xfId="0" applyNumberFormat="1" applyFont="1" applyBorder="1" applyAlignment="1" applyProtection="1">
      <alignment horizontal="right" vertical="center"/>
      <protection/>
    </xf>
    <xf numFmtId="37" fontId="0" fillId="0" borderId="33" xfId="0" applyNumberFormat="1" applyFont="1" applyBorder="1" applyAlignment="1" applyProtection="1">
      <alignment horizontal="right" vertical="center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164" fontId="2" fillId="0" borderId="34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39" fontId="7" fillId="0" borderId="18" xfId="0" applyNumberFormat="1" applyFont="1" applyBorder="1" applyAlignment="1" applyProtection="1">
      <alignment horizontal="righ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39" fontId="0" fillId="0" borderId="18" xfId="0" applyNumberFormat="1" applyFont="1" applyBorder="1" applyAlignment="1" applyProtection="1">
      <alignment horizontal="right" vertical="center"/>
      <protection/>
    </xf>
    <xf numFmtId="37" fontId="0" fillId="0" borderId="19" xfId="0" applyNumberFormat="1" applyFont="1" applyBorder="1" applyAlignment="1" applyProtection="1">
      <alignment horizontal="right" vertical="center"/>
      <protection/>
    </xf>
    <xf numFmtId="0" fontId="10" fillId="0" borderId="19" xfId="0" applyFont="1" applyBorder="1" applyAlignment="1" applyProtection="1">
      <alignment horizontal="right" vertical="center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/>
      <protection/>
    </xf>
    <xf numFmtId="164" fontId="2" fillId="0" borderId="36" xfId="0" applyNumberFormat="1" applyFont="1" applyBorder="1" applyAlignment="1" applyProtection="1">
      <alignment horizontal="center" vertical="center"/>
      <protection/>
    </xf>
    <xf numFmtId="37" fontId="0" fillId="0" borderId="18" xfId="0" applyNumberFormat="1" applyFont="1" applyBorder="1" applyAlignment="1" applyProtection="1">
      <alignment horizontal="righ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39" fontId="7" fillId="0" borderId="21" xfId="0" applyNumberFormat="1" applyFont="1" applyBorder="1" applyAlignment="1" applyProtection="1">
      <alignment horizontal="right" vertical="center"/>
      <protection/>
    </xf>
    <xf numFmtId="39" fontId="0" fillId="0" borderId="21" xfId="0" applyNumberFormat="1" applyFont="1" applyBorder="1" applyAlignment="1" applyProtection="1">
      <alignment horizontal="right" vertical="center"/>
      <protection/>
    </xf>
    <xf numFmtId="37" fontId="0" fillId="0" borderId="23" xfId="0" applyNumberFormat="1" applyFont="1" applyBorder="1" applyAlignment="1" applyProtection="1">
      <alignment horizontal="right" vertical="center"/>
      <protection/>
    </xf>
    <xf numFmtId="164" fontId="2" fillId="0" borderId="37" xfId="0" applyNumberFormat="1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39" fontId="7" fillId="0" borderId="38" xfId="0" applyNumberFormat="1" applyFont="1" applyBorder="1" applyAlignment="1" applyProtection="1">
      <alignment horizontal="right" vertical="center"/>
      <protection/>
    </xf>
    <xf numFmtId="39" fontId="7" fillId="0" borderId="22" xfId="0" applyNumberFormat="1" applyFont="1" applyBorder="1" applyAlignment="1" applyProtection="1">
      <alignment horizontal="right" vertical="center"/>
      <protection/>
    </xf>
    <xf numFmtId="37" fontId="11" fillId="0" borderId="7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165" fontId="4" fillId="0" borderId="0" xfId="0" applyNumberFormat="1" applyFont="1" applyAlignment="1" applyProtection="1">
      <alignment horizontal="right" vertical="center"/>
      <protection/>
    </xf>
    <xf numFmtId="39" fontId="3" fillId="0" borderId="19" xfId="0" applyNumberFormat="1" applyFont="1" applyBorder="1" applyAlignment="1" applyProtection="1">
      <alignment horizontal="right" vertical="center"/>
      <protection/>
    </xf>
    <xf numFmtId="39" fontId="7" fillId="0" borderId="14" xfId="0" applyNumberFormat="1" applyFont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6" fillId="0" borderId="43" xfId="0" applyFont="1" applyBorder="1" applyAlignment="1" applyProtection="1">
      <alignment horizontal="left" vertical="top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39" fontId="12" fillId="0" borderId="44" xfId="0" applyNumberFormat="1" applyFont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 wrapText="1"/>
      <protection/>
    </xf>
    <xf numFmtId="4" fontId="5" fillId="2" borderId="0" xfId="0" applyNumberFormat="1" applyFont="1" applyFill="1" applyAlignment="1" applyProtection="1">
      <alignment horizontal="right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 wrapText="1"/>
      <protection/>
    </xf>
    <xf numFmtId="4" fontId="5" fillId="2" borderId="0" xfId="0" applyNumberFormat="1" applyFont="1" applyFill="1" applyAlignment="1" applyProtection="1">
      <alignment horizontal="right" vertical="center"/>
      <protection/>
    </xf>
    <xf numFmtId="4" fontId="3" fillId="2" borderId="0" xfId="0" applyNumberFormat="1" applyFont="1" applyFill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/>
      <protection/>
    </xf>
    <xf numFmtId="0" fontId="3" fillId="3" borderId="47" xfId="0" applyFont="1" applyFill="1" applyBorder="1" applyAlignment="1" applyProtection="1">
      <alignment horizontal="center" vertical="center" wrapText="1"/>
      <protection/>
    </xf>
    <xf numFmtId="0" fontId="3" fillId="3" borderId="48" xfId="0" applyFont="1" applyFill="1" applyBorder="1" applyAlignment="1" applyProtection="1">
      <alignment horizontal="center" vertical="center" wrapText="1"/>
      <protection/>
    </xf>
    <xf numFmtId="0" fontId="3" fillId="3" borderId="49" xfId="0" applyNumberFormat="1" applyFont="1" applyFill="1" applyBorder="1" applyAlignment="1" applyProtection="1">
      <alignment horizontal="center" vertical="center" wrapText="1"/>
      <protection/>
    </xf>
    <xf numFmtId="164" fontId="3" fillId="3" borderId="50" xfId="0" applyNumberFormat="1" applyFont="1" applyFill="1" applyBorder="1" applyAlignment="1" applyProtection="1">
      <alignment horizontal="center" vertical="center"/>
      <protection/>
    </xf>
    <xf numFmtId="164" fontId="3" fillId="3" borderId="51" xfId="0" applyNumberFormat="1" applyFont="1" applyFill="1" applyBorder="1" applyAlignment="1" applyProtection="1">
      <alignment horizontal="center" vertical="center" wrapText="1"/>
      <protection/>
    </xf>
    <xf numFmtId="0" fontId="3" fillId="3" borderId="52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 wrapText="1"/>
      <protection/>
    </xf>
    <xf numFmtId="4" fontId="0" fillId="2" borderId="0" xfId="0" applyNumberFormat="1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 wrapText="1"/>
      <protection/>
    </xf>
    <xf numFmtId="4" fontId="0" fillId="0" borderId="0" xfId="0" applyNumberFormat="1" applyAlignment="1" applyProtection="1">
      <alignment horizontal="right" vertical="top"/>
      <protection/>
    </xf>
    <xf numFmtId="0" fontId="13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 wrapText="1"/>
      <protection/>
    </xf>
    <xf numFmtId="0" fontId="3" fillId="2" borderId="0" xfId="0" applyFont="1" applyFill="1" applyAlignment="1" applyProtection="1">
      <alignment horizontal="center"/>
      <protection/>
    </xf>
    <xf numFmtId="166" fontId="3" fillId="2" borderId="0" xfId="0" applyNumberFormat="1" applyFont="1" applyFill="1" applyAlignment="1" applyProtection="1">
      <alignment horizontal="right"/>
      <protection/>
    </xf>
    <xf numFmtId="4" fontId="3" fillId="2" borderId="0" xfId="0" applyNumberFormat="1" applyFont="1" applyFill="1" applyAlignment="1" applyProtection="1">
      <alignment horizontal="right"/>
      <protection/>
    </xf>
    <xf numFmtId="167" fontId="3" fillId="2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 vertical="top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 wrapText="1"/>
      <protection/>
    </xf>
    <xf numFmtId="0" fontId="3" fillId="2" borderId="0" xfId="0" applyFont="1" applyFill="1" applyAlignment="1" applyProtection="1">
      <alignment horizontal="center" vertical="center"/>
      <protection/>
    </xf>
    <xf numFmtId="166" fontId="3" fillId="2" borderId="0" xfId="0" applyNumberFormat="1" applyFont="1" applyFill="1" applyAlignment="1" applyProtection="1">
      <alignment horizontal="right" vertical="center"/>
      <protection/>
    </xf>
    <xf numFmtId="4" fontId="3" fillId="2" borderId="0" xfId="0" applyNumberFormat="1" applyFont="1" applyFill="1" applyAlignment="1" applyProtection="1">
      <alignment horizontal="right" vertical="center"/>
      <protection/>
    </xf>
    <xf numFmtId="0" fontId="3" fillId="3" borderId="47" xfId="0" applyNumberFormat="1" applyFont="1" applyFill="1" applyBorder="1" applyAlignment="1" applyProtection="1">
      <alignment horizontal="center" vertical="center" wrapText="1"/>
      <protection/>
    </xf>
    <xf numFmtId="0" fontId="3" fillId="3" borderId="48" xfId="0" applyNumberFormat="1" applyFont="1" applyFill="1" applyBorder="1" applyAlignment="1" applyProtection="1">
      <alignment horizontal="center" vertical="center" wrapText="1"/>
      <protection/>
    </xf>
    <xf numFmtId="0" fontId="3" fillId="3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 wrapText="1"/>
      <protection/>
    </xf>
    <xf numFmtId="0" fontId="2" fillId="0" borderId="54" xfId="0" applyNumberFormat="1" applyFont="1" applyFill="1" applyBorder="1" applyAlignment="1" applyProtection="1">
      <alignment horizontal="center" vertical="center" wrapText="1"/>
      <protection/>
    </xf>
    <xf numFmtId="0" fontId="3" fillId="3" borderId="50" xfId="0" applyNumberFormat="1" applyFont="1" applyFill="1" applyBorder="1" applyAlignment="1" applyProtection="1">
      <alignment horizontal="center" vertical="center"/>
      <protection/>
    </xf>
    <xf numFmtId="0" fontId="3" fillId="3" borderId="51" xfId="0" applyNumberFormat="1" applyFont="1" applyFill="1" applyBorder="1" applyAlignment="1" applyProtection="1">
      <alignment horizontal="center" vertical="center"/>
      <protection/>
    </xf>
    <xf numFmtId="0" fontId="3" fillId="3" borderId="51" xfId="0" applyNumberFormat="1" applyFont="1" applyFill="1" applyBorder="1" applyAlignment="1" applyProtection="1">
      <alignment horizontal="center" vertical="center" wrapText="1"/>
      <protection/>
    </xf>
    <xf numFmtId="0" fontId="3" fillId="3" borderId="52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wrapText="1"/>
      <protection/>
    </xf>
    <xf numFmtId="166" fontId="3" fillId="0" borderId="0" xfId="0" applyNumberFormat="1" applyFont="1" applyFill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horizontal="right"/>
      <protection/>
    </xf>
    <xf numFmtId="167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left" vertical="top" wrapText="1"/>
      <protection/>
    </xf>
    <xf numFmtId="166" fontId="0" fillId="0" borderId="0" xfId="0" applyNumberFormat="1" applyFill="1" applyAlignment="1" applyProtection="1">
      <alignment horizontal="right" vertical="top"/>
      <protection/>
    </xf>
    <xf numFmtId="4" fontId="0" fillId="0" borderId="0" xfId="0" applyNumberFormat="1" applyFill="1" applyAlignment="1" applyProtection="1">
      <alignment horizontal="right" vertical="top"/>
      <protection/>
    </xf>
    <xf numFmtId="167" fontId="0" fillId="0" borderId="0" xfId="0" applyNumberFormat="1" applyFill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horizontal="right" vertical="top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16" fillId="0" borderId="0" xfId="0" applyFont="1" applyFill="1" applyAlignment="1" applyProtection="1">
      <alignment horizontal="left" vertical="top"/>
      <protection/>
    </xf>
    <xf numFmtId="0" fontId="16" fillId="0" borderId="0" xfId="0" applyFont="1" applyFill="1" applyAlignment="1" applyProtection="1" quotePrefix="1">
      <alignment horizontal="left" vertical="top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166" fontId="16" fillId="0" borderId="0" xfId="0" applyNumberFormat="1" applyFont="1" applyFill="1" applyAlignment="1" applyProtection="1">
      <alignment horizontal="right" vertical="top"/>
      <protection/>
    </xf>
    <xf numFmtId="4" fontId="16" fillId="0" borderId="0" xfId="0" applyNumberFormat="1" applyFont="1" applyFill="1" applyAlignment="1" applyProtection="1">
      <alignment horizontal="right" vertical="top"/>
      <protection/>
    </xf>
    <xf numFmtId="167" fontId="16" fillId="0" borderId="0" xfId="0" applyNumberFormat="1" applyFont="1" applyFill="1" applyAlignment="1" applyProtection="1">
      <alignment horizontal="right" vertical="top"/>
      <protection/>
    </xf>
    <xf numFmtId="0" fontId="16" fillId="0" borderId="0" xfId="0" applyFont="1" applyFill="1" applyBorder="1" applyAlignment="1" applyProtection="1">
      <alignment horizontal="right" vertical="top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17" fillId="0" borderId="0" xfId="0" applyFont="1" applyFill="1" applyAlignment="1" applyProtection="1">
      <alignment horizontal="left" vertical="top"/>
      <protection/>
    </xf>
    <xf numFmtId="0" fontId="17" fillId="0" borderId="0" xfId="0" applyFont="1" applyFill="1" applyAlignment="1" applyProtection="1" quotePrefix="1">
      <alignment horizontal="left" vertical="top"/>
      <protection/>
    </xf>
    <xf numFmtId="0" fontId="17" fillId="0" borderId="0" xfId="0" applyFont="1" applyFill="1" applyAlignment="1" applyProtection="1">
      <alignment horizontal="left" vertical="top" wrapText="1"/>
      <protection/>
    </xf>
    <xf numFmtId="166" fontId="17" fillId="0" borderId="0" xfId="0" applyNumberFormat="1" applyFont="1" applyFill="1" applyAlignment="1" applyProtection="1">
      <alignment horizontal="right" vertical="top"/>
      <protection/>
    </xf>
    <xf numFmtId="4" fontId="17" fillId="0" borderId="0" xfId="0" applyNumberFormat="1" applyFont="1" applyFill="1" applyAlignment="1" applyProtection="1">
      <alignment horizontal="right" vertical="top"/>
      <protection/>
    </xf>
    <xf numFmtId="167" fontId="17" fillId="0" borderId="0" xfId="0" applyNumberFormat="1" applyFont="1" applyFill="1" applyAlignment="1" applyProtection="1">
      <alignment horizontal="right" vertical="top"/>
      <protection/>
    </xf>
    <xf numFmtId="0" fontId="17" fillId="0" borderId="0" xfId="0" applyFont="1" applyFill="1" applyBorder="1" applyAlignment="1" applyProtection="1">
      <alignment horizontal="right" vertical="top"/>
      <protection/>
    </xf>
    <xf numFmtId="0" fontId="2" fillId="0" borderId="54" xfId="0" applyFont="1" applyFill="1" applyBorder="1" applyAlignment="1" applyProtection="1">
      <alignment horizontal="left" vertical="top"/>
      <protection/>
    </xf>
    <xf numFmtId="0" fontId="2" fillId="0" borderId="54" xfId="0" applyFont="1" applyFill="1" applyBorder="1" applyAlignment="1" applyProtection="1" quotePrefix="1">
      <alignment horizontal="left" vertical="top"/>
      <protection/>
    </xf>
    <xf numFmtId="0" fontId="2" fillId="0" borderId="54" xfId="0" applyFont="1" applyFill="1" applyBorder="1" applyAlignment="1" applyProtection="1">
      <alignment horizontal="left" vertical="top" wrapText="1"/>
      <protection/>
    </xf>
    <xf numFmtId="0" fontId="2" fillId="0" borderId="54" xfId="0" applyFont="1" applyFill="1" applyBorder="1" applyAlignment="1" applyProtection="1">
      <alignment horizontal="center" vertical="top"/>
      <protection/>
    </xf>
    <xf numFmtId="166" fontId="2" fillId="0" borderId="54" xfId="0" applyNumberFormat="1" applyFont="1" applyFill="1" applyBorder="1" applyAlignment="1" applyProtection="1">
      <alignment horizontal="right" vertical="top"/>
      <protection/>
    </xf>
    <xf numFmtId="4" fontId="2" fillId="0" borderId="54" xfId="0" applyNumberFormat="1" applyFont="1" applyFill="1" applyBorder="1" applyAlignment="1" applyProtection="1">
      <alignment horizontal="right" vertical="top"/>
      <protection/>
    </xf>
    <xf numFmtId="0" fontId="2" fillId="0" borderId="55" xfId="0" applyFont="1" applyFill="1" applyBorder="1" applyAlignment="1" applyProtection="1" quotePrefix="1">
      <alignment horizontal="center" vertical="top"/>
      <protection/>
    </xf>
    <xf numFmtId="0" fontId="2" fillId="0" borderId="55" xfId="0" applyFont="1" applyFill="1" applyBorder="1" applyAlignment="1" applyProtection="1">
      <alignment horizontal="center" vertical="top"/>
      <protection/>
    </xf>
    <xf numFmtId="0" fontId="2" fillId="0" borderId="47" xfId="0" applyFont="1" applyFill="1" applyBorder="1" applyAlignment="1" applyProtection="1" quotePrefix="1">
      <alignment horizontal="center" vertical="top"/>
      <protection/>
    </xf>
    <xf numFmtId="0" fontId="2" fillId="0" borderId="48" xfId="0" applyFont="1" applyFill="1" applyBorder="1" applyAlignment="1" applyProtection="1">
      <alignment horizontal="left" vertical="top"/>
      <protection/>
    </xf>
    <xf numFmtId="0" fontId="2" fillId="0" borderId="48" xfId="0" applyFont="1" applyFill="1" applyBorder="1" applyAlignment="1" applyProtection="1" quotePrefix="1">
      <alignment horizontal="left" vertical="top"/>
      <protection/>
    </xf>
    <xf numFmtId="0" fontId="2" fillId="0" borderId="48" xfId="0" applyFont="1" applyFill="1" applyBorder="1" applyAlignment="1" applyProtection="1">
      <alignment horizontal="left" vertical="top" wrapText="1"/>
      <protection/>
    </xf>
    <xf numFmtId="0" fontId="2" fillId="0" borderId="48" xfId="0" applyFont="1" applyFill="1" applyBorder="1" applyAlignment="1" applyProtection="1">
      <alignment horizontal="center" vertical="top"/>
      <protection/>
    </xf>
    <xf numFmtId="166" fontId="2" fillId="0" borderId="48" xfId="0" applyNumberFormat="1" applyFont="1" applyFill="1" applyBorder="1" applyAlignment="1" applyProtection="1">
      <alignment horizontal="right" vertical="top"/>
      <protection/>
    </xf>
    <xf numFmtId="4" fontId="2" fillId="0" borderId="48" xfId="0" applyNumberFormat="1" applyFont="1" applyFill="1" applyBorder="1" applyAlignment="1" applyProtection="1">
      <alignment horizontal="right" vertical="top"/>
      <protection/>
    </xf>
    <xf numFmtId="0" fontId="2" fillId="0" borderId="50" xfId="0" applyFont="1" applyFill="1" applyBorder="1" applyAlignment="1" applyProtection="1" quotePrefix="1">
      <alignment horizontal="center" vertical="top"/>
      <protection/>
    </xf>
    <xf numFmtId="0" fontId="2" fillId="0" borderId="51" xfId="0" applyFont="1" applyFill="1" applyBorder="1" applyAlignment="1" applyProtection="1">
      <alignment horizontal="left" vertical="top"/>
      <protection/>
    </xf>
    <xf numFmtId="0" fontId="2" fillId="0" borderId="51" xfId="0" applyFont="1" applyFill="1" applyBorder="1" applyAlignment="1" applyProtection="1" quotePrefix="1">
      <alignment horizontal="left" vertical="top"/>
      <protection/>
    </xf>
    <xf numFmtId="0" fontId="2" fillId="0" borderId="51" xfId="0" applyFont="1" applyFill="1" applyBorder="1" applyAlignment="1" applyProtection="1">
      <alignment horizontal="left" vertical="top" wrapText="1"/>
      <protection/>
    </xf>
    <xf numFmtId="0" fontId="2" fillId="0" borderId="51" xfId="0" applyFont="1" applyFill="1" applyBorder="1" applyAlignment="1" applyProtection="1">
      <alignment horizontal="center" vertical="top"/>
      <protection/>
    </xf>
    <xf numFmtId="166" fontId="2" fillId="0" borderId="51" xfId="0" applyNumberFormat="1" applyFont="1" applyFill="1" applyBorder="1" applyAlignment="1" applyProtection="1">
      <alignment horizontal="right" vertical="top"/>
      <protection/>
    </xf>
    <xf numFmtId="4" fontId="2" fillId="0" borderId="51" xfId="0" applyNumberFormat="1" applyFont="1" applyFill="1" applyBorder="1" applyAlignment="1" applyProtection="1">
      <alignment horizontal="right" vertical="top"/>
      <protection/>
    </xf>
    <xf numFmtId="167" fontId="2" fillId="0" borderId="49" xfId="0" applyNumberFormat="1" applyFont="1" applyFill="1" applyBorder="1" applyAlignment="1" applyProtection="1">
      <alignment horizontal="right" vertical="top"/>
      <protection/>
    </xf>
    <xf numFmtId="167" fontId="2" fillId="0" borderId="56" xfId="0" applyNumberFormat="1" applyFont="1" applyFill="1" applyBorder="1" applyAlignment="1" applyProtection="1">
      <alignment horizontal="right" vertical="top"/>
      <protection/>
    </xf>
    <xf numFmtId="167" fontId="2" fillId="0" borderId="52" xfId="0" applyNumberFormat="1" applyFont="1" applyFill="1" applyBorder="1" applyAlignment="1" applyProtection="1">
      <alignment horizontal="right" vertical="top"/>
      <protection/>
    </xf>
    <xf numFmtId="0" fontId="2" fillId="0" borderId="50" xfId="0" applyFont="1" applyFill="1" applyBorder="1" applyAlignment="1" applyProtection="1">
      <alignment horizontal="center" vertical="top"/>
      <protection/>
    </xf>
    <xf numFmtId="0" fontId="2" fillId="0" borderId="57" xfId="0" applyFont="1" applyFill="1" applyBorder="1" applyAlignment="1" applyProtection="1" quotePrefix="1">
      <alignment horizontal="center" vertical="top"/>
      <protection/>
    </xf>
    <xf numFmtId="0" fontId="2" fillId="0" borderId="58" xfId="0" applyFont="1" applyFill="1" applyBorder="1" applyAlignment="1" applyProtection="1">
      <alignment horizontal="left" vertical="top"/>
      <protection/>
    </xf>
    <xf numFmtId="0" fontId="2" fillId="0" borderId="58" xfId="0" applyFont="1" applyFill="1" applyBorder="1" applyAlignment="1" applyProtection="1" quotePrefix="1">
      <alignment horizontal="left" vertical="top"/>
      <protection/>
    </xf>
    <xf numFmtId="0" fontId="2" fillId="0" borderId="58" xfId="0" applyFont="1" applyFill="1" applyBorder="1" applyAlignment="1" applyProtection="1">
      <alignment horizontal="left" vertical="top" wrapText="1"/>
      <protection/>
    </xf>
    <xf numFmtId="0" fontId="2" fillId="0" borderId="58" xfId="0" applyFont="1" applyFill="1" applyBorder="1" applyAlignment="1" applyProtection="1">
      <alignment horizontal="center" vertical="top"/>
      <protection/>
    </xf>
    <xf numFmtId="166" fontId="2" fillId="0" borderId="58" xfId="0" applyNumberFormat="1" applyFont="1" applyFill="1" applyBorder="1" applyAlignment="1" applyProtection="1">
      <alignment horizontal="right" vertical="top"/>
      <protection/>
    </xf>
    <xf numFmtId="4" fontId="2" fillId="0" borderId="58" xfId="0" applyNumberFormat="1" applyFont="1" applyFill="1" applyBorder="1" applyAlignment="1" applyProtection="1">
      <alignment horizontal="right" vertical="top"/>
      <protection/>
    </xf>
    <xf numFmtId="167" fontId="2" fillId="0" borderId="59" xfId="0" applyNumberFormat="1" applyFont="1" applyFill="1" applyBorder="1" applyAlignment="1" applyProtection="1">
      <alignment horizontal="right" vertical="top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18" fillId="0" borderId="0" xfId="0" applyFont="1" applyFill="1" applyAlignment="1" applyProtection="1">
      <alignment horizontal="left" vertical="top"/>
      <protection/>
    </xf>
    <xf numFmtId="0" fontId="18" fillId="0" borderId="0" xfId="0" applyFont="1" applyFill="1" applyAlignment="1" applyProtection="1">
      <alignment horizontal="left" vertical="top" wrapText="1"/>
      <protection/>
    </xf>
    <xf numFmtId="166" fontId="18" fillId="0" borderId="0" xfId="0" applyNumberFormat="1" applyFont="1" applyFill="1" applyAlignment="1" applyProtection="1">
      <alignment horizontal="right" vertical="top"/>
      <protection/>
    </xf>
    <xf numFmtId="4" fontId="18" fillId="0" borderId="0" xfId="0" applyNumberFormat="1" applyFont="1" applyFill="1" applyAlignment="1" applyProtection="1">
      <alignment horizontal="right" vertical="top"/>
      <protection/>
    </xf>
    <xf numFmtId="167" fontId="18" fillId="0" borderId="0" xfId="0" applyNumberFormat="1" applyFont="1" applyFill="1" applyAlignment="1" applyProtection="1">
      <alignment horizontal="right" vertical="top"/>
      <protection/>
    </xf>
    <xf numFmtId="0" fontId="18" fillId="0" borderId="0" xfId="0" applyFont="1" applyFill="1" applyBorder="1" applyAlignment="1" applyProtection="1">
      <alignment horizontal="right" vertical="top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4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" fontId="9" fillId="0" borderId="0" xfId="0" applyNumberFormat="1" applyFont="1" applyAlignment="1" applyProtection="1">
      <alignment horizontal="right" vertical="top"/>
      <protection/>
    </xf>
    <xf numFmtId="0" fontId="17" fillId="0" borderId="0" xfId="0" applyFont="1" applyAlignment="1" applyProtection="1">
      <alignment horizontal="left" vertical="top"/>
      <protection/>
    </xf>
    <xf numFmtId="0" fontId="17" fillId="0" borderId="0" xfId="0" applyFont="1" applyAlignment="1" applyProtection="1">
      <alignment horizontal="left" vertical="top" wrapText="1"/>
      <protection/>
    </xf>
    <xf numFmtId="4" fontId="17" fillId="0" borderId="0" xfId="0" applyNumberFormat="1" applyFont="1" applyAlignment="1" applyProtection="1">
      <alignment horizontal="right" vertical="top"/>
      <protection/>
    </xf>
    <xf numFmtId="0" fontId="18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 vertical="top" wrapText="1"/>
      <protection/>
    </xf>
    <xf numFmtId="4" fontId="18" fillId="0" borderId="0" xfId="0" applyNumberFormat="1" applyFont="1" applyAlignment="1" applyProtection="1">
      <alignment horizontal="right" vertical="top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4"/>
  <sheetViews>
    <sheetView showGridLines="0" workbookViewId="0" topLeftCell="A63">
      <selection activeCell="O37" sqref="O37"/>
    </sheetView>
  </sheetViews>
  <sheetFormatPr defaultColWidth="9.140625" defaultRowHeight="12.75" customHeight="1"/>
  <cols>
    <col min="1" max="1" width="2.421875" style="4" customWidth="1"/>
    <col min="2" max="2" width="1.8515625" style="4" customWidth="1"/>
    <col min="3" max="3" width="2.8515625" style="4" customWidth="1"/>
    <col min="4" max="4" width="6.7109375" style="4" customWidth="1"/>
    <col min="5" max="5" width="13.57421875" style="4" customWidth="1"/>
    <col min="6" max="6" width="0.5625" style="4" customWidth="1"/>
    <col min="7" max="7" width="2.57421875" style="4" customWidth="1"/>
    <col min="8" max="8" width="2.7109375" style="4" customWidth="1"/>
    <col min="9" max="9" width="10.421875" style="4" customWidth="1"/>
    <col min="10" max="10" width="13.421875" style="4" customWidth="1"/>
    <col min="11" max="11" width="0.71875" style="4" customWidth="1"/>
    <col min="12" max="12" width="2.421875" style="4" customWidth="1"/>
    <col min="13" max="13" width="3.28125" style="4" customWidth="1"/>
    <col min="14" max="14" width="2.00390625" style="4" customWidth="1"/>
    <col min="15" max="15" width="12.421875" style="4" customWidth="1"/>
    <col min="16" max="16" width="3.00390625" style="4" customWidth="1"/>
    <col min="17" max="17" width="2.00390625" style="4" customWidth="1"/>
    <col min="18" max="18" width="13.57421875" style="4" customWidth="1"/>
    <col min="19" max="19" width="0.5625" style="4" customWidth="1"/>
    <col min="20" max="16384" width="9.140625" style="4" customWidth="1"/>
  </cols>
  <sheetData>
    <row r="1" spans="1:19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709</v>
      </c>
      <c r="C5" s="16"/>
      <c r="D5" s="16"/>
      <c r="E5" s="17" t="s">
        <v>707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1</v>
      </c>
      <c r="P5" s="17"/>
      <c r="Q5" s="20"/>
      <c r="R5" s="19"/>
      <c r="S5" s="21"/>
    </row>
    <row r="6" spans="1:19" ht="17.25" customHeight="1" hidden="1">
      <c r="A6" s="15"/>
      <c r="B6" s="16" t="s">
        <v>2</v>
      </c>
      <c r="C6" s="16"/>
      <c r="D6" s="16"/>
      <c r="E6" s="22"/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710</v>
      </c>
      <c r="C7" s="16"/>
      <c r="D7" s="16"/>
      <c r="E7" s="22"/>
      <c r="F7" s="16"/>
      <c r="G7" s="16"/>
      <c r="H7" s="16"/>
      <c r="I7" s="16"/>
      <c r="J7" s="23"/>
      <c r="K7" s="16"/>
      <c r="L7" s="16"/>
      <c r="M7" s="16"/>
      <c r="N7" s="16"/>
      <c r="O7" s="16" t="s">
        <v>3</v>
      </c>
      <c r="P7" s="22"/>
      <c r="Q7" s="25"/>
      <c r="R7" s="23"/>
      <c r="S7" s="21"/>
    </row>
    <row r="8" spans="1:19" ht="17.25" customHeight="1" hidden="1">
      <c r="A8" s="15"/>
      <c r="B8" s="16" t="s">
        <v>4</v>
      </c>
      <c r="C8" s="16"/>
      <c r="D8" s="16"/>
      <c r="E8" s="22"/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711</v>
      </c>
      <c r="C9" s="16"/>
      <c r="D9" s="16"/>
      <c r="E9" s="26"/>
      <c r="F9" s="27"/>
      <c r="G9" s="27"/>
      <c r="H9" s="27"/>
      <c r="I9" s="27"/>
      <c r="J9" s="28"/>
      <c r="K9" s="16"/>
      <c r="L9" s="16"/>
      <c r="M9" s="16"/>
      <c r="N9" s="16"/>
      <c r="O9" s="16" t="s">
        <v>713</v>
      </c>
      <c r="P9" s="26"/>
      <c r="Q9" s="29"/>
      <c r="R9" s="28"/>
      <c r="S9" s="21"/>
    </row>
    <row r="10" spans="1:19" ht="17.25" customHeight="1" hidden="1">
      <c r="A10" s="15"/>
      <c r="B10" s="16" t="s">
        <v>5</v>
      </c>
      <c r="C10" s="16"/>
      <c r="D10" s="16"/>
      <c r="E10" s="30" t="s"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7</v>
      </c>
      <c r="C11" s="16"/>
      <c r="D11" s="16"/>
      <c r="E11" s="31" t="s">
        <v>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9</v>
      </c>
      <c r="C12" s="16"/>
      <c r="D12" s="16"/>
      <c r="E12" s="31" t="s">
        <v>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8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10</v>
      </c>
      <c r="P25" s="16" t="s">
        <v>11</v>
      </c>
      <c r="Q25" s="16"/>
      <c r="R25" s="16"/>
      <c r="S25" s="21"/>
    </row>
    <row r="26" spans="1:19" ht="17.25" customHeight="1">
      <c r="A26" s="15"/>
      <c r="B26" s="16" t="s">
        <v>700</v>
      </c>
      <c r="C26" s="16"/>
      <c r="D26" s="16"/>
      <c r="E26" s="17"/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248"/>
      <c r="Q26" s="249"/>
      <c r="R26" s="250"/>
      <c r="S26" s="21"/>
    </row>
    <row r="27" spans="1:19" ht="17.25" customHeight="1">
      <c r="A27" s="15"/>
      <c r="B27" s="16" t="s">
        <v>12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701</v>
      </c>
      <c r="C28" s="16"/>
      <c r="D28" s="16"/>
      <c r="E28" s="22" t="s">
        <v>733</v>
      </c>
      <c r="F28" s="16"/>
      <c r="G28" s="16"/>
      <c r="H28" s="16"/>
      <c r="I28" s="16"/>
      <c r="J28" s="23"/>
      <c r="K28" s="16"/>
      <c r="L28" s="16"/>
      <c r="M28" s="16"/>
      <c r="N28" s="16"/>
      <c r="O28" s="32">
        <v>60838744</v>
      </c>
      <c r="P28" s="248"/>
      <c r="Q28" s="249"/>
      <c r="R28" s="250"/>
      <c r="S28" s="21"/>
    </row>
    <row r="29" spans="1:19" ht="17.25" customHeight="1">
      <c r="A29" s="15"/>
      <c r="B29" s="16"/>
      <c r="C29" s="16"/>
      <c r="D29" s="16"/>
      <c r="E29" s="26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0" t="s">
        <v>13</v>
      </c>
      <c r="F30" s="16"/>
      <c r="G30" s="16" t="s">
        <v>712</v>
      </c>
      <c r="H30" s="16"/>
      <c r="I30" s="16"/>
      <c r="J30" s="16"/>
      <c r="K30" s="16"/>
      <c r="L30" s="16"/>
      <c r="M30" s="16"/>
      <c r="N30" s="16"/>
      <c r="O30" s="30" t="s">
        <v>714</v>
      </c>
      <c r="P30" s="25"/>
      <c r="Q30" s="25"/>
      <c r="R30" s="36"/>
      <c r="S30" s="21"/>
    </row>
    <row r="31" spans="1:19" ht="17.25" customHeight="1">
      <c r="A31" s="15"/>
      <c r="B31" s="16"/>
      <c r="C31" s="16"/>
      <c r="D31" s="16"/>
      <c r="E31" s="32"/>
      <c r="F31" s="16"/>
      <c r="G31" s="33"/>
      <c r="H31" s="37"/>
      <c r="I31" s="38"/>
      <c r="J31" s="16"/>
      <c r="K31" s="16"/>
      <c r="L31" s="16"/>
      <c r="M31" s="16"/>
      <c r="N31" s="16"/>
      <c r="O31" s="39"/>
      <c r="P31" s="25"/>
      <c r="Q31" s="25"/>
      <c r="R31" s="40"/>
      <c r="S31" s="21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715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14</v>
      </c>
      <c r="B34" s="49"/>
      <c r="C34" s="49"/>
      <c r="D34" s="50"/>
      <c r="E34" s="51" t="s">
        <v>15</v>
      </c>
      <c r="F34" s="50"/>
      <c r="G34" s="51" t="s">
        <v>16</v>
      </c>
      <c r="H34" s="49"/>
      <c r="I34" s="50"/>
      <c r="J34" s="51" t="s">
        <v>17</v>
      </c>
      <c r="K34" s="49"/>
      <c r="L34" s="51" t="s">
        <v>18</v>
      </c>
      <c r="M34" s="49"/>
      <c r="N34" s="49"/>
      <c r="O34" s="50"/>
      <c r="P34" s="51" t="s">
        <v>19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20</v>
      </c>
      <c r="F36" s="45"/>
      <c r="G36" s="45"/>
      <c r="H36" s="45"/>
      <c r="I36" s="45"/>
      <c r="J36" s="62" t="s">
        <v>708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21</v>
      </c>
      <c r="B37" s="64"/>
      <c r="C37" s="65" t="s">
        <v>716</v>
      </c>
      <c r="D37" s="66"/>
      <c r="E37" s="66"/>
      <c r="F37" s="67"/>
      <c r="G37" s="63" t="s">
        <v>22</v>
      </c>
      <c r="H37" s="68"/>
      <c r="I37" s="65" t="s">
        <v>717</v>
      </c>
      <c r="J37" s="66"/>
      <c r="K37" s="66"/>
      <c r="L37" s="63" t="s">
        <v>23</v>
      </c>
      <c r="M37" s="68"/>
      <c r="N37" s="65" t="s">
        <v>676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24</v>
      </c>
      <c r="C38" s="19"/>
      <c r="D38" s="71" t="s">
        <v>25</v>
      </c>
      <c r="E38" s="72">
        <f>SUMIF(Rozpočet!K14:K65369,8,Rozpočet!I14:I65369)</f>
        <v>0</v>
      </c>
      <c r="F38" s="73"/>
      <c r="G38" s="69">
        <v>8</v>
      </c>
      <c r="H38" s="74" t="s">
        <v>718</v>
      </c>
      <c r="I38" s="35"/>
      <c r="J38" s="75">
        <v>0</v>
      </c>
      <c r="K38" s="76"/>
      <c r="L38" s="69">
        <v>13</v>
      </c>
      <c r="M38" s="33" t="s">
        <v>687</v>
      </c>
      <c r="N38" s="37"/>
      <c r="O38" s="37"/>
      <c r="P38" s="77">
        <f>M48</f>
        <v>21</v>
      </c>
      <c r="Q38" s="78" t="s">
        <v>26</v>
      </c>
      <c r="R38" s="72">
        <v>0</v>
      </c>
      <c r="S38" s="73"/>
    </row>
    <row r="39" spans="1:19" ht="20.25" customHeight="1">
      <c r="A39" s="69">
        <v>2</v>
      </c>
      <c r="B39" s="79"/>
      <c r="C39" s="28"/>
      <c r="D39" s="71" t="s">
        <v>27</v>
      </c>
      <c r="E39" s="72">
        <f>SUMIF(Rozpočet!K14:K65536,4,Rozpočet!I14:I65536)</f>
        <v>0</v>
      </c>
      <c r="F39" s="73"/>
      <c r="G39" s="69">
        <v>9</v>
      </c>
      <c r="H39" s="16" t="s">
        <v>719</v>
      </c>
      <c r="I39" s="71"/>
      <c r="J39" s="75">
        <v>0</v>
      </c>
      <c r="K39" s="76"/>
      <c r="L39" s="69">
        <v>14</v>
      </c>
      <c r="M39" s="33" t="s">
        <v>28</v>
      </c>
      <c r="N39" s="37"/>
      <c r="O39" s="37"/>
      <c r="P39" s="77">
        <f>M48</f>
        <v>21</v>
      </c>
      <c r="Q39" s="78" t="s">
        <v>26</v>
      </c>
      <c r="R39" s="72">
        <v>0</v>
      </c>
      <c r="S39" s="73"/>
    </row>
    <row r="40" spans="1:19" ht="20.25" customHeight="1">
      <c r="A40" s="69">
        <v>3</v>
      </c>
      <c r="B40" s="70" t="s">
        <v>29</v>
      </c>
      <c r="C40" s="19"/>
      <c r="D40" s="71" t="s">
        <v>25</v>
      </c>
      <c r="E40" s="72">
        <f>SUMIF(Rozpočet!K14:K65536,32,Rozpočet!I14:I65536)</f>
        <v>0</v>
      </c>
      <c r="F40" s="73"/>
      <c r="G40" s="69">
        <v>10</v>
      </c>
      <c r="H40" s="74" t="s">
        <v>720</v>
      </c>
      <c r="I40" s="35"/>
      <c r="J40" s="75">
        <v>0</v>
      </c>
      <c r="K40" s="76"/>
      <c r="L40" s="69">
        <v>15</v>
      </c>
      <c r="M40" s="33" t="s">
        <v>691</v>
      </c>
      <c r="N40" s="37"/>
      <c r="O40" s="37"/>
      <c r="P40" s="77">
        <f>M48</f>
        <v>21</v>
      </c>
      <c r="Q40" s="78" t="s">
        <v>26</v>
      </c>
      <c r="R40" s="72">
        <v>0</v>
      </c>
      <c r="S40" s="73"/>
    </row>
    <row r="41" spans="1:19" ht="20.25" customHeight="1">
      <c r="A41" s="69">
        <v>4</v>
      </c>
      <c r="B41" s="79"/>
      <c r="C41" s="28"/>
      <c r="D41" s="71" t="s">
        <v>27</v>
      </c>
      <c r="E41" s="72">
        <f>SUMIF(Rozpočet!K14:K65536,16,Rozpočet!I14:I65536)+SUMIF(Rozpočet!K14:K65536,128,Rozpočet!I14:I65536)</f>
        <v>0</v>
      </c>
      <c r="F41" s="73"/>
      <c r="G41" s="69">
        <v>11</v>
      </c>
      <c r="H41" s="74"/>
      <c r="I41" s="35"/>
      <c r="J41" s="75">
        <v>0</v>
      </c>
      <c r="K41" s="76"/>
      <c r="L41" s="69">
        <v>16</v>
      </c>
      <c r="M41" s="33" t="s">
        <v>695</v>
      </c>
      <c r="N41" s="37"/>
      <c r="O41" s="37"/>
      <c r="P41" s="77">
        <f>M48</f>
        <v>21</v>
      </c>
      <c r="Q41" s="78" t="s">
        <v>26</v>
      </c>
      <c r="R41" s="72">
        <v>0</v>
      </c>
      <c r="S41" s="73"/>
    </row>
    <row r="42" spans="1:19" ht="20.25" customHeight="1">
      <c r="A42" s="69">
        <v>5</v>
      </c>
      <c r="B42" s="70" t="s">
        <v>30</v>
      </c>
      <c r="C42" s="19"/>
      <c r="D42" s="71" t="s">
        <v>25</v>
      </c>
      <c r="E42" s="72">
        <f>SUMIF(Rozpočet!K14:K65536,256,Rozpočet!I14:I65536)</f>
        <v>0</v>
      </c>
      <c r="F42" s="73"/>
      <c r="G42" s="80"/>
      <c r="H42" s="37"/>
      <c r="I42" s="35"/>
      <c r="J42" s="81"/>
      <c r="K42" s="76"/>
      <c r="L42" s="69">
        <v>17</v>
      </c>
      <c r="M42" s="33" t="s">
        <v>722</v>
      </c>
      <c r="N42" s="37"/>
      <c r="O42" s="37"/>
      <c r="P42" s="77">
        <f>M48</f>
        <v>21</v>
      </c>
      <c r="Q42" s="78" t="s">
        <v>26</v>
      </c>
      <c r="R42" s="72">
        <v>0</v>
      </c>
      <c r="S42" s="73"/>
    </row>
    <row r="43" spans="1:19" ht="20.25" customHeight="1">
      <c r="A43" s="69">
        <v>6</v>
      </c>
      <c r="B43" s="79"/>
      <c r="C43" s="28"/>
      <c r="D43" s="71" t="s">
        <v>27</v>
      </c>
      <c r="E43" s="72">
        <f>SUMIF(Rozpočet!K14:K65536,64,Rozpočet!I14:I65536)</f>
        <v>0</v>
      </c>
      <c r="F43" s="73"/>
      <c r="G43" s="80"/>
      <c r="H43" s="37"/>
      <c r="I43" s="35"/>
      <c r="J43" s="81"/>
      <c r="K43" s="76"/>
      <c r="L43" s="69">
        <v>18</v>
      </c>
      <c r="M43" s="74" t="s">
        <v>31</v>
      </c>
      <c r="N43" s="37"/>
      <c r="O43" s="37"/>
      <c r="P43" s="37"/>
      <c r="Q43" s="37"/>
      <c r="R43" s="72">
        <f>SUMIF(Rozpočet!K14:K65536,1024,Rozpočet!I14:I65536)</f>
        <v>0</v>
      </c>
      <c r="S43" s="73"/>
    </row>
    <row r="44" spans="1:19" ht="20.25" customHeight="1">
      <c r="A44" s="69">
        <v>7</v>
      </c>
      <c r="B44" s="82" t="s">
        <v>32</v>
      </c>
      <c r="C44" s="37"/>
      <c r="D44" s="35"/>
      <c r="E44" s="83">
        <f>SUM(E38:E43)</f>
        <v>0</v>
      </c>
      <c r="F44" s="47"/>
      <c r="G44" s="69">
        <v>12</v>
      </c>
      <c r="H44" s="82" t="s">
        <v>33</v>
      </c>
      <c r="I44" s="35"/>
      <c r="J44" s="84">
        <f>SUM(J38:J41)</f>
        <v>0</v>
      </c>
      <c r="K44" s="85"/>
      <c r="L44" s="69">
        <v>19</v>
      </c>
      <c r="M44" s="82" t="s">
        <v>34</v>
      </c>
      <c r="N44" s="37"/>
      <c r="O44" s="37"/>
      <c r="P44" s="37"/>
      <c r="Q44" s="73"/>
      <c r="R44" s="83">
        <f>SUM(R38:R43)</f>
        <v>0</v>
      </c>
      <c r="S44" s="47"/>
    </row>
    <row r="45" spans="1:19" ht="20.25" customHeight="1">
      <c r="A45" s="86">
        <v>20</v>
      </c>
      <c r="B45" s="87" t="s">
        <v>35</v>
      </c>
      <c r="C45" s="88"/>
      <c r="D45" s="89"/>
      <c r="E45" s="90">
        <f>SUMIF(Rozpočet!K14:K65536,512,Rozpočet!I14:I65536)</f>
        <v>0</v>
      </c>
      <c r="F45" s="43"/>
      <c r="G45" s="86">
        <v>21</v>
      </c>
      <c r="H45" s="87" t="s">
        <v>721</v>
      </c>
      <c r="I45" s="89"/>
      <c r="J45" s="91">
        <v>0</v>
      </c>
      <c r="K45" s="92">
        <f>M48</f>
        <v>21</v>
      </c>
      <c r="L45" s="86">
        <v>22</v>
      </c>
      <c r="M45" s="87" t="s">
        <v>723</v>
      </c>
      <c r="N45" s="88"/>
      <c r="O45" s="42"/>
      <c r="P45" s="42"/>
      <c r="Q45" s="42"/>
      <c r="R45" s="90">
        <f>SUMIF(Rozpočet!K14:K65536,"&lt;4",Rozpočet!I14:I65536)+SUMIF(Rozpočet!K14:K65536,"&gt;1024",Rozpočet!I14:I65536)</f>
        <v>0</v>
      </c>
      <c r="S45" s="43"/>
    </row>
    <row r="46" spans="1:19" ht="20.25" customHeight="1">
      <c r="A46" s="93" t="s">
        <v>12</v>
      </c>
      <c r="B46" s="13"/>
      <c r="C46" s="13"/>
      <c r="D46" s="13"/>
      <c r="E46" s="13"/>
      <c r="F46" s="94"/>
      <c r="G46" s="95"/>
      <c r="H46" s="13"/>
      <c r="I46" s="13"/>
      <c r="J46" s="13"/>
      <c r="K46" s="13"/>
      <c r="L46" s="63" t="s">
        <v>36</v>
      </c>
      <c r="M46" s="50"/>
      <c r="N46" s="65" t="s">
        <v>37</v>
      </c>
      <c r="O46" s="49"/>
      <c r="P46" s="49"/>
      <c r="Q46" s="49"/>
      <c r="R46" s="49"/>
      <c r="S46" s="52"/>
    </row>
    <row r="47" spans="1:19" ht="20.25" customHeight="1">
      <c r="A47" s="15"/>
      <c r="B47" s="16"/>
      <c r="C47" s="16"/>
      <c r="D47" s="16"/>
      <c r="E47" s="16"/>
      <c r="F47" s="23"/>
      <c r="G47" s="96"/>
      <c r="H47" s="16"/>
      <c r="I47" s="16"/>
      <c r="J47" s="16"/>
      <c r="K47" s="16"/>
      <c r="L47" s="69">
        <v>23</v>
      </c>
      <c r="M47" s="74" t="s">
        <v>728</v>
      </c>
      <c r="N47" s="37"/>
      <c r="O47" s="37"/>
      <c r="P47" s="37"/>
      <c r="Q47" s="73"/>
      <c r="R47" s="83">
        <f>ROUND(E44+J44+R44+E45+J45+R45,2)</f>
        <v>0</v>
      </c>
      <c r="S47" s="47"/>
    </row>
    <row r="48" spans="1:19" ht="20.25" customHeight="1">
      <c r="A48" s="97" t="s">
        <v>724</v>
      </c>
      <c r="B48" s="27"/>
      <c r="C48" s="27"/>
      <c r="D48" s="27"/>
      <c r="E48" s="27"/>
      <c r="F48" s="28"/>
      <c r="G48" s="98" t="s">
        <v>727</v>
      </c>
      <c r="H48" s="27"/>
      <c r="I48" s="27"/>
      <c r="J48" s="27"/>
      <c r="K48" s="27"/>
      <c r="L48" s="69">
        <v>24</v>
      </c>
      <c r="M48" s="99">
        <v>21</v>
      </c>
      <c r="N48" s="35" t="s">
        <v>26</v>
      </c>
      <c r="O48" s="100">
        <f>R47-O49</f>
        <v>0</v>
      </c>
      <c r="P48" s="27" t="s">
        <v>38</v>
      </c>
      <c r="Q48" s="27"/>
      <c r="R48" s="101">
        <f>ROUND(O48*M48/100,2)</f>
        <v>0</v>
      </c>
      <c r="S48" s="102"/>
    </row>
    <row r="49" spans="1:19" ht="20.25" customHeight="1" thickBot="1">
      <c r="A49" s="103" t="s">
        <v>725</v>
      </c>
      <c r="B49" s="18"/>
      <c r="C49" s="18"/>
      <c r="D49" s="18"/>
      <c r="E49" s="18"/>
      <c r="F49" s="19"/>
      <c r="G49" s="104"/>
      <c r="H49" s="18"/>
      <c r="I49" s="18"/>
      <c r="J49" s="18"/>
      <c r="K49" s="18"/>
      <c r="L49" s="69">
        <v>25</v>
      </c>
      <c r="M49" s="99"/>
      <c r="N49" s="35" t="s">
        <v>26</v>
      </c>
      <c r="O49" s="100"/>
      <c r="P49" s="37" t="s">
        <v>38</v>
      </c>
      <c r="Q49" s="37"/>
      <c r="R49" s="72"/>
      <c r="S49" s="73"/>
    </row>
    <row r="50" spans="1:19" ht="20.25" customHeight="1" thickBot="1">
      <c r="A50" s="15"/>
      <c r="B50" s="16"/>
      <c r="C50" s="16"/>
      <c r="D50" s="16"/>
      <c r="E50" s="16"/>
      <c r="F50" s="23"/>
      <c r="G50" s="96"/>
      <c r="H50" s="16"/>
      <c r="I50" s="16"/>
      <c r="J50" s="16"/>
      <c r="K50" s="16"/>
      <c r="L50" s="86">
        <v>26</v>
      </c>
      <c r="M50" s="105" t="s">
        <v>39</v>
      </c>
      <c r="N50" s="88"/>
      <c r="O50" s="88"/>
      <c r="P50" s="88"/>
      <c r="Q50" s="42"/>
      <c r="R50" s="106">
        <f>R47+R48+R49</f>
        <v>0</v>
      </c>
      <c r="S50" s="107"/>
    </row>
    <row r="51" spans="1:19" ht="20.25" customHeight="1">
      <c r="A51" s="97" t="s">
        <v>724</v>
      </c>
      <c r="B51" s="27"/>
      <c r="C51" s="27"/>
      <c r="D51" s="27"/>
      <c r="E51" s="27"/>
      <c r="F51" s="28"/>
      <c r="G51" s="98" t="s">
        <v>727</v>
      </c>
      <c r="H51" s="27"/>
      <c r="I51" s="27"/>
      <c r="J51" s="27"/>
      <c r="K51" s="27"/>
      <c r="L51" s="63" t="s">
        <v>40</v>
      </c>
      <c r="M51" s="50"/>
      <c r="N51" s="65" t="s">
        <v>732</v>
      </c>
      <c r="O51" s="49"/>
      <c r="P51" s="49"/>
      <c r="Q51" s="49"/>
      <c r="R51" s="108"/>
      <c r="S51" s="52"/>
    </row>
    <row r="52" spans="1:19" ht="20.25" customHeight="1">
      <c r="A52" s="103" t="s">
        <v>726</v>
      </c>
      <c r="B52" s="18"/>
      <c r="C52" s="18"/>
      <c r="D52" s="18"/>
      <c r="E52" s="18"/>
      <c r="F52" s="19"/>
      <c r="G52" s="104"/>
      <c r="H52" s="18"/>
      <c r="I52" s="18"/>
      <c r="J52" s="18"/>
      <c r="K52" s="18"/>
      <c r="L52" s="69">
        <v>27</v>
      </c>
      <c r="M52" s="74" t="s">
        <v>729</v>
      </c>
      <c r="N52" s="37"/>
      <c r="O52" s="37"/>
      <c r="P52" s="37"/>
      <c r="Q52" s="35"/>
      <c r="R52" s="72">
        <v>0</v>
      </c>
      <c r="S52" s="73"/>
    </row>
    <row r="53" spans="1:19" ht="20.25" customHeight="1">
      <c r="A53" s="15"/>
      <c r="B53" s="16"/>
      <c r="C53" s="16"/>
      <c r="D53" s="16"/>
      <c r="E53" s="16"/>
      <c r="F53" s="23"/>
      <c r="G53" s="96"/>
      <c r="H53" s="16"/>
      <c r="I53" s="16"/>
      <c r="J53" s="16"/>
      <c r="K53" s="16"/>
      <c r="L53" s="69">
        <v>28</v>
      </c>
      <c r="M53" s="74" t="s">
        <v>730</v>
      </c>
      <c r="N53" s="37"/>
      <c r="O53" s="37"/>
      <c r="P53" s="37"/>
      <c r="Q53" s="35"/>
      <c r="R53" s="72">
        <v>0</v>
      </c>
      <c r="S53" s="73"/>
    </row>
    <row r="54" spans="1:19" ht="20.25" customHeight="1">
      <c r="A54" s="109" t="s">
        <v>724</v>
      </c>
      <c r="B54" s="42"/>
      <c r="C54" s="42"/>
      <c r="D54" s="42"/>
      <c r="E54" s="42"/>
      <c r="F54" s="110"/>
      <c r="G54" s="111" t="s">
        <v>727</v>
      </c>
      <c r="H54" s="42"/>
      <c r="I54" s="42"/>
      <c r="J54" s="42"/>
      <c r="K54" s="42"/>
      <c r="L54" s="86">
        <v>29</v>
      </c>
      <c r="M54" s="87" t="s">
        <v>731</v>
      </c>
      <c r="N54" s="88"/>
      <c r="O54" s="88"/>
      <c r="P54" s="88"/>
      <c r="Q54" s="89"/>
      <c r="R54" s="56">
        <v>0</v>
      </c>
      <c r="S54" s="112"/>
    </row>
  </sheetData>
  <mergeCells count="2">
    <mergeCell ref="P26:R26"/>
    <mergeCell ref="P28:R28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C41"/>
  <sheetViews>
    <sheetView showGridLines="0" workbookViewId="0" topLeftCell="A1">
      <pane ySplit="13" topLeftCell="A14" activePane="bottomLeft" state="frozen"/>
      <selection pane="bottomLeft" activeCell="A1" sqref="A1"/>
    </sheetView>
  </sheetViews>
  <sheetFormatPr defaultColWidth="9.140625" defaultRowHeight="12.75" customHeight="1" outlineLevelRow="2"/>
  <cols>
    <col min="1" max="1" width="12.7109375" style="4" customWidth="1"/>
    <col min="2" max="2" width="55.7109375" style="133" customWidth="1"/>
    <col min="3" max="3" width="13.7109375" style="134" customWidth="1"/>
    <col min="4" max="16384" width="9.140625" style="4" customWidth="1"/>
  </cols>
  <sheetData>
    <row r="1" spans="1:3" ht="18" customHeight="1">
      <c r="A1" s="113" t="s">
        <v>706</v>
      </c>
      <c r="B1" s="114"/>
      <c r="C1" s="115"/>
    </row>
    <row r="2" spans="1:3" ht="12" customHeight="1">
      <c r="A2" s="116" t="s">
        <v>41</v>
      </c>
      <c r="B2" s="117" t="str">
        <f>IF('Krycí list rozpočtu'!E5="","",'Krycí list rozpočtu'!E5)</f>
        <v>KRÁLŮV DVŮR - Parkoviště P+R</v>
      </c>
      <c r="C2" s="118"/>
    </row>
    <row r="3" spans="1:3" ht="12" customHeight="1">
      <c r="A3" s="116" t="s">
        <v>42</v>
      </c>
      <c r="B3" s="117" t="str">
        <f>IF('Krycí list rozpočtu'!E7="","",'Krycí list rozpočtu'!E7)</f>
        <v/>
      </c>
      <c r="C3" s="119"/>
    </row>
    <row r="4" spans="1:3" ht="12" customHeight="1">
      <c r="A4" s="116" t="s">
        <v>699</v>
      </c>
      <c r="B4" s="117" t="str">
        <f>IF('Krycí list rozpočtu'!E9="","",'Krycí list rozpočtu'!E9)</f>
        <v/>
      </c>
      <c r="C4" s="119"/>
    </row>
    <row r="5" spans="1:3" ht="12" customHeight="1">
      <c r="A5" s="120" t="s">
        <v>43</v>
      </c>
      <c r="B5" s="117" t="str">
        <f>IF('Krycí list rozpočtu'!P5="","",'Krycí list rozpočtu'!P5)</f>
        <v/>
      </c>
      <c r="C5" s="119"/>
    </row>
    <row r="6" spans="1:3" ht="6" customHeight="1">
      <c r="A6" s="120"/>
      <c r="B6" s="117"/>
      <c r="C6" s="119"/>
    </row>
    <row r="7" spans="1:3" ht="12" customHeight="1">
      <c r="A7" s="120" t="s">
        <v>700</v>
      </c>
      <c r="B7" s="117" t="str">
        <f>IF('Krycí list rozpočtu'!E26="","",'Krycí list rozpočtu'!E26)</f>
        <v/>
      </c>
      <c r="C7" s="119"/>
    </row>
    <row r="8" spans="1:3" ht="12" customHeight="1">
      <c r="A8" s="120" t="s">
        <v>701</v>
      </c>
      <c r="B8" s="117" t="str">
        <f>IF('Krycí list rozpočtu'!E28="","",'Krycí list rozpočtu'!E28)</f>
        <v>Město Králův Dvůr</v>
      </c>
      <c r="C8" s="119"/>
    </row>
    <row r="9" spans="1:3" ht="12" customHeight="1">
      <c r="A9" s="120" t="s">
        <v>702</v>
      </c>
      <c r="B9" s="117" t="str">
        <f>IF('Krycí list rozpočtu'!O31="","",'Krycí list rozpočtu'!O31)</f>
        <v/>
      </c>
      <c r="C9" s="119"/>
    </row>
    <row r="10" spans="1:3" ht="6" customHeight="1" thickBot="1">
      <c r="A10" s="121"/>
      <c r="B10" s="114"/>
      <c r="C10" s="115"/>
    </row>
    <row r="11" spans="1:3" ht="12" customHeight="1">
      <c r="A11" s="122" t="s">
        <v>44</v>
      </c>
      <c r="B11" s="123" t="s">
        <v>45</v>
      </c>
      <c r="C11" s="124" t="s">
        <v>704</v>
      </c>
    </row>
    <row r="12" spans="1:3" ht="12" customHeight="1" thickBot="1">
      <c r="A12" s="125">
        <v>1</v>
      </c>
      <c r="B12" s="126">
        <v>2</v>
      </c>
      <c r="C12" s="127">
        <v>3</v>
      </c>
    </row>
    <row r="13" spans="1:3" ht="3.75" customHeight="1">
      <c r="A13" s="128"/>
      <c r="B13" s="129"/>
      <c r="C13" s="130"/>
    </row>
    <row r="14" spans="1:3" s="131" customFormat="1" ht="11.25">
      <c r="A14" s="232" t="str">
        <f>IF(Rozpočet!D14&lt;&gt;"",Rozpočet!D14,"")</f>
        <v/>
      </c>
      <c r="B14" s="233" t="str">
        <f>IF(Rozpočet!E14&lt;&gt;"",Rozpočet!E14,"")</f>
        <v>SO 101 - Komunikace</v>
      </c>
      <c r="C14" s="234">
        <f>IF(Rozpočet!I14&lt;&gt;"",Rozpočet!I14,"")</f>
        <v>0</v>
      </c>
    </row>
    <row r="15" spans="1:3" s="131" customFormat="1" ht="11.25" outlineLevel="1">
      <c r="A15" s="235" t="str">
        <f>IF(Rozpočet!D15&lt;&gt;"",Rozpočet!D15,"")</f>
        <v/>
      </c>
      <c r="B15" s="236" t="str">
        <f>IF(Rozpočet!E15&lt;&gt;"",Rozpočet!E15,"")</f>
        <v>Práce a dodávky HSV</v>
      </c>
      <c r="C15" s="237">
        <f>IF(Rozpočet!I15&lt;&gt;"",Rozpočet!I15,"")</f>
        <v>0</v>
      </c>
    </row>
    <row r="16" spans="1:3" s="131" customFormat="1" ht="11.25" outlineLevel="2">
      <c r="A16" s="235" t="str">
        <f>IF(Rozpočet!D16&lt;&gt;"",Rozpočet!D16,"")</f>
        <v/>
      </c>
      <c r="B16" s="236" t="str">
        <f>IF(Rozpočet!E16&lt;&gt;"",Rozpočet!E16,"")</f>
        <v>Zemní práce</v>
      </c>
      <c r="C16" s="237">
        <f>IF(Rozpočet!I16&lt;&gt;"",Rozpočet!I16,"")</f>
        <v>0</v>
      </c>
    </row>
    <row r="17" spans="1:3" s="131" customFormat="1" ht="11.25" outlineLevel="2">
      <c r="A17" s="235" t="str">
        <f>IF(Rozpočet!D33&lt;&gt;"",Rozpočet!D33,"")</f>
        <v/>
      </c>
      <c r="B17" s="236" t="str">
        <f>IF(Rozpočet!E33&lt;&gt;"",Rozpočet!E33,"")</f>
        <v>Zakládání</v>
      </c>
      <c r="C17" s="237">
        <f>IF(Rozpočet!I33&lt;&gt;"",Rozpočet!I33,"")</f>
        <v>0</v>
      </c>
    </row>
    <row r="18" spans="1:3" s="131" customFormat="1" ht="11.25" outlineLevel="2">
      <c r="A18" s="235" t="str">
        <f>IF(Rozpočet!D37&lt;&gt;"",Rozpočet!D37,"")</f>
        <v/>
      </c>
      <c r="B18" s="236" t="str">
        <f>IF(Rozpočet!E37&lt;&gt;"",Rozpočet!E37,"")</f>
        <v>Komunikace pozemní</v>
      </c>
      <c r="C18" s="237">
        <f>IF(Rozpočet!I37&lt;&gt;"",Rozpočet!I37,"")</f>
        <v>0</v>
      </c>
    </row>
    <row r="19" spans="1:3" s="131" customFormat="1" ht="11.25" outlineLevel="2">
      <c r="A19" s="235" t="str">
        <f>IF(Rozpočet!D54&lt;&gt;"",Rozpočet!D54,"")</f>
        <v/>
      </c>
      <c r="B19" s="236" t="str">
        <f>IF(Rozpočet!E54&lt;&gt;"",Rozpočet!E54,"")</f>
        <v>Ostatní konstrukce a práce, bourání</v>
      </c>
      <c r="C19" s="237">
        <f>IF(Rozpočet!I54&lt;&gt;"",Rozpočet!I54,"")</f>
        <v>0</v>
      </c>
    </row>
    <row r="20" spans="1:3" s="131" customFormat="1" ht="11.25" outlineLevel="2">
      <c r="A20" s="235" t="str">
        <f>IF(Rozpočet!D81&lt;&gt;"",Rozpočet!D81,"")</f>
        <v/>
      </c>
      <c r="B20" s="236" t="str">
        <f>IF(Rozpočet!E81&lt;&gt;"",Rozpočet!E81,"")</f>
        <v>Přesun sutě</v>
      </c>
      <c r="C20" s="237">
        <f>IF(Rozpočet!I81&lt;&gt;"",Rozpočet!I81,"")</f>
        <v>0</v>
      </c>
    </row>
    <row r="21" spans="1:3" s="131" customFormat="1" ht="11.25" outlineLevel="2">
      <c r="A21" s="235" t="str">
        <f>IF(Rozpočet!D87&lt;&gt;"",Rozpočet!D87,"")</f>
        <v/>
      </c>
      <c r="B21" s="236" t="str">
        <f>IF(Rozpočet!E87&lt;&gt;"",Rozpočet!E87,"")</f>
        <v>Přesun hmot</v>
      </c>
      <c r="C21" s="237">
        <f>IF(Rozpočet!I87&lt;&gt;"",Rozpočet!I87,"")</f>
        <v>0</v>
      </c>
    </row>
    <row r="22" spans="1:3" s="131" customFormat="1" ht="11.25">
      <c r="A22" s="232" t="str">
        <f>IF(Rozpočet!D89&lt;&gt;"",Rozpočet!D89,"")</f>
        <v/>
      </c>
      <c r="B22" s="233" t="str">
        <f>IF(Rozpočet!E89&lt;&gt;"",Rozpočet!E89,"")</f>
        <v>SO 301 - Dešťová kanalizace</v>
      </c>
      <c r="C22" s="234">
        <f>IF(Rozpočet!I89&lt;&gt;"",Rozpočet!I89,"")</f>
        <v>0</v>
      </c>
    </row>
    <row r="23" spans="1:3" s="131" customFormat="1" ht="11.25" outlineLevel="1">
      <c r="A23" s="235" t="str">
        <f>IF(Rozpočet!D90&lt;&gt;"",Rozpočet!D90,"")</f>
        <v/>
      </c>
      <c r="B23" s="236" t="str">
        <f>IF(Rozpočet!E90&lt;&gt;"",Rozpočet!E90,"")</f>
        <v>Práce a dodávky HSV</v>
      </c>
      <c r="C23" s="237">
        <f>IF(Rozpočet!I90&lt;&gt;"",Rozpočet!I90,"")</f>
        <v>0</v>
      </c>
    </row>
    <row r="24" spans="1:3" s="131" customFormat="1" ht="11.25" outlineLevel="2">
      <c r="A24" s="235" t="str">
        <f>IF(Rozpočet!D91&lt;&gt;"",Rozpočet!D91,"")</f>
        <v/>
      </c>
      <c r="B24" s="236" t="str">
        <f>IF(Rozpočet!E91&lt;&gt;"",Rozpočet!E91,"")</f>
        <v>Zemní práce</v>
      </c>
      <c r="C24" s="237">
        <f>IF(Rozpočet!I91&lt;&gt;"",Rozpočet!I91,"")</f>
        <v>0</v>
      </c>
    </row>
    <row r="25" spans="1:3" s="131" customFormat="1" ht="11.25" outlineLevel="2">
      <c r="A25" s="235" t="str">
        <f>IF(Rozpočet!D101&lt;&gt;"",Rozpočet!D101,"")</f>
        <v/>
      </c>
      <c r="B25" s="236" t="str">
        <f>IF(Rozpočet!E101&lt;&gt;"",Rozpočet!E101,"")</f>
        <v>Vodorovné konstrukce</v>
      </c>
      <c r="C25" s="237">
        <f>IF(Rozpočet!I101&lt;&gt;"",Rozpočet!I101,"")</f>
        <v>0</v>
      </c>
    </row>
    <row r="26" spans="1:3" s="131" customFormat="1" ht="11.25" outlineLevel="2">
      <c r="A26" s="235" t="str">
        <f>IF(Rozpočet!D109&lt;&gt;"",Rozpočet!D109,"")</f>
        <v/>
      </c>
      <c r="B26" s="236" t="str">
        <f>IF(Rozpočet!E109&lt;&gt;"",Rozpočet!E109,"")</f>
        <v>Trubní vedení</v>
      </c>
      <c r="C26" s="237">
        <f>IF(Rozpočet!I109&lt;&gt;"",Rozpočet!I109,"")</f>
        <v>0</v>
      </c>
    </row>
    <row r="27" spans="1:3" s="131" customFormat="1" ht="11.25" outlineLevel="2">
      <c r="A27" s="235" t="str">
        <f>IF(Rozpočet!D144&lt;&gt;"",Rozpočet!D144,"")</f>
        <v/>
      </c>
      <c r="B27" s="236" t="str">
        <f>IF(Rozpočet!E144&lt;&gt;"",Rozpočet!E144,"")</f>
        <v>Ostatní konstrukce a práce, bourání</v>
      </c>
      <c r="C27" s="237">
        <f>IF(Rozpočet!I144&lt;&gt;"",Rozpočet!I144,"")</f>
        <v>0</v>
      </c>
    </row>
    <row r="28" spans="1:3" s="131" customFormat="1" ht="11.25" outlineLevel="2">
      <c r="A28" s="235" t="str">
        <f>IF(Rozpočet!D147&lt;&gt;"",Rozpočet!D147,"")</f>
        <v/>
      </c>
      <c r="B28" s="236" t="str">
        <f>IF(Rozpočet!E147&lt;&gt;"",Rozpočet!E147,"")</f>
        <v>Přesun hmot</v>
      </c>
      <c r="C28" s="237">
        <f>IF(Rozpočet!I147&lt;&gt;"",Rozpočet!I147,"")</f>
        <v>0</v>
      </c>
    </row>
    <row r="29" spans="1:3" s="131" customFormat="1" ht="11.25">
      <c r="A29" s="232" t="str">
        <f>IF(Rozpočet!D149&lt;&gt;"",Rozpočet!D149,"")</f>
        <v/>
      </c>
      <c r="B29" s="233" t="str">
        <f>IF(Rozpočet!E149&lt;&gt;"",Rozpočet!E149,"")</f>
        <v>SO 401 - Veřejné osvětlení</v>
      </c>
      <c r="C29" s="234">
        <f>IF(Rozpočet!I149&lt;&gt;"",Rozpočet!I149,"")</f>
        <v>0</v>
      </c>
    </row>
    <row r="30" spans="1:3" s="131" customFormat="1" ht="11.25" outlineLevel="1">
      <c r="A30" s="235" t="str">
        <f>IF(Rozpočet!D150&lt;&gt;"",Rozpočet!D150,"")</f>
        <v/>
      </c>
      <c r="B30" s="236" t="str">
        <f>IF(Rozpočet!E150&lt;&gt;"",Rozpočet!E150,"")</f>
        <v>Práce a dodávky M</v>
      </c>
      <c r="C30" s="237">
        <f>IF(Rozpočet!I150&lt;&gt;"",Rozpočet!I150,"")</f>
        <v>0</v>
      </c>
    </row>
    <row r="31" spans="1:3" s="131" customFormat="1" ht="11.25" outlineLevel="2">
      <c r="A31" s="235" t="str">
        <f>IF(Rozpočet!D151&lt;&gt;"",Rozpočet!D151,"")</f>
        <v/>
      </c>
      <c r="B31" s="236" t="str">
        <f>IF(Rozpočet!E151&lt;&gt;"",Rozpočet!E151,"")</f>
        <v>Elektromontáže</v>
      </c>
      <c r="C31" s="237">
        <f>IF(Rozpočet!I151&lt;&gt;"",Rozpočet!I151,"")</f>
        <v>0</v>
      </c>
    </row>
    <row r="32" spans="1:3" s="131" customFormat="1" ht="11.25">
      <c r="A32" s="232" t="str">
        <f>IF(Rozpočet!D214&lt;&gt;"",Rozpočet!D214,"")</f>
        <v/>
      </c>
      <c r="B32" s="233" t="str">
        <f>IF(Rozpočet!E214&lt;&gt;"",Rozpočet!E214,"")</f>
        <v>SO 801 - Vegetační úpravy</v>
      </c>
      <c r="C32" s="234">
        <f>IF(Rozpočet!I214&lt;&gt;"",Rozpočet!I214,"")</f>
        <v>0</v>
      </c>
    </row>
    <row r="33" spans="1:3" s="131" customFormat="1" ht="11.25" outlineLevel="1">
      <c r="A33" s="235" t="str">
        <f>IF(Rozpočet!D215&lt;&gt;"",Rozpočet!D215,"")</f>
        <v/>
      </c>
      <c r="B33" s="236" t="str">
        <f>IF(Rozpočet!E215&lt;&gt;"",Rozpočet!E215,"")</f>
        <v>Práce a dodávky HSV</v>
      </c>
      <c r="C33" s="237">
        <f>IF(Rozpočet!I215&lt;&gt;"",Rozpočet!I215,"")</f>
        <v>0</v>
      </c>
    </row>
    <row r="34" spans="1:3" s="131" customFormat="1" ht="11.25" outlineLevel="2">
      <c r="A34" s="235" t="str">
        <f>IF(Rozpočet!D216&lt;&gt;"",Rozpočet!D216,"")</f>
        <v/>
      </c>
      <c r="B34" s="236" t="str">
        <f>IF(Rozpočet!E216&lt;&gt;"",Rozpočet!E216,"")</f>
        <v>Zemní práce</v>
      </c>
      <c r="C34" s="237">
        <f>IF(Rozpočet!I216&lt;&gt;"",Rozpočet!I216,"")</f>
        <v>0</v>
      </c>
    </row>
    <row r="35" spans="1:3" s="131" customFormat="1" ht="11.25">
      <c r="A35" s="232" t="str">
        <f>IF(Rozpočet!D245&lt;&gt;"",Rozpočet!D245,"")</f>
        <v/>
      </c>
      <c r="B35" s="233" t="str">
        <f>IF(Rozpočet!E245&lt;&gt;"",Rozpočet!E245,"")</f>
        <v>Vedlejší rozpočtové náklady</v>
      </c>
      <c r="C35" s="234">
        <f>IF(Rozpočet!I245&lt;&gt;"",Rozpočet!I245,"")</f>
        <v>0</v>
      </c>
    </row>
    <row r="36" spans="1:3" s="132" customFormat="1" ht="11.25" outlineLevel="1">
      <c r="A36" s="238" t="str">
        <f>IF(Rozpočet!D246&lt;&gt;"",Rozpočet!D246,"")</f>
        <v/>
      </c>
      <c r="B36" s="236" t="str">
        <f>IF(Rozpočet!E246&lt;&gt;"",Rozpočet!E246,"")</f>
        <v>Průzkumné, geodetické a projektové práce</v>
      </c>
      <c r="C36" s="237">
        <f>IF(Rozpočet!I246&lt;&gt;"",Rozpočet!I246,"")</f>
        <v>0</v>
      </c>
    </row>
    <row r="37" spans="1:3" ht="12.75" outlineLevel="1">
      <c r="A37" s="242" t="str">
        <f>IF(Rozpočet!D250&lt;&gt;"",Rozpočet!D250,"")</f>
        <v/>
      </c>
      <c r="B37" s="243" t="str">
        <f>IF(Rozpočet!E250&lt;&gt;"",Rozpočet!E250,"")</f>
        <v>Zařízení staveniště</v>
      </c>
      <c r="C37" s="244">
        <f>IF(Rozpočet!I250&lt;&gt;"",Rozpočet!I250,"")</f>
        <v>0</v>
      </c>
    </row>
    <row r="38" spans="1:3" ht="12.75" outlineLevel="1">
      <c r="A38" s="242" t="str">
        <f>IF(Rozpočet!D252&lt;&gt;"",Rozpočet!D252,"")</f>
        <v/>
      </c>
      <c r="B38" s="243" t="str">
        <f>IF(Rozpočet!E252&lt;&gt;"",Rozpočet!E252,"")</f>
        <v>Územní vlivy</v>
      </c>
      <c r="C38" s="244">
        <f>IF(Rozpočet!I252&lt;&gt;"",Rozpočet!I252,"")</f>
        <v>0</v>
      </c>
    </row>
    <row r="39" spans="1:3" ht="12.75" outlineLevel="1">
      <c r="A39" s="242" t="str">
        <f>IF(Rozpočet!D254&lt;&gt;"",Rozpočet!D254,"")</f>
        <v/>
      </c>
      <c r="B39" s="243" t="str">
        <f>IF(Rozpočet!E254&lt;&gt;"",Rozpočet!E254,"")</f>
        <v>Provozní vlivy</v>
      </c>
      <c r="C39" s="244">
        <f>IF(Rozpočet!I254&lt;&gt;"",Rozpočet!I254,"")</f>
        <v>0</v>
      </c>
    </row>
    <row r="40" spans="1:3" ht="12.75">
      <c r="A40" s="245"/>
      <c r="B40" s="246" t="str">
        <f>IF(Rozpočet!E256&lt;&gt;"",Rozpočet!E256,"")</f>
        <v>Celkem</v>
      </c>
      <c r="C40" s="247">
        <f>IF(Rozpočet!I256&lt;&gt;"",Rozpočet!I256,"")</f>
        <v>0</v>
      </c>
    </row>
    <row r="41" spans="1:3" ht="12.75" customHeight="1">
      <c r="A41" s="239"/>
      <c r="B41" s="240"/>
      <c r="C41" s="241"/>
    </row>
  </sheetData>
  <printOptions horizontalCentered="1"/>
  <pageMargins left="1.1023622047244095" right="1.1023622047244095" top="0.7874015748031497" bottom="0.7874015748031497" header="0.3937007874015748" footer="0.3937007874015748"/>
  <pageSetup fitToHeight="0" fitToWidth="1" horizontalDpi="600" verticalDpi="600" orientation="portrait" paperSize="9" scale="96" r:id="rId1"/>
  <headerFooter alignWithMargins="0">
    <oddFooter>&amp;C&amp;8- &amp;P/&amp;N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L256"/>
  <sheetViews>
    <sheetView showGridLines="0" tabSelected="1" workbookViewId="0" topLeftCell="A1">
      <pane ySplit="13" topLeftCell="A223" activePane="bottomLeft" state="frozen"/>
      <selection pane="bottomLeft" activeCell="G250" sqref="G250"/>
    </sheetView>
  </sheetViews>
  <sheetFormatPr defaultColWidth="9.140625" defaultRowHeight="11.25" customHeight="1" outlineLevelRow="3" outlineLevelCol="1"/>
  <cols>
    <col min="1" max="1" width="5.7109375" style="168" customWidth="1"/>
    <col min="2" max="2" width="4.57421875" style="143" customWidth="1"/>
    <col min="3" max="3" width="8.140625" style="143" customWidth="1"/>
    <col min="4" max="4" width="12.7109375" style="143" customWidth="1"/>
    <col min="5" max="5" width="55.7109375" style="169" customWidth="1"/>
    <col min="6" max="6" width="4.7109375" style="168" customWidth="1"/>
    <col min="7" max="7" width="7.8515625" style="170" customWidth="1"/>
    <col min="8" max="8" width="10.7109375" style="171" customWidth="1"/>
    <col min="9" max="9" width="13.7109375" style="171" customWidth="1"/>
    <col min="10" max="10" width="7.28125" style="172" customWidth="1"/>
    <col min="11" max="11" width="9.28125" style="173" hidden="1" customWidth="1" outlineLevel="1"/>
    <col min="12" max="12" width="6.00390625" style="173" hidden="1" customWidth="1" outlineLevel="1"/>
    <col min="13" max="13" width="9.140625" style="143" customWidth="1" collapsed="1"/>
    <col min="14" max="16384" width="9.140625" style="143" customWidth="1"/>
  </cols>
  <sheetData>
    <row r="1" spans="1:12" ht="18" customHeight="1">
      <c r="A1" s="135" t="s">
        <v>46</v>
      </c>
      <c r="B1" s="136"/>
      <c r="C1" s="136"/>
      <c r="D1" s="136"/>
      <c r="E1" s="137"/>
      <c r="F1" s="138"/>
      <c r="G1" s="139"/>
      <c r="H1" s="140"/>
      <c r="I1" s="140"/>
      <c r="J1" s="141"/>
      <c r="K1" s="142"/>
      <c r="L1" s="142"/>
    </row>
    <row r="2" spans="1:12" ht="11.25" customHeight="1">
      <c r="A2" s="144" t="s">
        <v>41</v>
      </c>
      <c r="B2" s="145"/>
      <c r="C2" s="146" t="str">
        <f>IF('Krycí list rozpočtu'!E5="","",'Krycí list rozpočtu'!E5)</f>
        <v>KRÁLŮV DVŮR - Parkoviště P+R</v>
      </c>
      <c r="D2" s="145"/>
      <c r="E2" s="147"/>
      <c r="F2" s="148"/>
      <c r="G2" s="149"/>
      <c r="H2" s="150"/>
      <c r="I2" s="150"/>
      <c r="J2" s="141"/>
      <c r="K2" s="142"/>
      <c r="L2" s="142"/>
    </row>
    <row r="3" spans="1:12" ht="11.25" customHeight="1">
      <c r="A3" s="144" t="s">
        <v>42</v>
      </c>
      <c r="B3" s="145"/>
      <c r="C3" s="146" t="str">
        <f>IF('Krycí list rozpočtu'!E7="","",'Krycí list rozpočtu'!E7)</f>
        <v/>
      </c>
      <c r="D3" s="145"/>
      <c r="E3" s="147"/>
      <c r="F3" s="148"/>
      <c r="G3" s="149"/>
      <c r="H3" s="150"/>
      <c r="I3" s="150"/>
      <c r="J3" s="141"/>
      <c r="K3" s="142"/>
      <c r="L3" s="142"/>
    </row>
    <row r="4" spans="1:12" ht="11.25" customHeight="1">
      <c r="A4" s="144" t="s">
        <v>699</v>
      </c>
      <c r="B4" s="145"/>
      <c r="C4" s="146" t="str">
        <f>IF('Krycí list rozpočtu'!E9="","",'Krycí list rozpočtu'!E9)</f>
        <v/>
      </c>
      <c r="D4" s="145"/>
      <c r="E4" s="147"/>
      <c r="F4" s="148"/>
      <c r="G4" s="149"/>
      <c r="H4" s="150"/>
      <c r="I4" s="150"/>
      <c r="J4" s="141"/>
      <c r="K4" s="142"/>
      <c r="L4" s="142"/>
    </row>
    <row r="5" spans="1:12" ht="11.25" customHeight="1">
      <c r="A5" s="145" t="s">
        <v>47</v>
      </c>
      <c r="B5" s="145"/>
      <c r="C5" s="146" t="str">
        <f>IF('Krycí list rozpočtu'!P5="","",'Krycí list rozpočtu'!P5)</f>
        <v/>
      </c>
      <c r="D5" s="145"/>
      <c r="E5" s="147"/>
      <c r="F5" s="148"/>
      <c r="G5" s="149"/>
      <c r="H5" s="150"/>
      <c r="I5" s="150"/>
      <c r="J5" s="141"/>
      <c r="K5" s="142"/>
      <c r="L5" s="142"/>
    </row>
    <row r="6" spans="1:12" ht="5.25" customHeight="1">
      <c r="A6" s="145"/>
      <c r="B6" s="145"/>
      <c r="C6" s="146"/>
      <c r="D6" s="145"/>
      <c r="E6" s="147"/>
      <c r="F6" s="148"/>
      <c r="G6" s="149"/>
      <c r="H6" s="150"/>
      <c r="I6" s="150"/>
      <c r="J6" s="141"/>
      <c r="K6" s="142"/>
      <c r="L6" s="142"/>
    </row>
    <row r="7" spans="1:12" ht="11.25" customHeight="1">
      <c r="A7" s="145" t="s">
        <v>700</v>
      </c>
      <c r="B7" s="145"/>
      <c r="C7" s="146" t="str">
        <f>IF('Krycí list rozpočtu'!E26="","",'Krycí list rozpočtu'!E26)</f>
        <v/>
      </c>
      <c r="D7" s="145"/>
      <c r="E7" s="147"/>
      <c r="F7" s="148"/>
      <c r="G7" s="149"/>
      <c r="H7" s="150"/>
      <c r="I7" s="150"/>
      <c r="J7" s="141"/>
      <c r="K7" s="142"/>
      <c r="L7" s="142"/>
    </row>
    <row r="8" spans="1:12" ht="11.25" customHeight="1">
      <c r="A8" s="145" t="s">
        <v>701</v>
      </c>
      <c r="B8" s="145"/>
      <c r="C8" s="146" t="str">
        <f>IF('Krycí list rozpočtu'!E28="","",'Krycí list rozpočtu'!E28)</f>
        <v>Město Králův Dvůr</v>
      </c>
      <c r="D8" s="145"/>
      <c r="E8" s="147"/>
      <c r="F8" s="148"/>
      <c r="G8" s="149"/>
      <c r="H8" s="150"/>
      <c r="I8" s="150"/>
      <c r="J8" s="141"/>
      <c r="K8" s="142"/>
      <c r="L8" s="142"/>
    </row>
    <row r="9" spans="1:12" ht="11.25" customHeight="1">
      <c r="A9" s="145" t="s">
        <v>702</v>
      </c>
      <c r="B9" s="145"/>
      <c r="C9" s="146" t="str">
        <f>IF('Krycí list rozpočtu'!O31="","",'Krycí list rozpočtu'!O31)</f>
        <v/>
      </c>
      <c r="D9" s="145"/>
      <c r="E9" s="147"/>
      <c r="F9" s="148"/>
      <c r="G9" s="149"/>
      <c r="H9" s="150"/>
      <c r="I9" s="150"/>
      <c r="J9" s="141"/>
      <c r="K9" s="142"/>
      <c r="L9" s="142"/>
    </row>
    <row r="10" spans="1:12" ht="6" customHeight="1" thickBot="1">
      <c r="A10" s="138"/>
      <c r="B10" s="136"/>
      <c r="C10" s="136"/>
      <c r="D10" s="136"/>
      <c r="E10" s="137"/>
      <c r="F10" s="138"/>
      <c r="G10" s="139"/>
      <c r="H10" s="140"/>
      <c r="I10" s="140"/>
      <c r="J10" s="141"/>
      <c r="K10" s="142"/>
      <c r="L10" s="142"/>
    </row>
    <row r="11" spans="1:12" ht="21.75" customHeight="1">
      <c r="A11" s="151" t="s">
        <v>48</v>
      </c>
      <c r="B11" s="152" t="s">
        <v>49</v>
      </c>
      <c r="C11" s="152" t="s">
        <v>50</v>
      </c>
      <c r="D11" s="152" t="s">
        <v>51</v>
      </c>
      <c r="E11" s="152" t="s">
        <v>45</v>
      </c>
      <c r="F11" s="152" t="s">
        <v>52</v>
      </c>
      <c r="G11" s="152" t="s">
        <v>703</v>
      </c>
      <c r="H11" s="152" t="s">
        <v>53</v>
      </c>
      <c r="I11" s="152" t="s">
        <v>704</v>
      </c>
      <c r="J11" s="153" t="s">
        <v>705</v>
      </c>
      <c r="K11" s="154" t="s">
        <v>54</v>
      </c>
      <c r="L11" s="155" t="s">
        <v>55</v>
      </c>
    </row>
    <row r="12" spans="1:12" ht="11.25" customHeight="1" thickBot="1">
      <c r="A12" s="156">
        <v>1</v>
      </c>
      <c r="B12" s="157">
        <v>2</v>
      </c>
      <c r="C12" s="157">
        <v>3</v>
      </c>
      <c r="D12" s="157">
        <v>4</v>
      </c>
      <c r="E12" s="158">
        <v>5</v>
      </c>
      <c r="F12" s="157">
        <v>6</v>
      </c>
      <c r="G12" s="157">
        <v>7</v>
      </c>
      <c r="H12" s="157">
        <v>8</v>
      </c>
      <c r="I12" s="157">
        <v>9</v>
      </c>
      <c r="J12" s="159">
        <v>10</v>
      </c>
      <c r="K12" s="160">
        <v>11</v>
      </c>
      <c r="L12" s="161">
        <v>12</v>
      </c>
    </row>
    <row r="13" spans="1:12" ht="3.75" customHeight="1">
      <c r="A13" s="162"/>
      <c r="B13" s="163"/>
      <c r="C13" s="163"/>
      <c r="D13" s="163"/>
      <c r="E13" s="164"/>
      <c r="F13" s="162"/>
      <c r="G13" s="165"/>
      <c r="H13" s="166"/>
      <c r="I13" s="166"/>
      <c r="J13" s="167"/>
      <c r="K13" s="142"/>
      <c r="L13" s="142"/>
    </row>
    <row r="14" spans="1:12" ht="12.75">
      <c r="A14" s="175"/>
      <c r="B14" s="176"/>
      <c r="C14" s="176"/>
      <c r="D14" s="177" t="s">
        <v>56</v>
      </c>
      <c r="E14" s="178" t="s">
        <v>57</v>
      </c>
      <c r="F14" s="175"/>
      <c r="G14" s="179"/>
      <c r="H14" s="180"/>
      <c r="I14" s="180">
        <f>SUBTOTAL(9,I15:I88)</f>
        <v>0</v>
      </c>
      <c r="J14" s="181"/>
      <c r="K14" s="182"/>
      <c r="L14" s="182" t="s">
        <v>58</v>
      </c>
    </row>
    <row r="15" spans="1:12" ht="12.75" outlineLevel="1">
      <c r="A15" s="183"/>
      <c r="B15" s="184"/>
      <c r="C15" s="184"/>
      <c r="D15" s="185" t="s">
        <v>56</v>
      </c>
      <c r="E15" s="186" t="s">
        <v>59</v>
      </c>
      <c r="F15" s="183"/>
      <c r="G15" s="187"/>
      <c r="H15" s="188"/>
      <c r="I15" s="188">
        <f>SUBTOTAL(9,I16:I88)</f>
        <v>0</v>
      </c>
      <c r="J15" s="189"/>
      <c r="K15" s="190"/>
      <c r="L15" s="190" t="s">
        <v>60</v>
      </c>
    </row>
    <row r="16" spans="1:12" ht="13.5" outlineLevel="2" thickBot="1">
      <c r="A16" s="183"/>
      <c r="B16" s="184"/>
      <c r="C16" s="184"/>
      <c r="D16" s="185" t="s">
        <v>56</v>
      </c>
      <c r="E16" s="186" t="s">
        <v>61</v>
      </c>
      <c r="F16" s="183"/>
      <c r="G16" s="187"/>
      <c r="H16" s="188"/>
      <c r="I16" s="188">
        <f>SUBTOTAL(9,I17:I32)</f>
        <v>0</v>
      </c>
      <c r="J16" s="189"/>
      <c r="K16" s="190"/>
      <c r="L16" s="190" t="s">
        <v>62</v>
      </c>
    </row>
    <row r="17" spans="1:12" ht="22.5" outlineLevel="3">
      <c r="A17" s="199" t="s">
        <v>6</v>
      </c>
      <c r="B17" s="200"/>
      <c r="C17" s="200"/>
      <c r="D17" s="201" t="s">
        <v>63</v>
      </c>
      <c r="E17" s="202" t="s">
        <v>64</v>
      </c>
      <c r="F17" s="203" t="s">
        <v>65</v>
      </c>
      <c r="G17" s="204">
        <v>293</v>
      </c>
      <c r="H17" s="205"/>
      <c r="I17" s="205">
        <f aca="true" t="shared" si="0" ref="I17:I22">ROUND(G17*H17,2)</f>
        <v>0</v>
      </c>
      <c r="J17" s="213">
        <v>21</v>
      </c>
      <c r="K17" s="174">
        <v>8</v>
      </c>
      <c r="L17" s="174" t="s">
        <v>66</v>
      </c>
    </row>
    <row r="18" spans="1:12" ht="33.75" outlineLevel="3">
      <c r="A18" s="197" t="s">
        <v>67</v>
      </c>
      <c r="B18" s="191"/>
      <c r="C18" s="191"/>
      <c r="D18" s="192" t="s">
        <v>68</v>
      </c>
      <c r="E18" s="193" t="s">
        <v>69</v>
      </c>
      <c r="F18" s="194" t="s">
        <v>70</v>
      </c>
      <c r="G18" s="195">
        <v>12</v>
      </c>
      <c r="H18" s="196"/>
      <c r="I18" s="196">
        <f t="shared" si="0"/>
        <v>0</v>
      </c>
      <c r="J18" s="214">
        <v>21</v>
      </c>
      <c r="K18" s="174">
        <v>8</v>
      </c>
      <c r="L18" s="174" t="s">
        <v>66</v>
      </c>
    </row>
    <row r="19" spans="1:12" ht="12.75" outlineLevel="3">
      <c r="A19" s="197" t="s">
        <v>71</v>
      </c>
      <c r="B19" s="191"/>
      <c r="C19" s="191"/>
      <c r="D19" s="192" t="s">
        <v>72</v>
      </c>
      <c r="E19" s="193" t="s">
        <v>73</v>
      </c>
      <c r="F19" s="194" t="s">
        <v>65</v>
      </c>
      <c r="G19" s="195">
        <v>9</v>
      </c>
      <c r="H19" s="196"/>
      <c r="I19" s="196">
        <f t="shared" si="0"/>
        <v>0</v>
      </c>
      <c r="J19" s="214">
        <v>21</v>
      </c>
      <c r="K19" s="174">
        <v>8</v>
      </c>
      <c r="L19" s="174" t="s">
        <v>66</v>
      </c>
    </row>
    <row r="20" spans="1:12" ht="12.75" outlineLevel="3">
      <c r="A20" s="197" t="s">
        <v>74</v>
      </c>
      <c r="B20" s="191"/>
      <c r="C20" s="191"/>
      <c r="D20" s="192" t="s">
        <v>75</v>
      </c>
      <c r="E20" s="193" t="s">
        <v>76</v>
      </c>
      <c r="F20" s="194" t="s">
        <v>65</v>
      </c>
      <c r="G20" s="195">
        <v>28.6</v>
      </c>
      <c r="H20" s="196"/>
      <c r="I20" s="196">
        <f t="shared" si="0"/>
        <v>0</v>
      </c>
      <c r="J20" s="214">
        <v>21</v>
      </c>
      <c r="K20" s="174">
        <v>8</v>
      </c>
      <c r="L20" s="174" t="s">
        <v>66</v>
      </c>
    </row>
    <row r="21" spans="1:12" ht="22.5" outlineLevel="3">
      <c r="A21" s="197" t="s">
        <v>77</v>
      </c>
      <c r="B21" s="191"/>
      <c r="C21" s="191"/>
      <c r="D21" s="192" t="s">
        <v>78</v>
      </c>
      <c r="E21" s="193" t="s">
        <v>79</v>
      </c>
      <c r="F21" s="194" t="s">
        <v>65</v>
      </c>
      <c r="G21" s="195">
        <v>319.8</v>
      </c>
      <c r="H21" s="196"/>
      <c r="I21" s="196">
        <f t="shared" si="0"/>
        <v>0</v>
      </c>
      <c r="J21" s="214">
        <v>21</v>
      </c>
      <c r="K21" s="174">
        <v>8</v>
      </c>
      <c r="L21" s="174" t="s">
        <v>66</v>
      </c>
    </row>
    <row r="22" spans="1:12" ht="22.5" outlineLevel="3">
      <c r="A22" s="197" t="s">
        <v>80</v>
      </c>
      <c r="B22" s="191"/>
      <c r="C22" s="191"/>
      <c r="D22" s="192" t="s">
        <v>81</v>
      </c>
      <c r="E22" s="193" t="s">
        <v>82</v>
      </c>
      <c r="F22" s="194" t="s">
        <v>83</v>
      </c>
      <c r="G22" s="195">
        <v>347.81</v>
      </c>
      <c r="H22" s="196"/>
      <c r="I22" s="196">
        <f t="shared" si="0"/>
        <v>0</v>
      </c>
      <c r="J22" s="214">
        <v>21</v>
      </c>
      <c r="K22" s="174">
        <v>8</v>
      </c>
      <c r="L22" s="174" t="s">
        <v>66</v>
      </c>
    </row>
    <row r="23" spans="1:12" ht="33.75" outlineLevel="3">
      <c r="A23" s="198"/>
      <c r="B23" s="191"/>
      <c r="C23" s="191"/>
      <c r="D23" s="192" t="s">
        <v>84</v>
      </c>
      <c r="E23" s="193" t="s">
        <v>85</v>
      </c>
      <c r="F23" s="194"/>
      <c r="G23" s="195"/>
      <c r="H23" s="196"/>
      <c r="I23" s="196"/>
      <c r="J23" s="214"/>
      <c r="K23" s="174"/>
      <c r="L23" s="174" t="s">
        <v>86</v>
      </c>
    </row>
    <row r="24" spans="1:12" ht="12.75" outlineLevel="3">
      <c r="A24" s="197" t="s">
        <v>87</v>
      </c>
      <c r="B24" s="191"/>
      <c r="C24" s="191"/>
      <c r="D24" s="192" t="s">
        <v>88</v>
      </c>
      <c r="E24" s="193" t="s">
        <v>89</v>
      </c>
      <c r="F24" s="194" t="s">
        <v>83</v>
      </c>
      <c r="G24" s="195">
        <v>347.81</v>
      </c>
      <c r="H24" s="196"/>
      <c r="I24" s="196">
        <f>ROUND(G24*H24,2)</f>
        <v>0</v>
      </c>
      <c r="J24" s="214">
        <v>21</v>
      </c>
      <c r="K24" s="174">
        <v>8</v>
      </c>
      <c r="L24" s="174" t="s">
        <v>66</v>
      </c>
    </row>
    <row r="25" spans="1:12" ht="22.5" outlineLevel="3">
      <c r="A25" s="197" t="s">
        <v>90</v>
      </c>
      <c r="B25" s="191"/>
      <c r="C25" s="191"/>
      <c r="D25" s="192" t="s">
        <v>91</v>
      </c>
      <c r="E25" s="193" t="s">
        <v>92</v>
      </c>
      <c r="F25" s="194" t="s">
        <v>65</v>
      </c>
      <c r="G25" s="195">
        <v>993.72</v>
      </c>
      <c r="H25" s="196"/>
      <c r="I25" s="196">
        <f>ROUND(G25*H25,2)</f>
        <v>0</v>
      </c>
      <c r="J25" s="214">
        <v>21</v>
      </c>
      <c r="K25" s="174">
        <v>8</v>
      </c>
      <c r="L25" s="174" t="s">
        <v>66</v>
      </c>
    </row>
    <row r="26" spans="1:12" ht="33.75" outlineLevel="3">
      <c r="A26" s="198"/>
      <c r="B26" s="191"/>
      <c r="C26" s="191"/>
      <c r="D26" s="192" t="s">
        <v>84</v>
      </c>
      <c r="E26" s="193" t="s">
        <v>93</v>
      </c>
      <c r="F26" s="194"/>
      <c r="G26" s="195"/>
      <c r="H26" s="196"/>
      <c r="I26" s="196"/>
      <c r="J26" s="214"/>
      <c r="K26" s="174"/>
      <c r="L26" s="174" t="s">
        <v>86</v>
      </c>
    </row>
    <row r="27" spans="1:12" ht="22.5" outlineLevel="3">
      <c r="A27" s="197" t="s">
        <v>94</v>
      </c>
      <c r="B27" s="191"/>
      <c r="C27" s="191"/>
      <c r="D27" s="192" t="s">
        <v>95</v>
      </c>
      <c r="E27" s="193" t="s">
        <v>96</v>
      </c>
      <c r="F27" s="194" t="s">
        <v>83</v>
      </c>
      <c r="G27" s="195">
        <v>11.83</v>
      </c>
      <c r="H27" s="196"/>
      <c r="I27" s="196">
        <f>ROUND(G27*H27,2)</f>
        <v>0</v>
      </c>
      <c r="J27" s="214">
        <v>21</v>
      </c>
      <c r="K27" s="174">
        <v>8</v>
      </c>
      <c r="L27" s="174" t="s">
        <v>66</v>
      </c>
    </row>
    <row r="28" spans="1:12" ht="12.75" outlineLevel="3">
      <c r="A28" s="198"/>
      <c r="B28" s="191"/>
      <c r="C28" s="191"/>
      <c r="D28" s="192" t="s">
        <v>84</v>
      </c>
      <c r="E28" s="193" t="s">
        <v>97</v>
      </c>
      <c r="F28" s="194"/>
      <c r="G28" s="195"/>
      <c r="H28" s="196"/>
      <c r="I28" s="196"/>
      <c r="J28" s="214"/>
      <c r="K28" s="174"/>
      <c r="L28" s="174" t="s">
        <v>86</v>
      </c>
    </row>
    <row r="29" spans="1:12" ht="45" outlineLevel="3">
      <c r="A29" s="197" t="s">
        <v>98</v>
      </c>
      <c r="B29" s="191"/>
      <c r="C29" s="191"/>
      <c r="D29" s="192" t="s">
        <v>99</v>
      </c>
      <c r="E29" s="193" t="s">
        <v>100</v>
      </c>
      <c r="F29" s="194" t="s">
        <v>83</v>
      </c>
      <c r="G29" s="195">
        <v>359.64</v>
      </c>
      <c r="H29" s="196"/>
      <c r="I29" s="196">
        <f>ROUND(G29*H29,2)</f>
        <v>0</v>
      </c>
      <c r="J29" s="214">
        <v>21</v>
      </c>
      <c r="K29" s="174">
        <v>8</v>
      </c>
      <c r="L29" s="174" t="s">
        <v>66</v>
      </c>
    </row>
    <row r="30" spans="1:12" ht="22.5" outlineLevel="3">
      <c r="A30" s="197" t="s">
        <v>101</v>
      </c>
      <c r="B30" s="191"/>
      <c r="C30" s="191"/>
      <c r="D30" s="192" t="s">
        <v>102</v>
      </c>
      <c r="E30" s="193" t="s">
        <v>103</v>
      </c>
      <c r="F30" s="194" t="s">
        <v>104</v>
      </c>
      <c r="G30" s="195">
        <v>643.45</v>
      </c>
      <c r="H30" s="196"/>
      <c r="I30" s="196">
        <f>ROUND(G30*H30,2)</f>
        <v>0</v>
      </c>
      <c r="J30" s="214">
        <v>21</v>
      </c>
      <c r="K30" s="174">
        <v>8</v>
      </c>
      <c r="L30" s="174" t="s">
        <v>66</v>
      </c>
    </row>
    <row r="31" spans="1:12" ht="12.75" outlineLevel="3">
      <c r="A31" s="198"/>
      <c r="B31" s="191"/>
      <c r="C31" s="191"/>
      <c r="D31" s="192" t="s">
        <v>84</v>
      </c>
      <c r="E31" s="193" t="s">
        <v>105</v>
      </c>
      <c r="F31" s="194"/>
      <c r="G31" s="195"/>
      <c r="H31" s="196"/>
      <c r="I31" s="196"/>
      <c r="J31" s="214"/>
      <c r="K31" s="174"/>
      <c r="L31" s="174" t="s">
        <v>86</v>
      </c>
    </row>
    <row r="32" spans="1:12" ht="13.5" outlineLevel="3" thickBot="1">
      <c r="A32" s="206" t="s">
        <v>106</v>
      </c>
      <c r="B32" s="207"/>
      <c r="C32" s="207"/>
      <c r="D32" s="208" t="s">
        <v>107</v>
      </c>
      <c r="E32" s="209" t="s">
        <v>108</v>
      </c>
      <c r="F32" s="210" t="s">
        <v>65</v>
      </c>
      <c r="G32" s="211">
        <v>472</v>
      </c>
      <c r="H32" s="212"/>
      <c r="I32" s="212">
        <f>ROUND(G32*H32,2)</f>
        <v>0</v>
      </c>
      <c r="J32" s="215">
        <v>21</v>
      </c>
      <c r="K32" s="174">
        <v>8</v>
      </c>
      <c r="L32" s="174" t="s">
        <v>66</v>
      </c>
    </row>
    <row r="33" spans="1:12" ht="13.5" outlineLevel="2" thickBot="1">
      <c r="A33" s="183"/>
      <c r="B33" s="184"/>
      <c r="C33" s="184"/>
      <c r="D33" s="185" t="s">
        <v>56</v>
      </c>
      <c r="E33" s="186" t="s">
        <v>109</v>
      </c>
      <c r="F33" s="183"/>
      <c r="G33" s="187"/>
      <c r="H33" s="188"/>
      <c r="I33" s="188">
        <f>SUBTOTAL(9,I34:I36)</f>
        <v>0</v>
      </c>
      <c r="J33" s="189"/>
      <c r="K33" s="190"/>
      <c r="L33" s="190" t="s">
        <v>62</v>
      </c>
    </row>
    <row r="34" spans="1:12" ht="22.5" outlineLevel="3">
      <c r="A34" s="199" t="s">
        <v>110</v>
      </c>
      <c r="B34" s="200"/>
      <c r="C34" s="200"/>
      <c r="D34" s="201" t="s">
        <v>111</v>
      </c>
      <c r="E34" s="202" t="s">
        <v>112</v>
      </c>
      <c r="F34" s="203" t="s">
        <v>83</v>
      </c>
      <c r="G34" s="204">
        <v>7.604</v>
      </c>
      <c r="H34" s="205"/>
      <c r="I34" s="205">
        <f>ROUND(G34*H34,2)</f>
        <v>0</v>
      </c>
      <c r="J34" s="213">
        <v>21</v>
      </c>
      <c r="K34" s="174">
        <v>8</v>
      </c>
      <c r="L34" s="174" t="s">
        <v>66</v>
      </c>
    </row>
    <row r="35" spans="1:12" ht="12.75" outlineLevel="3">
      <c r="A35" s="197" t="s">
        <v>113</v>
      </c>
      <c r="B35" s="191"/>
      <c r="C35" s="191"/>
      <c r="D35" s="192" t="s">
        <v>114</v>
      </c>
      <c r="E35" s="193" t="s">
        <v>115</v>
      </c>
      <c r="F35" s="194" t="s">
        <v>83</v>
      </c>
      <c r="G35" s="195">
        <v>4.226</v>
      </c>
      <c r="H35" s="196"/>
      <c r="I35" s="196">
        <f>ROUND(G35*H35,2)</f>
        <v>0</v>
      </c>
      <c r="J35" s="214">
        <v>21</v>
      </c>
      <c r="K35" s="174">
        <v>8</v>
      </c>
      <c r="L35" s="174" t="s">
        <v>66</v>
      </c>
    </row>
    <row r="36" spans="1:12" ht="13.5" outlineLevel="3" thickBot="1">
      <c r="A36" s="206" t="s">
        <v>116</v>
      </c>
      <c r="B36" s="207"/>
      <c r="C36" s="207"/>
      <c r="D36" s="208" t="s">
        <v>117</v>
      </c>
      <c r="E36" s="209" t="s">
        <v>118</v>
      </c>
      <c r="F36" s="210" t="s">
        <v>70</v>
      </c>
      <c r="G36" s="211">
        <v>84.51</v>
      </c>
      <c r="H36" s="212"/>
      <c r="I36" s="212">
        <f>ROUND(G36*H36,2)</f>
        <v>0</v>
      </c>
      <c r="J36" s="215">
        <v>21</v>
      </c>
      <c r="K36" s="174">
        <v>8</v>
      </c>
      <c r="L36" s="174" t="s">
        <v>66</v>
      </c>
    </row>
    <row r="37" spans="1:12" ht="13.5" outlineLevel="2" thickBot="1">
      <c r="A37" s="183"/>
      <c r="B37" s="184"/>
      <c r="C37" s="184"/>
      <c r="D37" s="185" t="s">
        <v>56</v>
      </c>
      <c r="E37" s="186" t="s">
        <v>119</v>
      </c>
      <c r="F37" s="183"/>
      <c r="G37" s="187"/>
      <c r="H37" s="188"/>
      <c r="I37" s="188">
        <f>SUBTOTAL(9,I38:I53)</f>
        <v>0</v>
      </c>
      <c r="J37" s="189"/>
      <c r="K37" s="190"/>
      <c r="L37" s="190" t="s">
        <v>62</v>
      </c>
    </row>
    <row r="38" spans="1:12" ht="12.75" outlineLevel="3">
      <c r="A38" s="199" t="s">
        <v>120</v>
      </c>
      <c r="B38" s="200"/>
      <c r="C38" s="200"/>
      <c r="D38" s="201" t="s">
        <v>121</v>
      </c>
      <c r="E38" s="202" t="s">
        <v>122</v>
      </c>
      <c r="F38" s="203" t="s">
        <v>65</v>
      </c>
      <c r="G38" s="204">
        <v>592.947</v>
      </c>
      <c r="H38" s="205"/>
      <c r="I38" s="205">
        <f>ROUND(G38*H38,2)</f>
        <v>0</v>
      </c>
      <c r="J38" s="213">
        <v>21</v>
      </c>
      <c r="K38" s="174">
        <v>8</v>
      </c>
      <c r="L38" s="174" t="s">
        <v>66</v>
      </c>
    </row>
    <row r="39" spans="1:12" ht="33.75" outlineLevel="3">
      <c r="A39" s="198"/>
      <c r="B39" s="191"/>
      <c r="C39" s="191"/>
      <c r="D39" s="192" t="s">
        <v>84</v>
      </c>
      <c r="E39" s="193" t="s">
        <v>123</v>
      </c>
      <c r="F39" s="194"/>
      <c r="G39" s="195"/>
      <c r="H39" s="196"/>
      <c r="I39" s="196"/>
      <c r="J39" s="214"/>
      <c r="K39" s="174"/>
      <c r="L39" s="174" t="s">
        <v>86</v>
      </c>
    </row>
    <row r="40" spans="1:12" ht="12.75" outlineLevel="3">
      <c r="A40" s="197" t="s">
        <v>124</v>
      </c>
      <c r="B40" s="191"/>
      <c r="C40" s="191"/>
      <c r="D40" s="192" t="s">
        <v>125</v>
      </c>
      <c r="E40" s="193" t="s">
        <v>126</v>
      </c>
      <c r="F40" s="194" t="s">
        <v>65</v>
      </c>
      <c r="G40" s="195">
        <v>358.35</v>
      </c>
      <c r="H40" s="196"/>
      <c r="I40" s="196">
        <f>ROUND(G40*H40,2)</f>
        <v>0</v>
      </c>
      <c r="J40" s="214">
        <v>21</v>
      </c>
      <c r="K40" s="174">
        <v>8</v>
      </c>
      <c r="L40" s="174" t="s">
        <v>66</v>
      </c>
    </row>
    <row r="41" spans="1:12" ht="22.5" outlineLevel="3">
      <c r="A41" s="198"/>
      <c r="B41" s="191"/>
      <c r="C41" s="191"/>
      <c r="D41" s="192" t="s">
        <v>84</v>
      </c>
      <c r="E41" s="193" t="s">
        <v>127</v>
      </c>
      <c r="F41" s="194"/>
      <c r="G41" s="195"/>
      <c r="H41" s="196"/>
      <c r="I41" s="196"/>
      <c r="J41" s="214"/>
      <c r="K41" s="174"/>
      <c r="L41" s="174" t="s">
        <v>86</v>
      </c>
    </row>
    <row r="42" spans="1:12" ht="22.5" outlineLevel="3">
      <c r="A42" s="197" t="s">
        <v>128</v>
      </c>
      <c r="B42" s="191"/>
      <c r="C42" s="191"/>
      <c r="D42" s="192" t="s">
        <v>129</v>
      </c>
      <c r="E42" s="193" t="s">
        <v>130</v>
      </c>
      <c r="F42" s="194" t="s">
        <v>65</v>
      </c>
      <c r="G42" s="195">
        <v>358.35</v>
      </c>
      <c r="H42" s="196"/>
      <c r="I42" s="196">
        <f>ROUND(G42*H42,2)</f>
        <v>0</v>
      </c>
      <c r="J42" s="214">
        <v>21</v>
      </c>
      <c r="K42" s="174">
        <v>8</v>
      </c>
      <c r="L42" s="174" t="s">
        <v>66</v>
      </c>
    </row>
    <row r="43" spans="1:12" ht="22.5" outlineLevel="3">
      <c r="A43" s="197" t="s">
        <v>131</v>
      </c>
      <c r="B43" s="191"/>
      <c r="C43" s="191"/>
      <c r="D43" s="192" t="s">
        <v>132</v>
      </c>
      <c r="E43" s="193" t="s">
        <v>133</v>
      </c>
      <c r="F43" s="194" t="s">
        <v>65</v>
      </c>
      <c r="G43" s="195">
        <v>358.35</v>
      </c>
      <c r="H43" s="196"/>
      <c r="I43" s="196">
        <f>ROUND(G43*H43,2)</f>
        <v>0</v>
      </c>
      <c r="J43" s="214">
        <v>21</v>
      </c>
      <c r="K43" s="174">
        <v>8</v>
      </c>
      <c r="L43" s="174" t="s">
        <v>66</v>
      </c>
    </row>
    <row r="44" spans="1:12" ht="22.5" outlineLevel="3">
      <c r="A44" s="197" t="s">
        <v>134</v>
      </c>
      <c r="B44" s="191"/>
      <c r="C44" s="191"/>
      <c r="D44" s="192" t="s">
        <v>135</v>
      </c>
      <c r="E44" s="193" t="s">
        <v>136</v>
      </c>
      <c r="F44" s="194" t="s">
        <v>65</v>
      </c>
      <c r="G44" s="195">
        <v>234.6</v>
      </c>
      <c r="H44" s="196"/>
      <c r="I44" s="196">
        <f>ROUND(G44*H44,2)</f>
        <v>0</v>
      </c>
      <c r="J44" s="214">
        <v>21</v>
      </c>
      <c r="K44" s="174">
        <v>8</v>
      </c>
      <c r="L44" s="174" t="s">
        <v>66</v>
      </c>
    </row>
    <row r="45" spans="1:12" ht="12.75" outlineLevel="3">
      <c r="A45" s="197" t="s">
        <v>137</v>
      </c>
      <c r="B45" s="191"/>
      <c r="C45" s="191"/>
      <c r="D45" s="192" t="s">
        <v>138</v>
      </c>
      <c r="E45" s="193" t="s">
        <v>139</v>
      </c>
      <c r="F45" s="194" t="s">
        <v>65</v>
      </c>
      <c r="G45" s="195">
        <v>226.4</v>
      </c>
      <c r="H45" s="196"/>
      <c r="I45" s="196">
        <f>ROUND(G45*H45,2)</f>
        <v>0</v>
      </c>
      <c r="J45" s="214">
        <v>21</v>
      </c>
      <c r="K45" s="174">
        <v>8</v>
      </c>
      <c r="L45" s="174" t="s">
        <v>66</v>
      </c>
    </row>
    <row r="46" spans="1:12" ht="12.75" outlineLevel="3">
      <c r="A46" s="198"/>
      <c r="B46" s="191"/>
      <c r="C46" s="191"/>
      <c r="D46" s="192" t="s">
        <v>84</v>
      </c>
      <c r="E46" s="193" t="s">
        <v>140</v>
      </c>
      <c r="F46" s="194"/>
      <c r="G46" s="195"/>
      <c r="H46" s="196"/>
      <c r="I46" s="196"/>
      <c r="J46" s="214"/>
      <c r="K46" s="174"/>
      <c r="L46" s="174" t="s">
        <v>86</v>
      </c>
    </row>
    <row r="47" spans="1:12" ht="12.75" outlineLevel="3">
      <c r="A47" s="197" t="s">
        <v>141</v>
      </c>
      <c r="B47" s="191"/>
      <c r="C47" s="191"/>
      <c r="D47" s="192" t="s">
        <v>142</v>
      </c>
      <c r="E47" s="193" t="s">
        <v>143</v>
      </c>
      <c r="F47" s="194" t="s">
        <v>65</v>
      </c>
      <c r="G47" s="195">
        <v>17.6</v>
      </c>
      <c r="H47" s="196"/>
      <c r="I47" s="196">
        <f>ROUND(G47*H47,2)</f>
        <v>0</v>
      </c>
      <c r="J47" s="214">
        <v>21</v>
      </c>
      <c r="K47" s="174">
        <v>8</v>
      </c>
      <c r="L47" s="174" t="s">
        <v>66</v>
      </c>
    </row>
    <row r="48" spans="1:12" ht="12.75" outlineLevel="3">
      <c r="A48" s="198"/>
      <c r="B48" s="191"/>
      <c r="C48" s="191"/>
      <c r="D48" s="192" t="s">
        <v>84</v>
      </c>
      <c r="E48" s="193" t="s">
        <v>144</v>
      </c>
      <c r="F48" s="194"/>
      <c r="G48" s="195"/>
      <c r="H48" s="196"/>
      <c r="I48" s="196"/>
      <c r="J48" s="214"/>
      <c r="K48" s="174"/>
      <c r="L48" s="174" t="s">
        <v>86</v>
      </c>
    </row>
    <row r="49" spans="1:12" ht="22.5" outlineLevel="3">
      <c r="A49" s="197" t="s">
        <v>145</v>
      </c>
      <c r="B49" s="191"/>
      <c r="C49" s="191"/>
      <c r="D49" s="192" t="s">
        <v>146</v>
      </c>
      <c r="E49" s="193" t="s">
        <v>147</v>
      </c>
      <c r="F49" s="194" t="s">
        <v>65</v>
      </c>
      <c r="G49" s="195">
        <v>400.78</v>
      </c>
      <c r="H49" s="196"/>
      <c r="I49" s="196">
        <f>ROUND(G49*H49,2)</f>
        <v>0</v>
      </c>
      <c r="J49" s="214">
        <v>21</v>
      </c>
      <c r="K49" s="174">
        <v>8</v>
      </c>
      <c r="L49" s="174" t="s">
        <v>66</v>
      </c>
    </row>
    <row r="50" spans="1:12" ht="12.75" outlineLevel="3">
      <c r="A50" s="197" t="s">
        <v>148</v>
      </c>
      <c r="B50" s="191"/>
      <c r="C50" s="191"/>
      <c r="D50" s="192" t="s">
        <v>149</v>
      </c>
      <c r="E50" s="193" t="s">
        <v>150</v>
      </c>
      <c r="F50" s="194" t="s">
        <v>65</v>
      </c>
      <c r="G50" s="195">
        <v>404.84</v>
      </c>
      <c r="H50" s="196"/>
      <c r="I50" s="196">
        <f>ROUND(G50*H50,2)</f>
        <v>0</v>
      </c>
      <c r="J50" s="214">
        <v>21</v>
      </c>
      <c r="K50" s="174">
        <v>8</v>
      </c>
      <c r="L50" s="174" t="s">
        <v>66</v>
      </c>
    </row>
    <row r="51" spans="1:12" ht="12.75" outlineLevel="3">
      <c r="A51" s="198"/>
      <c r="B51" s="191"/>
      <c r="C51" s="191"/>
      <c r="D51" s="192" t="s">
        <v>84</v>
      </c>
      <c r="E51" s="193" t="s">
        <v>151</v>
      </c>
      <c r="F51" s="194"/>
      <c r="G51" s="195"/>
      <c r="H51" s="196"/>
      <c r="I51" s="196"/>
      <c r="J51" s="214"/>
      <c r="K51" s="174"/>
      <c r="L51" s="174" t="s">
        <v>86</v>
      </c>
    </row>
    <row r="52" spans="1:12" ht="12.75" outlineLevel="3">
      <c r="A52" s="197" t="s">
        <v>152</v>
      </c>
      <c r="B52" s="191"/>
      <c r="C52" s="191"/>
      <c r="D52" s="192" t="s">
        <v>153</v>
      </c>
      <c r="E52" s="193" t="s">
        <v>154</v>
      </c>
      <c r="F52" s="194" t="s">
        <v>65</v>
      </c>
      <c r="G52" s="195">
        <v>11.96</v>
      </c>
      <c r="H52" s="196"/>
      <c r="I52" s="196">
        <f>ROUND(G52*H52,2)</f>
        <v>0</v>
      </c>
      <c r="J52" s="214">
        <v>21</v>
      </c>
      <c r="K52" s="174">
        <v>8</v>
      </c>
      <c r="L52" s="174" t="s">
        <v>66</v>
      </c>
    </row>
    <row r="53" spans="1:12" ht="13.5" outlineLevel="3" thickBot="1">
      <c r="A53" s="216"/>
      <c r="B53" s="207"/>
      <c r="C53" s="207"/>
      <c r="D53" s="208" t="s">
        <v>84</v>
      </c>
      <c r="E53" s="209" t="s">
        <v>155</v>
      </c>
      <c r="F53" s="210"/>
      <c r="G53" s="211"/>
      <c r="H53" s="212"/>
      <c r="I53" s="212"/>
      <c r="J53" s="215"/>
      <c r="K53" s="174"/>
      <c r="L53" s="174" t="s">
        <v>86</v>
      </c>
    </row>
    <row r="54" spans="1:12" ht="13.5" outlineLevel="2" thickBot="1">
      <c r="A54" s="183"/>
      <c r="B54" s="184"/>
      <c r="C54" s="184"/>
      <c r="D54" s="185" t="s">
        <v>56</v>
      </c>
      <c r="E54" s="186" t="s">
        <v>156</v>
      </c>
      <c r="F54" s="183"/>
      <c r="G54" s="187"/>
      <c r="H54" s="188"/>
      <c r="I54" s="188">
        <f>SUBTOTAL(9,I55:I80)</f>
        <v>0</v>
      </c>
      <c r="J54" s="189"/>
      <c r="K54" s="190"/>
      <c r="L54" s="190" t="s">
        <v>62</v>
      </c>
    </row>
    <row r="55" spans="1:12" ht="22.5" outlineLevel="3">
      <c r="A55" s="199" t="s">
        <v>157</v>
      </c>
      <c r="B55" s="200"/>
      <c r="C55" s="200"/>
      <c r="D55" s="201" t="s">
        <v>158</v>
      </c>
      <c r="E55" s="202" t="s">
        <v>159</v>
      </c>
      <c r="F55" s="203" t="s">
        <v>160</v>
      </c>
      <c r="G55" s="204">
        <v>4</v>
      </c>
      <c r="H55" s="205"/>
      <c r="I55" s="205">
        <f aca="true" t="shared" si="1" ref="I55:I62">ROUND(G55*H55,2)</f>
        <v>0</v>
      </c>
      <c r="J55" s="213">
        <v>21</v>
      </c>
      <c r="K55" s="174">
        <v>8</v>
      </c>
      <c r="L55" s="174" t="s">
        <v>66</v>
      </c>
    </row>
    <row r="56" spans="1:12" ht="12.75" outlineLevel="3">
      <c r="A56" s="197" t="s">
        <v>161</v>
      </c>
      <c r="B56" s="191"/>
      <c r="C56" s="191"/>
      <c r="D56" s="192" t="s">
        <v>162</v>
      </c>
      <c r="E56" s="193" t="s">
        <v>163</v>
      </c>
      <c r="F56" s="194" t="s">
        <v>160</v>
      </c>
      <c r="G56" s="195">
        <v>1</v>
      </c>
      <c r="H56" s="196"/>
      <c r="I56" s="196">
        <f t="shared" si="1"/>
        <v>0</v>
      </c>
      <c r="J56" s="214">
        <v>21</v>
      </c>
      <c r="K56" s="174">
        <v>8</v>
      </c>
      <c r="L56" s="174" t="s">
        <v>66</v>
      </c>
    </row>
    <row r="57" spans="1:12" ht="12.75" outlineLevel="3">
      <c r="A57" s="197" t="s">
        <v>164</v>
      </c>
      <c r="B57" s="191"/>
      <c r="C57" s="191"/>
      <c r="D57" s="192" t="s">
        <v>165</v>
      </c>
      <c r="E57" s="193" t="s">
        <v>166</v>
      </c>
      <c r="F57" s="194" t="s">
        <v>160</v>
      </c>
      <c r="G57" s="195">
        <v>3</v>
      </c>
      <c r="H57" s="196"/>
      <c r="I57" s="196">
        <f t="shared" si="1"/>
        <v>0</v>
      </c>
      <c r="J57" s="214">
        <v>21</v>
      </c>
      <c r="K57" s="174">
        <v>8</v>
      </c>
      <c r="L57" s="174" t="s">
        <v>66</v>
      </c>
    </row>
    <row r="58" spans="1:12" ht="12.75" outlineLevel="3">
      <c r="A58" s="197" t="s">
        <v>167</v>
      </c>
      <c r="B58" s="191"/>
      <c r="C58" s="191"/>
      <c r="D58" s="192" t="s">
        <v>168</v>
      </c>
      <c r="E58" s="193" t="s">
        <v>169</v>
      </c>
      <c r="F58" s="194" t="s">
        <v>160</v>
      </c>
      <c r="G58" s="195">
        <v>16</v>
      </c>
      <c r="H58" s="196"/>
      <c r="I58" s="196">
        <f t="shared" si="1"/>
        <v>0</v>
      </c>
      <c r="J58" s="214">
        <v>21</v>
      </c>
      <c r="K58" s="174">
        <v>8</v>
      </c>
      <c r="L58" s="174" t="s">
        <v>66</v>
      </c>
    </row>
    <row r="59" spans="1:12" ht="12.75" outlineLevel="3">
      <c r="A59" s="197" t="s">
        <v>170</v>
      </c>
      <c r="B59" s="191"/>
      <c r="C59" s="191"/>
      <c r="D59" s="192" t="s">
        <v>171</v>
      </c>
      <c r="E59" s="193" t="s">
        <v>172</v>
      </c>
      <c r="F59" s="194" t="s">
        <v>160</v>
      </c>
      <c r="G59" s="195">
        <v>4</v>
      </c>
      <c r="H59" s="196"/>
      <c r="I59" s="196">
        <f t="shared" si="1"/>
        <v>0</v>
      </c>
      <c r="J59" s="214">
        <v>21</v>
      </c>
      <c r="K59" s="174">
        <v>8</v>
      </c>
      <c r="L59" s="174" t="s">
        <v>66</v>
      </c>
    </row>
    <row r="60" spans="1:12" ht="12.75" outlineLevel="3">
      <c r="A60" s="197" t="s">
        <v>173</v>
      </c>
      <c r="B60" s="191"/>
      <c r="C60" s="191"/>
      <c r="D60" s="192" t="s">
        <v>174</v>
      </c>
      <c r="E60" s="193" t="s">
        <v>175</v>
      </c>
      <c r="F60" s="194" t="s">
        <v>160</v>
      </c>
      <c r="G60" s="195">
        <v>4</v>
      </c>
      <c r="H60" s="196"/>
      <c r="I60" s="196">
        <f t="shared" si="1"/>
        <v>0</v>
      </c>
      <c r="J60" s="214">
        <v>21</v>
      </c>
      <c r="K60" s="174">
        <v>8</v>
      </c>
      <c r="L60" s="174" t="s">
        <v>66</v>
      </c>
    </row>
    <row r="61" spans="1:12" ht="12.75" outlineLevel="3">
      <c r="A61" s="197" t="s">
        <v>176</v>
      </c>
      <c r="B61" s="191"/>
      <c r="C61" s="191"/>
      <c r="D61" s="192" t="s">
        <v>177</v>
      </c>
      <c r="E61" s="193" t="s">
        <v>178</v>
      </c>
      <c r="F61" s="194" t="s">
        <v>160</v>
      </c>
      <c r="G61" s="195">
        <v>8</v>
      </c>
      <c r="H61" s="196"/>
      <c r="I61" s="196">
        <f t="shared" si="1"/>
        <v>0</v>
      </c>
      <c r="J61" s="214">
        <v>21</v>
      </c>
      <c r="K61" s="174">
        <v>8</v>
      </c>
      <c r="L61" s="174" t="s">
        <v>66</v>
      </c>
    </row>
    <row r="62" spans="1:12" ht="22.5" outlineLevel="3">
      <c r="A62" s="197" t="s">
        <v>179</v>
      </c>
      <c r="B62" s="191"/>
      <c r="C62" s="191"/>
      <c r="D62" s="192" t="s">
        <v>180</v>
      </c>
      <c r="E62" s="193" t="s">
        <v>181</v>
      </c>
      <c r="F62" s="194" t="s">
        <v>70</v>
      </c>
      <c r="G62" s="195">
        <v>150</v>
      </c>
      <c r="H62" s="196"/>
      <c r="I62" s="196">
        <f t="shared" si="1"/>
        <v>0</v>
      </c>
      <c r="J62" s="214">
        <v>21</v>
      </c>
      <c r="K62" s="174">
        <v>8</v>
      </c>
      <c r="L62" s="174" t="s">
        <v>66</v>
      </c>
    </row>
    <row r="63" spans="1:12" ht="12.75" outlineLevel="3">
      <c r="A63" s="198"/>
      <c r="B63" s="191"/>
      <c r="C63" s="191"/>
      <c r="D63" s="192" t="s">
        <v>84</v>
      </c>
      <c r="E63" s="193" t="s">
        <v>182</v>
      </c>
      <c r="F63" s="194"/>
      <c r="G63" s="195"/>
      <c r="H63" s="196"/>
      <c r="I63" s="196"/>
      <c r="J63" s="214"/>
      <c r="K63" s="174"/>
      <c r="L63" s="174" t="s">
        <v>86</v>
      </c>
    </row>
    <row r="64" spans="1:12" ht="22.5" outlineLevel="3">
      <c r="A64" s="197" t="s">
        <v>183</v>
      </c>
      <c r="B64" s="191"/>
      <c r="C64" s="191"/>
      <c r="D64" s="192" t="s">
        <v>184</v>
      </c>
      <c r="E64" s="193" t="s">
        <v>185</v>
      </c>
      <c r="F64" s="194" t="s">
        <v>65</v>
      </c>
      <c r="G64" s="195">
        <v>15</v>
      </c>
      <c r="H64" s="196"/>
      <c r="I64" s="196">
        <f>ROUND(G64*H64,2)</f>
        <v>0</v>
      </c>
      <c r="J64" s="214">
        <v>21</v>
      </c>
      <c r="K64" s="174">
        <v>8</v>
      </c>
      <c r="L64" s="174" t="s">
        <v>66</v>
      </c>
    </row>
    <row r="65" spans="1:12" ht="22.5" outlineLevel="3">
      <c r="A65" s="198"/>
      <c r="B65" s="191"/>
      <c r="C65" s="191"/>
      <c r="D65" s="192" t="s">
        <v>84</v>
      </c>
      <c r="E65" s="193" t="s">
        <v>186</v>
      </c>
      <c r="F65" s="194"/>
      <c r="G65" s="195"/>
      <c r="H65" s="196"/>
      <c r="I65" s="196"/>
      <c r="J65" s="214"/>
      <c r="K65" s="174"/>
      <c r="L65" s="174" t="s">
        <v>86</v>
      </c>
    </row>
    <row r="66" spans="1:12" ht="22.5" outlineLevel="3">
      <c r="A66" s="197" t="s">
        <v>187</v>
      </c>
      <c r="B66" s="191"/>
      <c r="C66" s="191"/>
      <c r="D66" s="192" t="s">
        <v>188</v>
      </c>
      <c r="E66" s="193" t="s">
        <v>189</v>
      </c>
      <c r="F66" s="194" t="s">
        <v>70</v>
      </c>
      <c r="G66" s="195">
        <v>150</v>
      </c>
      <c r="H66" s="196"/>
      <c r="I66" s="196">
        <f>ROUND(G66*H66,2)</f>
        <v>0</v>
      </c>
      <c r="J66" s="214">
        <v>21</v>
      </c>
      <c r="K66" s="174">
        <v>8</v>
      </c>
      <c r="L66" s="174" t="s">
        <v>66</v>
      </c>
    </row>
    <row r="67" spans="1:12" ht="22.5" outlineLevel="3">
      <c r="A67" s="197" t="s">
        <v>190</v>
      </c>
      <c r="B67" s="191"/>
      <c r="C67" s="191"/>
      <c r="D67" s="192" t="s">
        <v>191</v>
      </c>
      <c r="E67" s="193" t="s">
        <v>192</v>
      </c>
      <c r="F67" s="194" t="s">
        <v>65</v>
      </c>
      <c r="G67" s="195">
        <v>15</v>
      </c>
      <c r="H67" s="196"/>
      <c r="I67" s="196">
        <f>ROUND(G67*H67,2)</f>
        <v>0</v>
      </c>
      <c r="J67" s="214">
        <v>21</v>
      </c>
      <c r="K67" s="174">
        <v>8</v>
      </c>
      <c r="L67" s="174" t="s">
        <v>66</v>
      </c>
    </row>
    <row r="68" spans="1:12" ht="33.75" outlineLevel="3">
      <c r="A68" s="197" t="s">
        <v>193</v>
      </c>
      <c r="B68" s="191"/>
      <c r="C68" s="191"/>
      <c r="D68" s="192" t="s">
        <v>194</v>
      </c>
      <c r="E68" s="193" t="s">
        <v>195</v>
      </c>
      <c r="F68" s="194" t="s">
        <v>70</v>
      </c>
      <c r="G68" s="195">
        <v>170.02</v>
      </c>
      <c r="H68" s="196"/>
      <c r="I68" s="196">
        <f>ROUND(G68*H68,2)</f>
        <v>0</v>
      </c>
      <c r="J68" s="214">
        <v>21</v>
      </c>
      <c r="K68" s="174">
        <v>8</v>
      </c>
      <c r="L68" s="174" t="s">
        <v>66</v>
      </c>
    </row>
    <row r="69" spans="1:12" ht="22.5" outlineLevel="3">
      <c r="A69" s="198"/>
      <c r="B69" s="191"/>
      <c r="C69" s="191"/>
      <c r="D69" s="192" t="s">
        <v>84</v>
      </c>
      <c r="E69" s="193" t="s">
        <v>196</v>
      </c>
      <c r="F69" s="194"/>
      <c r="G69" s="195"/>
      <c r="H69" s="196"/>
      <c r="I69" s="196"/>
      <c r="J69" s="214"/>
      <c r="K69" s="174"/>
      <c r="L69" s="174" t="s">
        <v>86</v>
      </c>
    </row>
    <row r="70" spans="1:12" ht="12.75" outlineLevel="3">
      <c r="A70" s="197" t="s">
        <v>197</v>
      </c>
      <c r="B70" s="191"/>
      <c r="C70" s="191"/>
      <c r="D70" s="192" t="s">
        <v>198</v>
      </c>
      <c r="E70" s="193" t="s">
        <v>199</v>
      </c>
      <c r="F70" s="194" t="s">
        <v>70</v>
      </c>
      <c r="G70" s="195">
        <v>173.42</v>
      </c>
      <c r="H70" s="196"/>
      <c r="I70" s="196">
        <f>ROUND(G70*H70,2)</f>
        <v>0</v>
      </c>
      <c r="J70" s="214">
        <v>21</v>
      </c>
      <c r="K70" s="174">
        <v>8</v>
      </c>
      <c r="L70" s="174" t="s">
        <v>66</v>
      </c>
    </row>
    <row r="71" spans="1:12" ht="22.5" outlineLevel="3">
      <c r="A71" s="197" t="s">
        <v>200</v>
      </c>
      <c r="B71" s="191"/>
      <c r="C71" s="191"/>
      <c r="D71" s="192" t="s">
        <v>201</v>
      </c>
      <c r="E71" s="193" t="s">
        <v>202</v>
      </c>
      <c r="F71" s="194" t="s">
        <v>70</v>
      </c>
      <c r="G71" s="195">
        <v>170.14</v>
      </c>
      <c r="H71" s="196"/>
      <c r="I71" s="196">
        <f>ROUND(G71*H71,2)</f>
        <v>0</v>
      </c>
      <c r="J71" s="214">
        <v>21</v>
      </c>
      <c r="K71" s="174">
        <v>8</v>
      </c>
      <c r="L71" s="174" t="s">
        <v>66</v>
      </c>
    </row>
    <row r="72" spans="1:12" ht="22.5" outlineLevel="3">
      <c r="A72" s="198"/>
      <c r="B72" s="191"/>
      <c r="C72" s="191"/>
      <c r="D72" s="192" t="s">
        <v>84</v>
      </c>
      <c r="E72" s="193" t="s">
        <v>203</v>
      </c>
      <c r="F72" s="194"/>
      <c r="G72" s="195"/>
      <c r="H72" s="196"/>
      <c r="I72" s="196"/>
      <c r="J72" s="214"/>
      <c r="K72" s="174"/>
      <c r="L72" s="174" t="s">
        <v>86</v>
      </c>
    </row>
    <row r="73" spans="1:12" ht="12.75" outlineLevel="3">
      <c r="A73" s="197" t="s">
        <v>204</v>
      </c>
      <c r="B73" s="191"/>
      <c r="C73" s="191"/>
      <c r="D73" s="192" t="s">
        <v>205</v>
      </c>
      <c r="E73" s="193" t="s">
        <v>206</v>
      </c>
      <c r="F73" s="194" t="s">
        <v>70</v>
      </c>
      <c r="G73" s="195">
        <v>84.08</v>
      </c>
      <c r="H73" s="196"/>
      <c r="I73" s="196">
        <f>ROUND(G73*H73,2)</f>
        <v>0</v>
      </c>
      <c r="J73" s="214">
        <v>21</v>
      </c>
      <c r="K73" s="174">
        <v>8</v>
      </c>
      <c r="L73" s="174" t="s">
        <v>66</v>
      </c>
    </row>
    <row r="74" spans="1:12" ht="12.75" outlineLevel="3">
      <c r="A74" s="198"/>
      <c r="B74" s="191"/>
      <c r="C74" s="191"/>
      <c r="D74" s="192" t="s">
        <v>84</v>
      </c>
      <c r="E74" s="193" t="s">
        <v>207</v>
      </c>
      <c r="F74" s="194"/>
      <c r="G74" s="195"/>
      <c r="H74" s="196"/>
      <c r="I74" s="196"/>
      <c r="J74" s="214"/>
      <c r="K74" s="174"/>
      <c r="L74" s="174" t="s">
        <v>86</v>
      </c>
    </row>
    <row r="75" spans="1:12" ht="12.75" outlineLevel="3">
      <c r="A75" s="197" t="s">
        <v>208</v>
      </c>
      <c r="B75" s="191"/>
      <c r="C75" s="191"/>
      <c r="D75" s="192" t="s">
        <v>209</v>
      </c>
      <c r="E75" s="193" t="s">
        <v>210</v>
      </c>
      <c r="F75" s="194" t="s">
        <v>70</v>
      </c>
      <c r="G75" s="195">
        <v>89.47</v>
      </c>
      <c r="H75" s="196"/>
      <c r="I75" s="196">
        <f>ROUND(G75*H75,2)</f>
        <v>0</v>
      </c>
      <c r="J75" s="214">
        <v>21</v>
      </c>
      <c r="K75" s="174">
        <v>8</v>
      </c>
      <c r="L75" s="174" t="s">
        <v>66</v>
      </c>
    </row>
    <row r="76" spans="1:12" ht="22.5" outlineLevel="3">
      <c r="A76" s="197" t="s">
        <v>211</v>
      </c>
      <c r="B76" s="191"/>
      <c r="C76" s="191"/>
      <c r="D76" s="192" t="s">
        <v>212</v>
      </c>
      <c r="E76" s="193" t="s">
        <v>213</v>
      </c>
      <c r="F76" s="194" t="s">
        <v>83</v>
      </c>
      <c r="G76" s="195">
        <v>12.85</v>
      </c>
      <c r="H76" s="196"/>
      <c r="I76" s="196">
        <f>ROUND(G76*H76,2)</f>
        <v>0</v>
      </c>
      <c r="J76" s="214">
        <v>21</v>
      </c>
      <c r="K76" s="174">
        <v>8</v>
      </c>
      <c r="L76" s="174" t="s">
        <v>66</v>
      </c>
    </row>
    <row r="77" spans="1:12" ht="12.75" outlineLevel="3">
      <c r="A77" s="198"/>
      <c r="B77" s="191"/>
      <c r="C77" s="191"/>
      <c r="D77" s="192" t="s">
        <v>84</v>
      </c>
      <c r="E77" s="193" t="s">
        <v>214</v>
      </c>
      <c r="F77" s="194"/>
      <c r="G77" s="195"/>
      <c r="H77" s="196"/>
      <c r="I77" s="196"/>
      <c r="J77" s="214"/>
      <c r="K77" s="174"/>
      <c r="L77" s="174" t="s">
        <v>86</v>
      </c>
    </row>
    <row r="78" spans="1:12" ht="22.5" outlineLevel="3">
      <c r="A78" s="197" t="s">
        <v>215</v>
      </c>
      <c r="B78" s="191"/>
      <c r="C78" s="191"/>
      <c r="D78" s="192" t="s">
        <v>216</v>
      </c>
      <c r="E78" s="193" t="s">
        <v>217</v>
      </c>
      <c r="F78" s="194" t="s">
        <v>70</v>
      </c>
      <c r="G78" s="195">
        <v>25</v>
      </c>
      <c r="H78" s="196"/>
      <c r="I78" s="196">
        <f>ROUND(G78*H78,2)</f>
        <v>0</v>
      </c>
      <c r="J78" s="214">
        <v>21</v>
      </c>
      <c r="K78" s="174">
        <v>8</v>
      </c>
      <c r="L78" s="174" t="s">
        <v>66</v>
      </c>
    </row>
    <row r="79" spans="1:12" ht="33.75" outlineLevel="3">
      <c r="A79" s="197" t="s">
        <v>218</v>
      </c>
      <c r="B79" s="191"/>
      <c r="C79" s="191"/>
      <c r="D79" s="192" t="s">
        <v>219</v>
      </c>
      <c r="E79" s="193" t="s">
        <v>220</v>
      </c>
      <c r="F79" s="194" t="s">
        <v>70</v>
      </c>
      <c r="G79" s="195">
        <v>25</v>
      </c>
      <c r="H79" s="196"/>
      <c r="I79" s="196">
        <f>ROUND(G79*H79,2)</f>
        <v>0</v>
      </c>
      <c r="J79" s="214">
        <v>21</v>
      </c>
      <c r="K79" s="174">
        <v>8</v>
      </c>
      <c r="L79" s="174" t="s">
        <v>66</v>
      </c>
    </row>
    <row r="80" spans="1:12" ht="23.25" outlineLevel="3" thickBot="1">
      <c r="A80" s="206" t="s">
        <v>221</v>
      </c>
      <c r="B80" s="207"/>
      <c r="C80" s="207"/>
      <c r="D80" s="208" t="s">
        <v>222</v>
      </c>
      <c r="E80" s="209" t="s">
        <v>223</v>
      </c>
      <c r="F80" s="210" t="s">
        <v>70</v>
      </c>
      <c r="G80" s="211">
        <v>25</v>
      </c>
      <c r="H80" s="212"/>
      <c r="I80" s="212">
        <f>ROUND(G80*H80,2)</f>
        <v>0</v>
      </c>
      <c r="J80" s="215">
        <v>21</v>
      </c>
      <c r="K80" s="174">
        <v>8</v>
      </c>
      <c r="L80" s="174" t="s">
        <v>66</v>
      </c>
    </row>
    <row r="81" spans="1:12" ht="13.5" outlineLevel="2" thickBot="1">
      <c r="A81" s="183"/>
      <c r="B81" s="184"/>
      <c r="C81" s="184"/>
      <c r="D81" s="185" t="s">
        <v>56</v>
      </c>
      <c r="E81" s="186" t="s">
        <v>224</v>
      </c>
      <c r="F81" s="183"/>
      <c r="G81" s="187"/>
      <c r="H81" s="188"/>
      <c r="I81" s="188">
        <f>SUBTOTAL(9,I82:I86)</f>
        <v>0</v>
      </c>
      <c r="J81" s="189"/>
      <c r="K81" s="190"/>
      <c r="L81" s="190" t="s">
        <v>62</v>
      </c>
    </row>
    <row r="82" spans="1:12" ht="22.5" outlineLevel="3">
      <c r="A82" s="199" t="s">
        <v>225</v>
      </c>
      <c r="B82" s="200"/>
      <c r="C82" s="200"/>
      <c r="D82" s="201" t="s">
        <v>226</v>
      </c>
      <c r="E82" s="202" t="s">
        <v>227</v>
      </c>
      <c r="F82" s="203" t="s">
        <v>104</v>
      </c>
      <c r="G82" s="204">
        <v>121.725</v>
      </c>
      <c r="H82" s="205"/>
      <c r="I82" s="205">
        <f>ROUND(G82*H82,2)</f>
        <v>0</v>
      </c>
      <c r="J82" s="213">
        <v>21</v>
      </c>
      <c r="K82" s="174">
        <v>8</v>
      </c>
      <c r="L82" s="174" t="s">
        <v>66</v>
      </c>
    </row>
    <row r="83" spans="1:12" ht="12.75" outlineLevel="3">
      <c r="A83" s="198"/>
      <c r="B83" s="191"/>
      <c r="C83" s="191"/>
      <c r="D83" s="192" t="s">
        <v>84</v>
      </c>
      <c r="E83" s="193" t="s">
        <v>228</v>
      </c>
      <c r="F83" s="194"/>
      <c r="G83" s="195"/>
      <c r="H83" s="196"/>
      <c r="I83" s="196"/>
      <c r="J83" s="214"/>
      <c r="K83" s="174"/>
      <c r="L83" s="174" t="s">
        <v>86</v>
      </c>
    </row>
    <row r="84" spans="1:12" ht="22.5" outlineLevel="3">
      <c r="A84" s="197" t="s">
        <v>229</v>
      </c>
      <c r="B84" s="191"/>
      <c r="C84" s="191"/>
      <c r="D84" s="192" t="s">
        <v>230</v>
      </c>
      <c r="E84" s="193" t="s">
        <v>231</v>
      </c>
      <c r="F84" s="194" t="s">
        <v>104</v>
      </c>
      <c r="G84" s="195">
        <v>1098.525</v>
      </c>
      <c r="H84" s="196"/>
      <c r="I84" s="196">
        <f>ROUND(G84*H84,2)</f>
        <v>0</v>
      </c>
      <c r="J84" s="214">
        <v>21</v>
      </c>
      <c r="K84" s="174">
        <v>8</v>
      </c>
      <c r="L84" s="174" t="s">
        <v>66</v>
      </c>
    </row>
    <row r="85" spans="1:12" ht="12.75" outlineLevel="3">
      <c r="A85" s="197" t="s">
        <v>232</v>
      </c>
      <c r="B85" s="191"/>
      <c r="C85" s="191"/>
      <c r="D85" s="192" t="s">
        <v>233</v>
      </c>
      <c r="E85" s="193" t="s">
        <v>234</v>
      </c>
      <c r="F85" s="194" t="s">
        <v>104</v>
      </c>
      <c r="G85" s="195">
        <v>1.8</v>
      </c>
      <c r="H85" s="196"/>
      <c r="I85" s="196">
        <f>ROUND(G85*H85,2)</f>
        <v>0</v>
      </c>
      <c r="J85" s="214">
        <v>21</v>
      </c>
      <c r="K85" s="174">
        <v>8</v>
      </c>
      <c r="L85" s="174" t="s">
        <v>66</v>
      </c>
    </row>
    <row r="86" spans="1:12" ht="23.25" outlineLevel="3" thickBot="1">
      <c r="A86" s="206" t="s">
        <v>235</v>
      </c>
      <c r="B86" s="207"/>
      <c r="C86" s="207"/>
      <c r="D86" s="208" t="s">
        <v>236</v>
      </c>
      <c r="E86" s="209" t="s">
        <v>237</v>
      </c>
      <c r="F86" s="210" t="s">
        <v>104</v>
      </c>
      <c r="G86" s="211">
        <v>1.8</v>
      </c>
      <c r="H86" s="212"/>
      <c r="I86" s="212">
        <f>ROUND(G86*H86,2)</f>
        <v>0</v>
      </c>
      <c r="J86" s="215">
        <v>21</v>
      </c>
      <c r="K86" s="174">
        <v>8</v>
      </c>
      <c r="L86" s="174" t="s">
        <v>66</v>
      </c>
    </row>
    <row r="87" spans="1:12" ht="13.5" outlineLevel="2" thickBot="1">
      <c r="A87" s="183"/>
      <c r="B87" s="184"/>
      <c r="C87" s="184"/>
      <c r="D87" s="185" t="s">
        <v>56</v>
      </c>
      <c r="E87" s="186" t="s">
        <v>238</v>
      </c>
      <c r="F87" s="183"/>
      <c r="G87" s="187"/>
      <c r="H87" s="188"/>
      <c r="I87" s="188">
        <f>SUBTOTAL(9,I88:I88)</f>
        <v>0</v>
      </c>
      <c r="J87" s="189"/>
      <c r="K87" s="190"/>
      <c r="L87" s="190" t="s">
        <v>62</v>
      </c>
    </row>
    <row r="88" spans="1:12" ht="13.5" outlineLevel="3" thickBot="1">
      <c r="A88" s="217" t="s">
        <v>239</v>
      </c>
      <c r="B88" s="218"/>
      <c r="C88" s="218"/>
      <c r="D88" s="219" t="s">
        <v>240</v>
      </c>
      <c r="E88" s="220" t="s">
        <v>241</v>
      </c>
      <c r="F88" s="221" t="s">
        <v>104</v>
      </c>
      <c r="G88" s="222">
        <v>741</v>
      </c>
      <c r="H88" s="223"/>
      <c r="I88" s="223">
        <f>ROUND(G88*H88,2)</f>
        <v>0</v>
      </c>
      <c r="J88" s="224">
        <v>21</v>
      </c>
      <c r="K88" s="174">
        <v>8</v>
      </c>
      <c r="L88" s="174" t="s">
        <v>66</v>
      </c>
    </row>
    <row r="89" spans="1:12" ht="12.75">
      <c r="A89" s="175"/>
      <c r="B89" s="176"/>
      <c r="C89" s="176"/>
      <c r="D89" s="177" t="s">
        <v>56</v>
      </c>
      <c r="E89" s="178" t="s">
        <v>242</v>
      </c>
      <c r="F89" s="175"/>
      <c r="G89" s="179"/>
      <c r="H89" s="180"/>
      <c r="I89" s="180">
        <f>SUBTOTAL(9,I90:I148)</f>
        <v>0</v>
      </c>
      <c r="J89" s="181"/>
      <c r="K89" s="182"/>
      <c r="L89" s="182" t="s">
        <v>58</v>
      </c>
    </row>
    <row r="90" spans="1:12" ht="12.75" outlineLevel="1">
      <c r="A90" s="183"/>
      <c r="B90" s="184"/>
      <c r="C90" s="184"/>
      <c r="D90" s="185" t="s">
        <v>56</v>
      </c>
      <c r="E90" s="186" t="s">
        <v>59</v>
      </c>
      <c r="F90" s="183"/>
      <c r="G90" s="187"/>
      <c r="H90" s="188"/>
      <c r="I90" s="188">
        <f>SUBTOTAL(9,I91:I148)</f>
        <v>0</v>
      </c>
      <c r="J90" s="189"/>
      <c r="K90" s="190"/>
      <c r="L90" s="190" t="s">
        <v>60</v>
      </c>
    </row>
    <row r="91" spans="1:12" ht="13.5" outlineLevel="2" thickBot="1">
      <c r="A91" s="183"/>
      <c r="B91" s="184"/>
      <c r="C91" s="184"/>
      <c r="D91" s="185" t="s">
        <v>56</v>
      </c>
      <c r="E91" s="186" t="s">
        <v>61</v>
      </c>
      <c r="F91" s="183"/>
      <c r="G91" s="187"/>
      <c r="H91" s="188"/>
      <c r="I91" s="188">
        <f>SUBTOTAL(9,I92:I100)</f>
        <v>0</v>
      </c>
      <c r="J91" s="189"/>
      <c r="K91" s="190"/>
      <c r="L91" s="190" t="s">
        <v>62</v>
      </c>
    </row>
    <row r="92" spans="1:12" ht="22.5" outlineLevel="3">
      <c r="A92" s="199" t="s">
        <v>243</v>
      </c>
      <c r="B92" s="200"/>
      <c r="C92" s="200"/>
      <c r="D92" s="201" t="s">
        <v>244</v>
      </c>
      <c r="E92" s="202" t="s">
        <v>245</v>
      </c>
      <c r="F92" s="203" t="s">
        <v>246</v>
      </c>
      <c r="G92" s="204">
        <v>40</v>
      </c>
      <c r="H92" s="205"/>
      <c r="I92" s="205">
        <f aca="true" t="shared" si="2" ref="I92:I100">ROUND(G92*H92,2)</f>
        <v>0</v>
      </c>
      <c r="J92" s="213">
        <v>21</v>
      </c>
      <c r="K92" s="174">
        <v>8</v>
      </c>
      <c r="L92" s="174" t="s">
        <v>66</v>
      </c>
    </row>
    <row r="93" spans="1:12" ht="22.5" outlineLevel="3">
      <c r="A93" s="197" t="s">
        <v>247</v>
      </c>
      <c r="B93" s="191"/>
      <c r="C93" s="191"/>
      <c r="D93" s="192" t="s">
        <v>248</v>
      </c>
      <c r="E93" s="193" t="s">
        <v>249</v>
      </c>
      <c r="F93" s="194" t="s">
        <v>250</v>
      </c>
      <c r="G93" s="195">
        <v>5</v>
      </c>
      <c r="H93" s="196"/>
      <c r="I93" s="196">
        <f t="shared" si="2"/>
        <v>0</v>
      </c>
      <c r="J93" s="214">
        <v>21</v>
      </c>
      <c r="K93" s="174">
        <v>8</v>
      </c>
      <c r="L93" s="174" t="s">
        <v>66</v>
      </c>
    </row>
    <row r="94" spans="1:12" ht="22.5" outlineLevel="3">
      <c r="A94" s="197" t="s">
        <v>251</v>
      </c>
      <c r="B94" s="191"/>
      <c r="C94" s="191"/>
      <c r="D94" s="192" t="s">
        <v>252</v>
      </c>
      <c r="E94" s="193" t="s">
        <v>253</v>
      </c>
      <c r="F94" s="194" t="s">
        <v>83</v>
      </c>
      <c r="G94" s="195">
        <v>385.78</v>
      </c>
      <c r="H94" s="196"/>
      <c r="I94" s="196">
        <f t="shared" si="2"/>
        <v>0</v>
      </c>
      <c r="J94" s="214">
        <v>21</v>
      </c>
      <c r="K94" s="174">
        <v>8</v>
      </c>
      <c r="L94" s="174" t="s">
        <v>66</v>
      </c>
    </row>
    <row r="95" spans="1:12" ht="45" outlineLevel="3">
      <c r="A95" s="197" t="s">
        <v>254</v>
      </c>
      <c r="B95" s="191"/>
      <c r="C95" s="191"/>
      <c r="D95" s="192" t="s">
        <v>255</v>
      </c>
      <c r="E95" s="193" t="s">
        <v>256</v>
      </c>
      <c r="F95" s="194" t="s">
        <v>83</v>
      </c>
      <c r="G95" s="195">
        <v>306.32</v>
      </c>
      <c r="H95" s="196"/>
      <c r="I95" s="196">
        <f t="shared" si="2"/>
        <v>0</v>
      </c>
      <c r="J95" s="214">
        <v>21</v>
      </c>
      <c r="K95" s="174">
        <v>8</v>
      </c>
      <c r="L95" s="174" t="s">
        <v>66</v>
      </c>
    </row>
    <row r="96" spans="1:12" ht="45" outlineLevel="3">
      <c r="A96" s="197" t="s">
        <v>257</v>
      </c>
      <c r="B96" s="191"/>
      <c r="C96" s="191"/>
      <c r="D96" s="192" t="s">
        <v>99</v>
      </c>
      <c r="E96" s="193" t="s">
        <v>100</v>
      </c>
      <c r="F96" s="194" t="s">
        <v>83</v>
      </c>
      <c r="G96" s="195">
        <v>79.46</v>
      </c>
      <c r="H96" s="196"/>
      <c r="I96" s="196">
        <f t="shared" si="2"/>
        <v>0</v>
      </c>
      <c r="J96" s="214">
        <v>21</v>
      </c>
      <c r="K96" s="174">
        <v>8</v>
      </c>
      <c r="L96" s="174" t="s">
        <v>66</v>
      </c>
    </row>
    <row r="97" spans="1:12" ht="22.5" outlineLevel="3">
      <c r="A97" s="197" t="s">
        <v>258</v>
      </c>
      <c r="B97" s="191"/>
      <c r="C97" s="191"/>
      <c r="D97" s="192" t="s">
        <v>259</v>
      </c>
      <c r="E97" s="193" t="s">
        <v>260</v>
      </c>
      <c r="F97" s="194" t="s">
        <v>104</v>
      </c>
      <c r="G97" s="195">
        <v>150.97</v>
      </c>
      <c r="H97" s="196"/>
      <c r="I97" s="196">
        <f t="shared" si="2"/>
        <v>0</v>
      </c>
      <c r="J97" s="214">
        <v>21</v>
      </c>
      <c r="K97" s="174">
        <v>8</v>
      </c>
      <c r="L97" s="174" t="s">
        <v>66</v>
      </c>
    </row>
    <row r="98" spans="1:12" ht="22.5" outlineLevel="3">
      <c r="A98" s="197" t="s">
        <v>261</v>
      </c>
      <c r="B98" s="191"/>
      <c r="C98" s="191"/>
      <c r="D98" s="192" t="s">
        <v>262</v>
      </c>
      <c r="E98" s="193" t="s">
        <v>263</v>
      </c>
      <c r="F98" s="194" t="s">
        <v>83</v>
      </c>
      <c r="G98" s="195">
        <v>306.32</v>
      </c>
      <c r="H98" s="196"/>
      <c r="I98" s="196">
        <f t="shared" si="2"/>
        <v>0</v>
      </c>
      <c r="J98" s="214">
        <v>21</v>
      </c>
      <c r="K98" s="174">
        <v>8</v>
      </c>
      <c r="L98" s="174" t="s">
        <v>66</v>
      </c>
    </row>
    <row r="99" spans="1:12" ht="45" outlineLevel="3">
      <c r="A99" s="197" t="s">
        <v>264</v>
      </c>
      <c r="B99" s="191"/>
      <c r="C99" s="191"/>
      <c r="D99" s="192" t="s">
        <v>265</v>
      </c>
      <c r="E99" s="193" t="s">
        <v>266</v>
      </c>
      <c r="F99" s="194" t="s">
        <v>83</v>
      </c>
      <c r="G99" s="195">
        <v>56.23</v>
      </c>
      <c r="H99" s="196"/>
      <c r="I99" s="196">
        <f t="shared" si="2"/>
        <v>0</v>
      </c>
      <c r="J99" s="214">
        <v>21</v>
      </c>
      <c r="K99" s="174">
        <v>8</v>
      </c>
      <c r="L99" s="174" t="s">
        <v>66</v>
      </c>
    </row>
    <row r="100" spans="1:12" ht="13.5" outlineLevel="3" thickBot="1">
      <c r="A100" s="206" t="s">
        <v>267</v>
      </c>
      <c r="B100" s="207"/>
      <c r="C100" s="207"/>
      <c r="D100" s="208" t="s">
        <v>268</v>
      </c>
      <c r="E100" s="209" t="s">
        <v>269</v>
      </c>
      <c r="F100" s="210" t="s">
        <v>104</v>
      </c>
      <c r="G100" s="211">
        <v>112.46</v>
      </c>
      <c r="H100" s="212"/>
      <c r="I100" s="212">
        <f t="shared" si="2"/>
        <v>0</v>
      </c>
      <c r="J100" s="215">
        <v>21</v>
      </c>
      <c r="K100" s="174">
        <v>8</v>
      </c>
      <c r="L100" s="174" t="s">
        <v>66</v>
      </c>
    </row>
    <row r="101" spans="1:12" ht="13.5" outlineLevel="2" thickBot="1">
      <c r="A101" s="183"/>
      <c r="B101" s="184"/>
      <c r="C101" s="184"/>
      <c r="D101" s="185" t="s">
        <v>56</v>
      </c>
      <c r="E101" s="186" t="s">
        <v>270</v>
      </c>
      <c r="F101" s="183"/>
      <c r="G101" s="187"/>
      <c r="H101" s="188"/>
      <c r="I101" s="188">
        <f>SUBTOTAL(9,I102:I108)</f>
        <v>0</v>
      </c>
      <c r="J101" s="189"/>
      <c r="K101" s="190"/>
      <c r="L101" s="190" t="s">
        <v>62</v>
      </c>
    </row>
    <row r="102" spans="1:12" ht="22.5" outlineLevel="3">
      <c r="A102" s="199" t="s">
        <v>271</v>
      </c>
      <c r="B102" s="200"/>
      <c r="C102" s="200"/>
      <c r="D102" s="201" t="s">
        <v>272</v>
      </c>
      <c r="E102" s="202" t="s">
        <v>273</v>
      </c>
      <c r="F102" s="203" t="s">
        <v>83</v>
      </c>
      <c r="G102" s="204">
        <v>11.49</v>
      </c>
      <c r="H102" s="205"/>
      <c r="I102" s="205">
        <f aca="true" t="shared" si="3" ref="I102:I108">ROUND(G102*H102,2)</f>
        <v>0</v>
      </c>
      <c r="J102" s="213">
        <v>21</v>
      </c>
      <c r="K102" s="174">
        <v>8</v>
      </c>
      <c r="L102" s="174" t="s">
        <v>66</v>
      </c>
    </row>
    <row r="103" spans="1:12" ht="22.5" outlineLevel="3">
      <c r="A103" s="197" t="s">
        <v>274</v>
      </c>
      <c r="B103" s="191"/>
      <c r="C103" s="191"/>
      <c r="D103" s="192" t="s">
        <v>275</v>
      </c>
      <c r="E103" s="193" t="s">
        <v>276</v>
      </c>
      <c r="F103" s="194" t="s">
        <v>160</v>
      </c>
      <c r="G103" s="195">
        <v>8</v>
      </c>
      <c r="H103" s="196"/>
      <c r="I103" s="196">
        <f t="shared" si="3"/>
        <v>0</v>
      </c>
      <c r="J103" s="214">
        <v>21</v>
      </c>
      <c r="K103" s="174">
        <v>8</v>
      </c>
      <c r="L103" s="174" t="s">
        <v>66</v>
      </c>
    </row>
    <row r="104" spans="1:12" ht="12.75" outlineLevel="3">
      <c r="A104" s="197" t="s">
        <v>277</v>
      </c>
      <c r="B104" s="191"/>
      <c r="C104" s="191"/>
      <c r="D104" s="192" t="s">
        <v>278</v>
      </c>
      <c r="E104" s="193" t="s">
        <v>279</v>
      </c>
      <c r="F104" s="194" t="s">
        <v>160</v>
      </c>
      <c r="G104" s="195">
        <v>2</v>
      </c>
      <c r="H104" s="196"/>
      <c r="I104" s="196">
        <f t="shared" si="3"/>
        <v>0</v>
      </c>
      <c r="J104" s="214">
        <v>21</v>
      </c>
      <c r="K104" s="174">
        <v>8</v>
      </c>
      <c r="L104" s="174" t="s">
        <v>66</v>
      </c>
    </row>
    <row r="105" spans="1:12" ht="12.75" outlineLevel="3">
      <c r="A105" s="197" t="s">
        <v>280</v>
      </c>
      <c r="B105" s="191"/>
      <c r="C105" s="191"/>
      <c r="D105" s="192" t="s">
        <v>281</v>
      </c>
      <c r="E105" s="193" t="s">
        <v>282</v>
      </c>
      <c r="F105" s="194" t="s">
        <v>160</v>
      </c>
      <c r="G105" s="195">
        <v>2</v>
      </c>
      <c r="H105" s="196"/>
      <c r="I105" s="196">
        <f t="shared" si="3"/>
        <v>0</v>
      </c>
      <c r="J105" s="214">
        <v>21</v>
      </c>
      <c r="K105" s="174">
        <v>8</v>
      </c>
      <c r="L105" s="174" t="s">
        <v>66</v>
      </c>
    </row>
    <row r="106" spans="1:12" ht="12.75" outlineLevel="3">
      <c r="A106" s="197" t="s">
        <v>283</v>
      </c>
      <c r="B106" s="191"/>
      <c r="C106" s="191"/>
      <c r="D106" s="192" t="s">
        <v>284</v>
      </c>
      <c r="E106" s="193" t="s">
        <v>285</v>
      </c>
      <c r="F106" s="194" t="s">
        <v>160</v>
      </c>
      <c r="G106" s="195">
        <v>2</v>
      </c>
      <c r="H106" s="196"/>
      <c r="I106" s="196">
        <f t="shared" si="3"/>
        <v>0</v>
      </c>
      <c r="J106" s="214">
        <v>21</v>
      </c>
      <c r="K106" s="174">
        <v>8</v>
      </c>
      <c r="L106" s="174" t="s">
        <v>66</v>
      </c>
    </row>
    <row r="107" spans="1:12" ht="22.5" outlineLevel="3">
      <c r="A107" s="197" t="s">
        <v>286</v>
      </c>
      <c r="B107" s="191"/>
      <c r="C107" s="191"/>
      <c r="D107" s="192" t="s">
        <v>287</v>
      </c>
      <c r="E107" s="193" t="s">
        <v>288</v>
      </c>
      <c r="F107" s="194" t="s">
        <v>160</v>
      </c>
      <c r="G107" s="195">
        <v>2</v>
      </c>
      <c r="H107" s="196"/>
      <c r="I107" s="196">
        <f t="shared" si="3"/>
        <v>0</v>
      </c>
      <c r="J107" s="214">
        <v>21</v>
      </c>
      <c r="K107" s="174">
        <v>8</v>
      </c>
      <c r="L107" s="174" t="s">
        <v>66</v>
      </c>
    </row>
    <row r="108" spans="1:12" ht="23.25" outlineLevel="3" thickBot="1">
      <c r="A108" s="206" t="s">
        <v>289</v>
      </c>
      <c r="B108" s="207"/>
      <c r="C108" s="207"/>
      <c r="D108" s="208" t="s">
        <v>290</v>
      </c>
      <c r="E108" s="209" t="s">
        <v>291</v>
      </c>
      <c r="F108" s="210" t="s">
        <v>83</v>
      </c>
      <c r="G108" s="211">
        <v>1.9</v>
      </c>
      <c r="H108" s="212"/>
      <c r="I108" s="212">
        <f t="shared" si="3"/>
        <v>0</v>
      </c>
      <c r="J108" s="215">
        <v>21</v>
      </c>
      <c r="K108" s="174">
        <v>8</v>
      </c>
      <c r="L108" s="174" t="s">
        <v>66</v>
      </c>
    </row>
    <row r="109" spans="1:12" ht="13.5" outlineLevel="2" thickBot="1">
      <c r="A109" s="183"/>
      <c r="B109" s="184"/>
      <c r="C109" s="184"/>
      <c r="D109" s="185" t="s">
        <v>56</v>
      </c>
      <c r="E109" s="186" t="s">
        <v>292</v>
      </c>
      <c r="F109" s="183"/>
      <c r="G109" s="187"/>
      <c r="H109" s="188"/>
      <c r="I109" s="188">
        <f>SUBTOTAL(9,I110:I143)</f>
        <v>0</v>
      </c>
      <c r="J109" s="189"/>
      <c r="K109" s="190"/>
      <c r="L109" s="190" t="s">
        <v>62</v>
      </c>
    </row>
    <row r="110" spans="1:12" ht="22.5" outlineLevel="3">
      <c r="A110" s="199" t="s">
        <v>293</v>
      </c>
      <c r="B110" s="200"/>
      <c r="C110" s="200"/>
      <c r="D110" s="201" t="s">
        <v>294</v>
      </c>
      <c r="E110" s="202" t="s">
        <v>295</v>
      </c>
      <c r="F110" s="203" t="s">
        <v>70</v>
      </c>
      <c r="G110" s="204">
        <v>47.7</v>
      </c>
      <c r="H110" s="205"/>
      <c r="I110" s="205">
        <f aca="true" t="shared" si="4" ref="I110:I143">ROUND(G110*H110,2)</f>
        <v>0</v>
      </c>
      <c r="J110" s="213">
        <v>21</v>
      </c>
      <c r="K110" s="174">
        <v>8</v>
      </c>
      <c r="L110" s="174" t="s">
        <v>66</v>
      </c>
    </row>
    <row r="111" spans="1:12" ht="12.75" outlineLevel="3">
      <c r="A111" s="197" t="s">
        <v>296</v>
      </c>
      <c r="B111" s="191"/>
      <c r="C111" s="191"/>
      <c r="D111" s="192" t="s">
        <v>297</v>
      </c>
      <c r="E111" s="193" t="s">
        <v>298</v>
      </c>
      <c r="F111" s="194" t="s">
        <v>70</v>
      </c>
      <c r="G111" s="195">
        <v>48.11</v>
      </c>
      <c r="H111" s="196"/>
      <c r="I111" s="196">
        <f t="shared" si="4"/>
        <v>0</v>
      </c>
      <c r="J111" s="214">
        <v>21</v>
      </c>
      <c r="K111" s="174">
        <v>8</v>
      </c>
      <c r="L111" s="174" t="s">
        <v>66</v>
      </c>
    </row>
    <row r="112" spans="1:12" ht="22.5" outlineLevel="3">
      <c r="A112" s="197" t="s">
        <v>299</v>
      </c>
      <c r="B112" s="191"/>
      <c r="C112" s="191"/>
      <c r="D112" s="192" t="s">
        <v>300</v>
      </c>
      <c r="E112" s="193" t="s">
        <v>301</v>
      </c>
      <c r="F112" s="194" t="s">
        <v>70</v>
      </c>
      <c r="G112" s="195">
        <v>57.01</v>
      </c>
      <c r="H112" s="196"/>
      <c r="I112" s="196">
        <f t="shared" si="4"/>
        <v>0</v>
      </c>
      <c r="J112" s="214">
        <v>21</v>
      </c>
      <c r="K112" s="174">
        <v>8</v>
      </c>
      <c r="L112" s="174" t="s">
        <v>66</v>
      </c>
    </row>
    <row r="113" spans="1:12" ht="12.75" outlineLevel="3">
      <c r="A113" s="197" t="s">
        <v>302</v>
      </c>
      <c r="B113" s="191"/>
      <c r="C113" s="191"/>
      <c r="D113" s="192" t="s">
        <v>303</v>
      </c>
      <c r="E113" s="193" t="s">
        <v>304</v>
      </c>
      <c r="F113" s="194" t="s">
        <v>70</v>
      </c>
      <c r="G113" s="195">
        <v>58.15</v>
      </c>
      <c r="H113" s="196"/>
      <c r="I113" s="196">
        <f t="shared" si="4"/>
        <v>0</v>
      </c>
      <c r="J113" s="214">
        <v>21</v>
      </c>
      <c r="K113" s="174">
        <v>8</v>
      </c>
      <c r="L113" s="174" t="s">
        <v>66</v>
      </c>
    </row>
    <row r="114" spans="1:12" ht="12.75" outlineLevel="3">
      <c r="A114" s="197" t="s">
        <v>305</v>
      </c>
      <c r="B114" s="191"/>
      <c r="C114" s="191"/>
      <c r="D114" s="192" t="s">
        <v>306</v>
      </c>
      <c r="E114" s="193" t="s">
        <v>307</v>
      </c>
      <c r="F114" s="194" t="s">
        <v>160</v>
      </c>
      <c r="G114" s="195">
        <v>4</v>
      </c>
      <c r="H114" s="196"/>
      <c r="I114" s="196">
        <f t="shared" si="4"/>
        <v>0</v>
      </c>
      <c r="J114" s="214">
        <v>21</v>
      </c>
      <c r="K114" s="174">
        <v>8</v>
      </c>
      <c r="L114" s="174" t="s">
        <v>66</v>
      </c>
    </row>
    <row r="115" spans="1:12" ht="12.75" outlineLevel="3">
      <c r="A115" s="197" t="s">
        <v>308</v>
      </c>
      <c r="B115" s="191"/>
      <c r="C115" s="191"/>
      <c r="D115" s="192" t="s">
        <v>309</v>
      </c>
      <c r="E115" s="193" t="s">
        <v>310</v>
      </c>
      <c r="F115" s="194" t="s">
        <v>160</v>
      </c>
      <c r="G115" s="195">
        <v>4</v>
      </c>
      <c r="H115" s="196"/>
      <c r="I115" s="196">
        <f t="shared" si="4"/>
        <v>0</v>
      </c>
      <c r="J115" s="214">
        <v>21</v>
      </c>
      <c r="K115" s="174">
        <v>8</v>
      </c>
      <c r="L115" s="174" t="s">
        <v>66</v>
      </c>
    </row>
    <row r="116" spans="1:12" ht="12.75" outlineLevel="3">
      <c r="A116" s="197" t="s">
        <v>311</v>
      </c>
      <c r="B116" s="191"/>
      <c r="C116" s="191"/>
      <c r="D116" s="192" t="s">
        <v>312</v>
      </c>
      <c r="E116" s="193" t="s">
        <v>313</v>
      </c>
      <c r="F116" s="194" t="s">
        <v>160</v>
      </c>
      <c r="G116" s="195">
        <v>2</v>
      </c>
      <c r="H116" s="196"/>
      <c r="I116" s="196">
        <f t="shared" si="4"/>
        <v>0</v>
      </c>
      <c r="J116" s="214">
        <v>21</v>
      </c>
      <c r="K116" s="174">
        <v>8</v>
      </c>
      <c r="L116" s="174" t="s">
        <v>66</v>
      </c>
    </row>
    <row r="117" spans="1:12" ht="12.75" outlineLevel="3">
      <c r="A117" s="197" t="s">
        <v>314</v>
      </c>
      <c r="B117" s="191"/>
      <c r="C117" s="191"/>
      <c r="D117" s="192" t="s">
        <v>315</v>
      </c>
      <c r="E117" s="193" t="s">
        <v>316</v>
      </c>
      <c r="F117" s="194" t="s">
        <v>160</v>
      </c>
      <c r="G117" s="195">
        <v>2</v>
      </c>
      <c r="H117" s="196"/>
      <c r="I117" s="196">
        <f t="shared" si="4"/>
        <v>0</v>
      </c>
      <c r="J117" s="214">
        <v>21</v>
      </c>
      <c r="K117" s="174">
        <v>8</v>
      </c>
      <c r="L117" s="174" t="s">
        <v>66</v>
      </c>
    </row>
    <row r="118" spans="1:12" ht="12.75" outlineLevel="3">
      <c r="A118" s="197" t="s">
        <v>317</v>
      </c>
      <c r="B118" s="191"/>
      <c r="C118" s="191"/>
      <c r="D118" s="192" t="s">
        <v>318</v>
      </c>
      <c r="E118" s="193" t="s">
        <v>319</v>
      </c>
      <c r="F118" s="194" t="s">
        <v>160</v>
      </c>
      <c r="G118" s="195">
        <v>1</v>
      </c>
      <c r="H118" s="196"/>
      <c r="I118" s="196">
        <f t="shared" si="4"/>
        <v>0</v>
      </c>
      <c r="J118" s="214">
        <v>21</v>
      </c>
      <c r="K118" s="174">
        <v>8</v>
      </c>
      <c r="L118" s="174" t="s">
        <v>66</v>
      </c>
    </row>
    <row r="119" spans="1:12" ht="12.75" outlineLevel="3">
      <c r="A119" s="197" t="s">
        <v>320</v>
      </c>
      <c r="B119" s="191"/>
      <c r="C119" s="191"/>
      <c r="D119" s="192" t="s">
        <v>321</v>
      </c>
      <c r="E119" s="193" t="s">
        <v>322</v>
      </c>
      <c r="F119" s="194" t="s">
        <v>160</v>
      </c>
      <c r="G119" s="195">
        <v>1</v>
      </c>
      <c r="H119" s="196"/>
      <c r="I119" s="196">
        <f t="shared" si="4"/>
        <v>0</v>
      </c>
      <c r="J119" s="214">
        <v>21</v>
      </c>
      <c r="K119" s="174">
        <v>8</v>
      </c>
      <c r="L119" s="174" t="s">
        <v>66</v>
      </c>
    </row>
    <row r="120" spans="1:12" ht="12.75" outlineLevel="3">
      <c r="A120" s="197" t="s">
        <v>323</v>
      </c>
      <c r="B120" s="191"/>
      <c r="C120" s="191"/>
      <c r="D120" s="192" t="s">
        <v>324</v>
      </c>
      <c r="E120" s="193" t="s">
        <v>325</v>
      </c>
      <c r="F120" s="194" t="s">
        <v>326</v>
      </c>
      <c r="G120" s="195">
        <v>5</v>
      </c>
      <c r="H120" s="196"/>
      <c r="I120" s="196">
        <f t="shared" si="4"/>
        <v>0</v>
      </c>
      <c r="J120" s="214">
        <v>21</v>
      </c>
      <c r="K120" s="174">
        <v>8</v>
      </c>
      <c r="L120" s="174" t="s">
        <v>66</v>
      </c>
    </row>
    <row r="121" spans="1:12" ht="12.75" outlineLevel="3">
      <c r="A121" s="197" t="s">
        <v>327</v>
      </c>
      <c r="B121" s="191"/>
      <c r="C121" s="191"/>
      <c r="D121" s="192" t="s">
        <v>328</v>
      </c>
      <c r="E121" s="193" t="s">
        <v>329</v>
      </c>
      <c r="F121" s="194" t="s">
        <v>326</v>
      </c>
      <c r="G121" s="195">
        <v>3</v>
      </c>
      <c r="H121" s="196"/>
      <c r="I121" s="196">
        <f t="shared" si="4"/>
        <v>0</v>
      </c>
      <c r="J121" s="214">
        <v>21</v>
      </c>
      <c r="K121" s="174">
        <v>8</v>
      </c>
      <c r="L121" s="174" t="s">
        <v>66</v>
      </c>
    </row>
    <row r="122" spans="1:12" ht="22.5" outlineLevel="3">
      <c r="A122" s="197" t="s">
        <v>330</v>
      </c>
      <c r="B122" s="191"/>
      <c r="C122" s="191"/>
      <c r="D122" s="192" t="s">
        <v>331</v>
      </c>
      <c r="E122" s="193" t="s">
        <v>332</v>
      </c>
      <c r="F122" s="194" t="s">
        <v>160</v>
      </c>
      <c r="G122" s="195">
        <v>8</v>
      </c>
      <c r="H122" s="196"/>
      <c r="I122" s="196">
        <f t="shared" si="4"/>
        <v>0</v>
      </c>
      <c r="J122" s="214">
        <v>21</v>
      </c>
      <c r="K122" s="174">
        <v>8</v>
      </c>
      <c r="L122" s="174" t="s">
        <v>66</v>
      </c>
    </row>
    <row r="123" spans="1:12" ht="12.75" outlineLevel="3">
      <c r="A123" s="197" t="s">
        <v>333</v>
      </c>
      <c r="B123" s="191"/>
      <c r="C123" s="191"/>
      <c r="D123" s="192" t="s">
        <v>334</v>
      </c>
      <c r="E123" s="193" t="s">
        <v>335</v>
      </c>
      <c r="F123" s="194" t="s">
        <v>160</v>
      </c>
      <c r="G123" s="195">
        <v>1</v>
      </c>
      <c r="H123" s="196"/>
      <c r="I123" s="196">
        <f t="shared" si="4"/>
        <v>0</v>
      </c>
      <c r="J123" s="214">
        <v>21</v>
      </c>
      <c r="K123" s="174">
        <v>8</v>
      </c>
      <c r="L123" s="174" t="s">
        <v>66</v>
      </c>
    </row>
    <row r="124" spans="1:12" ht="12.75" outlineLevel="3">
      <c r="A124" s="197" t="s">
        <v>336</v>
      </c>
      <c r="B124" s="191"/>
      <c r="C124" s="191"/>
      <c r="D124" s="192" t="s">
        <v>337</v>
      </c>
      <c r="E124" s="193" t="s">
        <v>338</v>
      </c>
      <c r="F124" s="194" t="s">
        <v>160</v>
      </c>
      <c r="G124" s="195">
        <v>1</v>
      </c>
      <c r="H124" s="196"/>
      <c r="I124" s="196">
        <f t="shared" si="4"/>
        <v>0</v>
      </c>
      <c r="J124" s="214">
        <v>21</v>
      </c>
      <c r="K124" s="174">
        <v>8</v>
      </c>
      <c r="L124" s="174" t="s">
        <v>66</v>
      </c>
    </row>
    <row r="125" spans="1:12" ht="12.75" outlineLevel="3">
      <c r="A125" s="197" t="s">
        <v>339</v>
      </c>
      <c r="B125" s="191"/>
      <c r="C125" s="191"/>
      <c r="D125" s="192" t="s">
        <v>340</v>
      </c>
      <c r="E125" s="193" t="s">
        <v>341</v>
      </c>
      <c r="F125" s="194" t="s">
        <v>160</v>
      </c>
      <c r="G125" s="195">
        <v>6</v>
      </c>
      <c r="H125" s="196"/>
      <c r="I125" s="196">
        <f t="shared" si="4"/>
        <v>0</v>
      </c>
      <c r="J125" s="214">
        <v>21</v>
      </c>
      <c r="K125" s="174">
        <v>8</v>
      </c>
      <c r="L125" s="174" t="s">
        <v>66</v>
      </c>
    </row>
    <row r="126" spans="1:12" ht="22.5" outlineLevel="3">
      <c r="A126" s="197" t="s">
        <v>342</v>
      </c>
      <c r="B126" s="191"/>
      <c r="C126" s="191"/>
      <c r="D126" s="192" t="s">
        <v>343</v>
      </c>
      <c r="E126" s="193" t="s">
        <v>344</v>
      </c>
      <c r="F126" s="194" t="s">
        <v>160</v>
      </c>
      <c r="G126" s="195">
        <v>4</v>
      </c>
      <c r="H126" s="196"/>
      <c r="I126" s="196">
        <f t="shared" si="4"/>
        <v>0</v>
      </c>
      <c r="J126" s="214">
        <v>21</v>
      </c>
      <c r="K126" s="174">
        <v>8</v>
      </c>
      <c r="L126" s="174" t="s">
        <v>66</v>
      </c>
    </row>
    <row r="127" spans="1:12" ht="12.75" outlineLevel="3">
      <c r="A127" s="197" t="s">
        <v>345</v>
      </c>
      <c r="B127" s="191"/>
      <c r="C127" s="191"/>
      <c r="D127" s="192" t="s">
        <v>346</v>
      </c>
      <c r="E127" s="193" t="s">
        <v>347</v>
      </c>
      <c r="F127" s="194" t="s">
        <v>160</v>
      </c>
      <c r="G127" s="195">
        <v>4</v>
      </c>
      <c r="H127" s="196"/>
      <c r="I127" s="196">
        <f t="shared" si="4"/>
        <v>0</v>
      </c>
      <c r="J127" s="214">
        <v>21</v>
      </c>
      <c r="K127" s="174">
        <v>8</v>
      </c>
      <c r="L127" s="174" t="s">
        <v>66</v>
      </c>
    </row>
    <row r="128" spans="1:12" ht="22.5" outlineLevel="3">
      <c r="A128" s="197" t="s">
        <v>348</v>
      </c>
      <c r="B128" s="191"/>
      <c r="C128" s="191"/>
      <c r="D128" s="192" t="s">
        <v>349</v>
      </c>
      <c r="E128" s="193" t="s">
        <v>350</v>
      </c>
      <c r="F128" s="194" t="s">
        <v>160</v>
      </c>
      <c r="G128" s="195">
        <v>4</v>
      </c>
      <c r="H128" s="196"/>
      <c r="I128" s="196">
        <f t="shared" si="4"/>
        <v>0</v>
      </c>
      <c r="J128" s="214">
        <v>21</v>
      </c>
      <c r="K128" s="174">
        <v>8</v>
      </c>
      <c r="L128" s="174" t="s">
        <v>66</v>
      </c>
    </row>
    <row r="129" spans="1:12" ht="22.5" outlineLevel="3">
      <c r="A129" s="197" t="s">
        <v>351</v>
      </c>
      <c r="B129" s="191"/>
      <c r="C129" s="191"/>
      <c r="D129" s="192" t="s">
        <v>352</v>
      </c>
      <c r="E129" s="193" t="s">
        <v>353</v>
      </c>
      <c r="F129" s="194" t="s">
        <v>160</v>
      </c>
      <c r="G129" s="195">
        <v>1</v>
      </c>
      <c r="H129" s="196"/>
      <c r="I129" s="196">
        <f t="shared" si="4"/>
        <v>0</v>
      </c>
      <c r="J129" s="214">
        <v>21</v>
      </c>
      <c r="K129" s="174">
        <v>8</v>
      </c>
      <c r="L129" s="174" t="s">
        <v>66</v>
      </c>
    </row>
    <row r="130" spans="1:12" ht="22.5" outlineLevel="3">
      <c r="A130" s="197" t="s">
        <v>354</v>
      </c>
      <c r="B130" s="191"/>
      <c r="C130" s="191"/>
      <c r="D130" s="192" t="s">
        <v>355</v>
      </c>
      <c r="E130" s="193" t="s">
        <v>356</v>
      </c>
      <c r="F130" s="194" t="s">
        <v>160</v>
      </c>
      <c r="G130" s="195">
        <v>1</v>
      </c>
      <c r="H130" s="196"/>
      <c r="I130" s="196">
        <f t="shared" si="4"/>
        <v>0</v>
      </c>
      <c r="J130" s="214">
        <v>21</v>
      </c>
      <c r="K130" s="174">
        <v>8</v>
      </c>
      <c r="L130" s="174" t="s">
        <v>66</v>
      </c>
    </row>
    <row r="131" spans="1:12" ht="22.5" outlineLevel="3">
      <c r="A131" s="197" t="s">
        <v>357</v>
      </c>
      <c r="B131" s="191"/>
      <c r="C131" s="191"/>
      <c r="D131" s="192" t="s">
        <v>358</v>
      </c>
      <c r="E131" s="193" t="s">
        <v>359</v>
      </c>
      <c r="F131" s="194" t="s">
        <v>160</v>
      </c>
      <c r="G131" s="195">
        <v>1</v>
      </c>
      <c r="H131" s="196"/>
      <c r="I131" s="196">
        <f t="shared" si="4"/>
        <v>0</v>
      </c>
      <c r="J131" s="214">
        <v>21</v>
      </c>
      <c r="K131" s="174">
        <v>8</v>
      </c>
      <c r="L131" s="174" t="s">
        <v>66</v>
      </c>
    </row>
    <row r="132" spans="1:12" ht="22.5" outlineLevel="3">
      <c r="A132" s="197" t="s">
        <v>360</v>
      </c>
      <c r="B132" s="191"/>
      <c r="C132" s="191"/>
      <c r="D132" s="192" t="s">
        <v>361</v>
      </c>
      <c r="E132" s="193" t="s">
        <v>362</v>
      </c>
      <c r="F132" s="194" t="s">
        <v>160</v>
      </c>
      <c r="G132" s="195">
        <v>1</v>
      </c>
      <c r="H132" s="196"/>
      <c r="I132" s="196">
        <f t="shared" si="4"/>
        <v>0</v>
      </c>
      <c r="J132" s="214">
        <v>21</v>
      </c>
      <c r="K132" s="174">
        <v>8</v>
      </c>
      <c r="L132" s="174" t="s">
        <v>66</v>
      </c>
    </row>
    <row r="133" spans="1:12" ht="12.75" outlineLevel="3">
      <c r="A133" s="197" t="s">
        <v>363</v>
      </c>
      <c r="B133" s="191"/>
      <c r="C133" s="191"/>
      <c r="D133" s="192" t="s">
        <v>364</v>
      </c>
      <c r="E133" s="193" t="s">
        <v>365</v>
      </c>
      <c r="F133" s="194" t="s">
        <v>160</v>
      </c>
      <c r="G133" s="195">
        <v>16</v>
      </c>
      <c r="H133" s="196"/>
      <c r="I133" s="196">
        <f t="shared" si="4"/>
        <v>0</v>
      </c>
      <c r="J133" s="214">
        <v>21</v>
      </c>
      <c r="K133" s="174">
        <v>8</v>
      </c>
      <c r="L133" s="174" t="s">
        <v>66</v>
      </c>
    </row>
    <row r="134" spans="1:12" ht="12.75" outlineLevel="3">
      <c r="A134" s="197" t="s">
        <v>366</v>
      </c>
      <c r="B134" s="191"/>
      <c r="C134" s="191"/>
      <c r="D134" s="192" t="s">
        <v>367</v>
      </c>
      <c r="E134" s="193" t="s">
        <v>368</v>
      </c>
      <c r="F134" s="194" t="s">
        <v>160</v>
      </c>
      <c r="G134" s="195">
        <v>5</v>
      </c>
      <c r="H134" s="196"/>
      <c r="I134" s="196">
        <f t="shared" si="4"/>
        <v>0</v>
      </c>
      <c r="J134" s="214">
        <v>21</v>
      </c>
      <c r="K134" s="174">
        <v>8</v>
      </c>
      <c r="L134" s="174" t="s">
        <v>66</v>
      </c>
    </row>
    <row r="135" spans="1:12" ht="12.75" outlineLevel="3">
      <c r="A135" s="197" t="s">
        <v>369</v>
      </c>
      <c r="B135" s="191"/>
      <c r="C135" s="191"/>
      <c r="D135" s="192" t="s">
        <v>370</v>
      </c>
      <c r="E135" s="193" t="s">
        <v>371</v>
      </c>
      <c r="F135" s="194" t="s">
        <v>160</v>
      </c>
      <c r="G135" s="195">
        <v>5</v>
      </c>
      <c r="H135" s="196"/>
      <c r="I135" s="196">
        <f t="shared" si="4"/>
        <v>0</v>
      </c>
      <c r="J135" s="214">
        <v>21</v>
      </c>
      <c r="K135" s="174">
        <v>8</v>
      </c>
      <c r="L135" s="174" t="s">
        <v>66</v>
      </c>
    </row>
    <row r="136" spans="1:12" ht="12.75" outlineLevel="3">
      <c r="A136" s="197" t="s">
        <v>372</v>
      </c>
      <c r="B136" s="191"/>
      <c r="C136" s="191"/>
      <c r="D136" s="192" t="s">
        <v>373</v>
      </c>
      <c r="E136" s="193" t="s">
        <v>374</v>
      </c>
      <c r="F136" s="194" t="s">
        <v>160</v>
      </c>
      <c r="G136" s="195">
        <v>5</v>
      </c>
      <c r="H136" s="196"/>
      <c r="I136" s="196">
        <f t="shared" si="4"/>
        <v>0</v>
      </c>
      <c r="J136" s="214">
        <v>21</v>
      </c>
      <c r="K136" s="174">
        <v>8</v>
      </c>
      <c r="L136" s="174" t="s">
        <v>66</v>
      </c>
    </row>
    <row r="137" spans="1:12" ht="12.75" outlineLevel="3">
      <c r="A137" s="197" t="s">
        <v>375</v>
      </c>
      <c r="B137" s="191"/>
      <c r="C137" s="191"/>
      <c r="D137" s="192" t="s">
        <v>376</v>
      </c>
      <c r="E137" s="193" t="s">
        <v>377</v>
      </c>
      <c r="F137" s="194" t="s">
        <v>160</v>
      </c>
      <c r="G137" s="195">
        <v>5</v>
      </c>
      <c r="H137" s="196"/>
      <c r="I137" s="196">
        <f t="shared" si="4"/>
        <v>0</v>
      </c>
      <c r="J137" s="214">
        <v>21</v>
      </c>
      <c r="K137" s="174">
        <v>8</v>
      </c>
      <c r="L137" s="174" t="s">
        <v>66</v>
      </c>
    </row>
    <row r="138" spans="1:12" ht="12.75" outlineLevel="3">
      <c r="A138" s="197" t="s">
        <v>378</v>
      </c>
      <c r="B138" s="191"/>
      <c r="C138" s="191"/>
      <c r="D138" s="192" t="s">
        <v>379</v>
      </c>
      <c r="E138" s="193" t="s">
        <v>380</v>
      </c>
      <c r="F138" s="194" t="s">
        <v>160</v>
      </c>
      <c r="G138" s="195">
        <v>5</v>
      </c>
      <c r="H138" s="196"/>
      <c r="I138" s="196">
        <f t="shared" si="4"/>
        <v>0</v>
      </c>
      <c r="J138" s="214">
        <v>21</v>
      </c>
      <c r="K138" s="174">
        <v>8</v>
      </c>
      <c r="L138" s="174" t="s">
        <v>66</v>
      </c>
    </row>
    <row r="139" spans="1:12" ht="12.75" outlineLevel="3">
      <c r="A139" s="197" t="s">
        <v>381</v>
      </c>
      <c r="B139" s="191"/>
      <c r="C139" s="191"/>
      <c r="D139" s="192" t="s">
        <v>382</v>
      </c>
      <c r="E139" s="193" t="s">
        <v>383</v>
      </c>
      <c r="F139" s="194" t="s">
        <v>160</v>
      </c>
      <c r="G139" s="195">
        <v>5</v>
      </c>
      <c r="H139" s="196"/>
      <c r="I139" s="196">
        <f t="shared" si="4"/>
        <v>0</v>
      </c>
      <c r="J139" s="214">
        <v>21</v>
      </c>
      <c r="K139" s="174">
        <v>8</v>
      </c>
      <c r="L139" s="174" t="s">
        <v>66</v>
      </c>
    </row>
    <row r="140" spans="1:12" ht="12.75" outlineLevel="3">
      <c r="A140" s="197" t="s">
        <v>384</v>
      </c>
      <c r="B140" s="191"/>
      <c r="C140" s="191"/>
      <c r="D140" s="192" t="s">
        <v>385</v>
      </c>
      <c r="E140" s="193" t="s">
        <v>386</v>
      </c>
      <c r="F140" s="194" t="s">
        <v>160</v>
      </c>
      <c r="G140" s="195">
        <v>5</v>
      </c>
      <c r="H140" s="196"/>
      <c r="I140" s="196">
        <f t="shared" si="4"/>
        <v>0</v>
      </c>
      <c r="J140" s="214">
        <v>21</v>
      </c>
      <c r="K140" s="174">
        <v>8</v>
      </c>
      <c r="L140" s="174" t="s">
        <v>66</v>
      </c>
    </row>
    <row r="141" spans="1:12" ht="12.75" outlineLevel="3">
      <c r="A141" s="197" t="s">
        <v>387</v>
      </c>
      <c r="B141" s="191"/>
      <c r="C141" s="191"/>
      <c r="D141" s="192" t="s">
        <v>388</v>
      </c>
      <c r="E141" s="193" t="s">
        <v>389</v>
      </c>
      <c r="F141" s="194" t="s">
        <v>160</v>
      </c>
      <c r="G141" s="195">
        <v>5</v>
      </c>
      <c r="H141" s="196"/>
      <c r="I141" s="196">
        <f t="shared" si="4"/>
        <v>0</v>
      </c>
      <c r="J141" s="214">
        <v>21</v>
      </c>
      <c r="K141" s="174">
        <v>8</v>
      </c>
      <c r="L141" s="174" t="s">
        <v>66</v>
      </c>
    </row>
    <row r="142" spans="1:12" ht="12.75" outlineLevel="3">
      <c r="A142" s="197" t="s">
        <v>390</v>
      </c>
      <c r="B142" s="191"/>
      <c r="C142" s="191"/>
      <c r="D142" s="192" t="s">
        <v>391</v>
      </c>
      <c r="E142" s="193" t="s">
        <v>392</v>
      </c>
      <c r="F142" s="194" t="s">
        <v>160</v>
      </c>
      <c r="G142" s="195">
        <v>5</v>
      </c>
      <c r="H142" s="196"/>
      <c r="I142" s="196">
        <f t="shared" si="4"/>
        <v>0</v>
      </c>
      <c r="J142" s="214">
        <v>21</v>
      </c>
      <c r="K142" s="174">
        <v>8</v>
      </c>
      <c r="L142" s="174" t="s">
        <v>66</v>
      </c>
    </row>
    <row r="143" spans="1:12" ht="13.5" outlineLevel="3" thickBot="1">
      <c r="A143" s="206" t="s">
        <v>393</v>
      </c>
      <c r="B143" s="207"/>
      <c r="C143" s="207"/>
      <c r="D143" s="208" t="s">
        <v>394</v>
      </c>
      <c r="E143" s="209" t="s">
        <v>395</v>
      </c>
      <c r="F143" s="210" t="s">
        <v>70</v>
      </c>
      <c r="G143" s="211">
        <v>104.41</v>
      </c>
      <c r="H143" s="212"/>
      <c r="I143" s="212">
        <f t="shared" si="4"/>
        <v>0</v>
      </c>
      <c r="J143" s="215">
        <v>21</v>
      </c>
      <c r="K143" s="174">
        <v>8</v>
      </c>
      <c r="L143" s="174" t="s">
        <v>66</v>
      </c>
    </row>
    <row r="144" spans="1:12" ht="13.5" outlineLevel="2" thickBot="1">
      <c r="A144" s="183"/>
      <c r="B144" s="184"/>
      <c r="C144" s="184"/>
      <c r="D144" s="185" t="s">
        <v>56</v>
      </c>
      <c r="E144" s="186" t="s">
        <v>156</v>
      </c>
      <c r="F144" s="183"/>
      <c r="G144" s="187"/>
      <c r="H144" s="188"/>
      <c r="I144" s="188">
        <f>SUBTOTAL(9,I145:I146)</f>
        <v>0</v>
      </c>
      <c r="J144" s="189"/>
      <c r="K144" s="190"/>
      <c r="L144" s="190" t="s">
        <v>62</v>
      </c>
    </row>
    <row r="145" spans="1:12" ht="22.5" outlineLevel="3">
      <c r="A145" s="199" t="s">
        <v>396</v>
      </c>
      <c r="B145" s="200"/>
      <c r="C145" s="200"/>
      <c r="D145" s="201" t="s">
        <v>397</v>
      </c>
      <c r="E145" s="202" t="s">
        <v>398</v>
      </c>
      <c r="F145" s="203" t="s">
        <v>160</v>
      </c>
      <c r="G145" s="204">
        <v>4</v>
      </c>
      <c r="H145" s="205"/>
      <c r="I145" s="205">
        <f>ROUND(G145*H145,2)</f>
        <v>0</v>
      </c>
      <c r="J145" s="213">
        <v>21</v>
      </c>
      <c r="K145" s="174">
        <v>8</v>
      </c>
      <c r="L145" s="174" t="s">
        <v>66</v>
      </c>
    </row>
    <row r="146" spans="1:12" ht="23.25" outlineLevel="3" thickBot="1">
      <c r="A146" s="206" t="s">
        <v>399</v>
      </c>
      <c r="B146" s="207"/>
      <c r="C146" s="207"/>
      <c r="D146" s="208" t="s">
        <v>400</v>
      </c>
      <c r="E146" s="209" t="s">
        <v>401</v>
      </c>
      <c r="F146" s="210" t="s">
        <v>160</v>
      </c>
      <c r="G146" s="211">
        <v>4</v>
      </c>
      <c r="H146" s="212"/>
      <c r="I146" s="212">
        <f>ROUND(G146*H146,2)</f>
        <v>0</v>
      </c>
      <c r="J146" s="215">
        <v>21</v>
      </c>
      <c r="K146" s="174">
        <v>8</v>
      </c>
      <c r="L146" s="174" t="s">
        <v>66</v>
      </c>
    </row>
    <row r="147" spans="1:12" ht="13.5" outlineLevel="2" thickBot="1">
      <c r="A147" s="183"/>
      <c r="B147" s="184"/>
      <c r="C147" s="184"/>
      <c r="D147" s="185" t="s">
        <v>56</v>
      </c>
      <c r="E147" s="186" t="s">
        <v>238</v>
      </c>
      <c r="F147" s="183"/>
      <c r="G147" s="187"/>
      <c r="H147" s="188"/>
      <c r="I147" s="188">
        <f>SUBTOTAL(9,I148:I148)</f>
        <v>0</v>
      </c>
      <c r="J147" s="189"/>
      <c r="K147" s="190"/>
      <c r="L147" s="190" t="s">
        <v>62</v>
      </c>
    </row>
    <row r="148" spans="1:12" ht="34.5" outlineLevel="3" thickBot="1">
      <c r="A148" s="217" t="s">
        <v>402</v>
      </c>
      <c r="B148" s="218"/>
      <c r="C148" s="218"/>
      <c r="D148" s="219" t="s">
        <v>403</v>
      </c>
      <c r="E148" s="220" t="s">
        <v>404</v>
      </c>
      <c r="F148" s="221" t="s">
        <v>104</v>
      </c>
      <c r="G148" s="222">
        <v>143.6</v>
      </c>
      <c r="H148" s="223"/>
      <c r="I148" s="223">
        <f>ROUND(G148*H148,2)</f>
        <v>0</v>
      </c>
      <c r="J148" s="224">
        <v>21</v>
      </c>
      <c r="K148" s="174">
        <v>8</v>
      </c>
      <c r="L148" s="174" t="s">
        <v>66</v>
      </c>
    </row>
    <row r="149" spans="1:12" ht="12.75">
      <c r="A149" s="175"/>
      <c r="B149" s="176"/>
      <c r="C149" s="176"/>
      <c r="D149" s="177" t="s">
        <v>56</v>
      </c>
      <c r="E149" s="178" t="s">
        <v>405</v>
      </c>
      <c r="F149" s="175"/>
      <c r="G149" s="179"/>
      <c r="H149" s="180"/>
      <c r="I149" s="180">
        <f>SUBTOTAL(9,I150:I213)</f>
        <v>0</v>
      </c>
      <c r="J149" s="181"/>
      <c r="K149" s="182"/>
      <c r="L149" s="182" t="s">
        <v>58</v>
      </c>
    </row>
    <row r="150" spans="1:12" ht="12.75" outlineLevel="1">
      <c r="A150" s="183"/>
      <c r="B150" s="184"/>
      <c r="C150" s="184"/>
      <c r="D150" s="185" t="s">
        <v>56</v>
      </c>
      <c r="E150" s="186" t="s">
        <v>406</v>
      </c>
      <c r="F150" s="183"/>
      <c r="G150" s="187"/>
      <c r="H150" s="188"/>
      <c r="I150" s="188">
        <f>SUBTOTAL(9,I151:I213)</f>
        <v>0</v>
      </c>
      <c r="J150" s="189"/>
      <c r="K150" s="190"/>
      <c r="L150" s="190" t="s">
        <v>60</v>
      </c>
    </row>
    <row r="151" spans="1:12" ht="13.5" outlineLevel="2" thickBot="1">
      <c r="A151" s="183"/>
      <c r="B151" s="184"/>
      <c r="C151" s="184"/>
      <c r="D151" s="185" t="s">
        <v>56</v>
      </c>
      <c r="E151" s="186" t="s">
        <v>407</v>
      </c>
      <c r="F151" s="183"/>
      <c r="G151" s="187"/>
      <c r="H151" s="188"/>
      <c r="I151" s="188">
        <f>SUBTOTAL(9,I152:I213)</f>
        <v>0</v>
      </c>
      <c r="J151" s="189"/>
      <c r="K151" s="190"/>
      <c r="L151" s="190" t="s">
        <v>62</v>
      </c>
    </row>
    <row r="152" spans="1:12" ht="12.75" outlineLevel="3">
      <c r="A152" s="199" t="s">
        <v>408</v>
      </c>
      <c r="B152" s="200"/>
      <c r="C152" s="200"/>
      <c r="D152" s="201" t="s">
        <v>409</v>
      </c>
      <c r="E152" s="202" t="s">
        <v>410</v>
      </c>
      <c r="F152" s="203" t="s">
        <v>411</v>
      </c>
      <c r="G152" s="204">
        <v>1</v>
      </c>
      <c r="H152" s="205"/>
      <c r="I152" s="205">
        <f aca="true" t="shared" si="5" ref="I152:I183">ROUND(G152*H152,2)</f>
        <v>0</v>
      </c>
      <c r="J152" s="213">
        <v>21</v>
      </c>
      <c r="K152" s="174">
        <v>8</v>
      </c>
      <c r="L152" s="174" t="s">
        <v>66</v>
      </c>
    </row>
    <row r="153" spans="1:12" ht="12.75" outlineLevel="3">
      <c r="A153" s="197" t="s">
        <v>412</v>
      </c>
      <c r="B153" s="191"/>
      <c r="C153" s="191"/>
      <c r="D153" s="192" t="s">
        <v>413</v>
      </c>
      <c r="E153" s="193" t="s">
        <v>414</v>
      </c>
      <c r="F153" s="194" t="s">
        <v>411</v>
      </c>
      <c r="G153" s="195">
        <v>3</v>
      </c>
      <c r="H153" s="196"/>
      <c r="I153" s="196">
        <f t="shared" si="5"/>
        <v>0</v>
      </c>
      <c r="J153" s="214">
        <v>21</v>
      </c>
      <c r="K153" s="174">
        <v>8</v>
      </c>
      <c r="L153" s="174" t="s">
        <v>66</v>
      </c>
    </row>
    <row r="154" spans="1:12" ht="12.75" outlineLevel="3">
      <c r="A154" s="197" t="s">
        <v>415</v>
      </c>
      <c r="B154" s="191"/>
      <c r="C154" s="191"/>
      <c r="D154" s="192" t="s">
        <v>416</v>
      </c>
      <c r="E154" s="193" t="s">
        <v>417</v>
      </c>
      <c r="F154" s="194" t="s">
        <v>411</v>
      </c>
      <c r="G154" s="195">
        <v>3</v>
      </c>
      <c r="H154" s="196"/>
      <c r="I154" s="196">
        <f t="shared" si="5"/>
        <v>0</v>
      </c>
      <c r="J154" s="214">
        <v>21</v>
      </c>
      <c r="K154" s="174">
        <v>8</v>
      </c>
      <c r="L154" s="174" t="s">
        <v>66</v>
      </c>
    </row>
    <row r="155" spans="1:12" ht="12.75" outlineLevel="3">
      <c r="A155" s="197" t="s">
        <v>418</v>
      </c>
      <c r="B155" s="191"/>
      <c r="C155" s="191"/>
      <c r="D155" s="192" t="s">
        <v>419</v>
      </c>
      <c r="E155" s="193" t="s">
        <v>420</v>
      </c>
      <c r="F155" s="194" t="s">
        <v>411</v>
      </c>
      <c r="G155" s="195">
        <v>1</v>
      </c>
      <c r="H155" s="196"/>
      <c r="I155" s="196">
        <f t="shared" si="5"/>
        <v>0</v>
      </c>
      <c r="J155" s="214">
        <v>21</v>
      </c>
      <c r="K155" s="174">
        <v>8</v>
      </c>
      <c r="L155" s="174" t="s">
        <v>66</v>
      </c>
    </row>
    <row r="156" spans="1:12" ht="12.75" outlineLevel="3">
      <c r="A156" s="197" t="s">
        <v>421</v>
      </c>
      <c r="B156" s="191"/>
      <c r="C156" s="191"/>
      <c r="D156" s="192" t="s">
        <v>422</v>
      </c>
      <c r="E156" s="193" t="s">
        <v>423</v>
      </c>
      <c r="F156" s="194" t="s">
        <v>411</v>
      </c>
      <c r="G156" s="195">
        <v>3</v>
      </c>
      <c r="H156" s="196"/>
      <c r="I156" s="196">
        <f t="shared" si="5"/>
        <v>0</v>
      </c>
      <c r="J156" s="214">
        <v>21</v>
      </c>
      <c r="K156" s="174">
        <v>8</v>
      </c>
      <c r="L156" s="174" t="s">
        <v>66</v>
      </c>
    </row>
    <row r="157" spans="1:12" ht="12.75" outlineLevel="3">
      <c r="A157" s="197" t="s">
        <v>424</v>
      </c>
      <c r="B157" s="191"/>
      <c r="C157" s="191"/>
      <c r="D157" s="192" t="s">
        <v>425</v>
      </c>
      <c r="E157" s="193" t="s">
        <v>426</v>
      </c>
      <c r="F157" s="194" t="s">
        <v>411</v>
      </c>
      <c r="G157" s="195">
        <v>1</v>
      </c>
      <c r="H157" s="196"/>
      <c r="I157" s="196">
        <f t="shared" si="5"/>
        <v>0</v>
      </c>
      <c r="J157" s="214">
        <v>21</v>
      </c>
      <c r="K157" s="174">
        <v>8</v>
      </c>
      <c r="L157" s="174" t="s">
        <v>66</v>
      </c>
    </row>
    <row r="158" spans="1:12" ht="12.75" outlineLevel="3">
      <c r="A158" s="197" t="s">
        <v>427</v>
      </c>
      <c r="B158" s="191"/>
      <c r="C158" s="191"/>
      <c r="D158" s="192" t="s">
        <v>428</v>
      </c>
      <c r="E158" s="193" t="s">
        <v>429</v>
      </c>
      <c r="F158" s="194" t="s">
        <v>411</v>
      </c>
      <c r="G158" s="195">
        <v>4</v>
      </c>
      <c r="H158" s="196"/>
      <c r="I158" s="196">
        <f t="shared" si="5"/>
        <v>0</v>
      </c>
      <c r="J158" s="214">
        <v>21</v>
      </c>
      <c r="K158" s="174">
        <v>8</v>
      </c>
      <c r="L158" s="174" t="s">
        <v>66</v>
      </c>
    </row>
    <row r="159" spans="1:12" ht="12.75" outlineLevel="3">
      <c r="A159" s="197" t="s">
        <v>430</v>
      </c>
      <c r="B159" s="191"/>
      <c r="C159" s="191"/>
      <c r="D159" s="192" t="s">
        <v>431</v>
      </c>
      <c r="E159" s="193" t="s">
        <v>432</v>
      </c>
      <c r="F159" s="194" t="s">
        <v>411</v>
      </c>
      <c r="G159" s="195">
        <v>4</v>
      </c>
      <c r="H159" s="196"/>
      <c r="I159" s="196">
        <f t="shared" si="5"/>
        <v>0</v>
      </c>
      <c r="J159" s="214">
        <v>21</v>
      </c>
      <c r="K159" s="174">
        <v>8</v>
      </c>
      <c r="L159" s="174" t="s">
        <v>66</v>
      </c>
    </row>
    <row r="160" spans="1:12" ht="12.75" outlineLevel="3">
      <c r="A160" s="197" t="s">
        <v>433</v>
      </c>
      <c r="B160" s="191"/>
      <c r="C160" s="191"/>
      <c r="D160" s="192" t="s">
        <v>434</v>
      </c>
      <c r="E160" s="193" t="s">
        <v>435</v>
      </c>
      <c r="F160" s="194" t="s">
        <v>411</v>
      </c>
      <c r="G160" s="195">
        <v>4</v>
      </c>
      <c r="H160" s="196"/>
      <c r="I160" s="196">
        <f t="shared" si="5"/>
        <v>0</v>
      </c>
      <c r="J160" s="214">
        <v>21</v>
      </c>
      <c r="K160" s="174">
        <v>8</v>
      </c>
      <c r="L160" s="174" t="s">
        <v>66</v>
      </c>
    </row>
    <row r="161" spans="1:12" ht="12.75" outlineLevel="3">
      <c r="A161" s="197" t="s">
        <v>436</v>
      </c>
      <c r="B161" s="191"/>
      <c r="C161" s="191"/>
      <c r="D161" s="192" t="s">
        <v>437</v>
      </c>
      <c r="E161" s="193" t="s">
        <v>438</v>
      </c>
      <c r="F161" s="194" t="s">
        <v>70</v>
      </c>
      <c r="G161" s="195">
        <v>85</v>
      </c>
      <c r="H161" s="196"/>
      <c r="I161" s="196">
        <f t="shared" si="5"/>
        <v>0</v>
      </c>
      <c r="J161" s="214">
        <v>21</v>
      </c>
      <c r="K161" s="174">
        <v>8</v>
      </c>
      <c r="L161" s="174" t="s">
        <v>66</v>
      </c>
    </row>
    <row r="162" spans="1:12" ht="12.75" outlineLevel="3">
      <c r="A162" s="197" t="s">
        <v>439</v>
      </c>
      <c r="B162" s="191"/>
      <c r="C162" s="191"/>
      <c r="D162" s="192" t="s">
        <v>440</v>
      </c>
      <c r="E162" s="193" t="s">
        <v>441</v>
      </c>
      <c r="F162" s="194" t="s">
        <v>70</v>
      </c>
      <c r="G162" s="195">
        <v>79</v>
      </c>
      <c r="H162" s="196"/>
      <c r="I162" s="196">
        <f t="shared" si="5"/>
        <v>0</v>
      </c>
      <c r="J162" s="214">
        <v>21</v>
      </c>
      <c r="K162" s="174">
        <v>8</v>
      </c>
      <c r="L162" s="174" t="s">
        <v>66</v>
      </c>
    </row>
    <row r="163" spans="1:12" ht="12.75" outlineLevel="3">
      <c r="A163" s="197" t="s">
        <v>442</v>
      </c>
      <c r="B163" s="191"/>
      <c r="C163" s="191"/>
      <c r="D163" s="192" t="s">
        <v>443</v>
      </c>
      <c r="E163" s="193" t="s">
        <v>444</v>
      </c>
      <c r="F163" s="194" t="s">
        <v>70</v>
      </c>
      <c r="G163" s="195">
        <v>14</v>
      </c>
      <c r="H163" s="196"/>
      <c r="I163" s="196">
        <f t="shared" si="5"/>
        <v>0</v>
      </c>
      <c r="J163" s="214">
        <v>21</v>
      </c>
      <c r="K163" s="174">
        <v>8</v>
      </c>
      <c r="L163" s="174" t="s">
        <v>66</v>
      </c>
    </row>
    <row r="164" spans="1:12" ht="12.75" outlineLevel="3">
      <c r="A164" s="197" t="s">
        <v>445</v>
      </c>
      <c r="B164" s="191"/>
      <c r="C164" s="191"/>
      <c r="D164" s="192" t="s">
        <v>446</v>
      </c>
      <c r="E164" s="193" t="s">
        <v>447</v>
      </c>
      <c r="F164" s="194" t="s">
        <v>70</v>
      </c>
      <c r="G164" s="195">
        <v>93</v>
      </c>
      <c r="H164" s="196"/>
      <c r="I164" s="196">
        <f t="shared" si="5"/>
        <v>0</v>
      </c>
      <c r="J164" s="214">
        <v>21</v>
      </c>
      <c r="K164" s="174">
        <v>8</v>
      </c>
      <c r="L164" s="174" t="s">
        <v>66</v>
      </c>
    </row>
    <row r="165" spans="1:12" ht="12.75" outlineLevel="3">
      <c r="A165" s="197" t="s">
        <v>448</v>
      </c>
      <c r="B165" s="191"/>
      <c r="C165" s="191"/>
      <c r="D165" s="192" t="s">
        <v>449</v>
      </c>
      <c r="E165" s="193" t="s">
        <v>450</v>
      </c>
      <c r="F165" s="194" t="s">
        <v>411</v>
      </c>
      <c r="G165" s="195">
        <v>8</v>
      </c>
      <c r="H165" s="196"/>
      <c r="I165" s="196">
        <f t="shared" si="5"/>
        <v>0</v>
      </c>
      <c r="J165" s="214">
        <v>21</v>
      </c>
      <c r="K165" s="174">
        <v>8</v>
      </c>
      <c r="L165" s="174" t="s">
        <v>66</v>
      </c>
    </row>
    <row r="166" spans="1:12" ht="12.75" outlineLevel="3">
      <c r="A166" s="197" t="s">
        <v>451</v>
      </c>
      <c r="B166" s="191"/>
      <c r="C166" s="191"/>
      <c r="D166" s="192" t="s">
        <v>452</v>
      </c>
      <c r="E166" s="193" t="s">
        <v>453</v>
      </c>
      <c r="F166" s="194" t="s">
        <v>411</v>
      </c>
      <c r="G166" s="195">
        <v>5</v>
      </c>
      <c r="H166" s="196"/>
      <c r="I166" s="196">
        <f t="shared" si="5"/>
        <v>0</v>
      </c>
      <c r="J166" s="214">
        <v>21</v>
      </c>
      <c r="K166" s="174">
        <v>8</v>
      </c>
      <c r="L166" s="174" t="s">
        <v>66</v>
      </c>
    </row>
    <row r="167" spans="1:12" ht="12.75" outlineLevel="3">
      <c r="A167" s="197" t="s">
        <v>454</v>
      </c>
      <c r="B167" s="191"/>
      <c r="C167" s="191"/>
      <c r="D167" s="192" t="s">
        <v>455</v>
      </c>
      <c r="E167" s="193" t="s">
        <v>456</v>
      </c>
      <c r="F167" s="194" t="s">
        <v>411</v>
      </c>
      <c r="G167" s="195">
        <v>4</v>
      </c>
      <c r="H167" s="196"/>
      <c r="I167" s="196">
        <f t="shared" si="5"/>
        <v>0</v>
      </c>
      <c r="J167" s="214">
        <v>21</v>
      </c>
      <c r="K167" s="174">
        <v>8</v>
      </c>
      <c r="L167" s="174" t="s">
        <v>66</v>
      </c>
    </row>
    <row r="168" spans="1:12" ht="12.75" outlineLevel="3">
      <c r="A168" s="197" t="s">
        <v>457</v>
      </c>
      <c r="B168" s="191"/>
      <c r="C168" s="191"/>
      <c r="D168" s="192" t="s">
        <v>458</v>
      </c>
      <c r="E168" s="193" t="s">
        <v>459</v>
      </c>
      <c r="F168" s="194" t="s">
        <v>411</v>
      </c>
      <c r="G168" s="195">
        <v>4</v>
      </c>
      <c r="H168" s="196"/>
      <c r="I168" s="196">
        <f t="shared" si="5"/>
        <v>0</v>
      </c>
      <c r="J168" s="214">
        <v>21</v>
      </c>
      <c r="K168" s="174">
        <v>8</v>
      </c>
      <c r="L168" s="174" t="s">
        <v>66</v>
      </c>
    </row>
    <row r="169" spans="1:12" ht="12.75" outlineLevel="3">
      <c r="A169" s="197" t="s">
        <v>460</v>
      </c>
      <c r="B169" s="191"/>
      <c r="C169" s="191"/>
      <c r="D169" s="192" t="s">
        <v>461</v>
      </c>
      <c r="E169" s="193" t="s">
        <v>462</v>
      </c>
      <c r="F169" s="194" t="s">
        <v>411</v>
      </c>
      <c r="G169" s="195">
        <v>4</v>
      </c>
      <c r="H169" s="196"/>
      <c r="I169" s="196">
        <f t="shared" si="5"/>
        <v>0</v>
      </c>
      <c r="J169" s="214">
        <v>21</v>
      </c>
      <c r="K169" s="174">
        <v>8</v>
      </c>
      <c r="L169" s="174" t="s">
        <v>66</v>
      </c>
    </row>
    <row r="170" spans="1:12" ht="12.75" outlineLevel="3">
      <c r="A170" s="197" t="s">
        <v>463</v>
      </c>
      <c r="B170" s="191"/>
      <c r="C170" s="191"/>
      <c r="D170" s="192" t="s">
        <v>464</v>
      </c>
      <c r="E170" s="193" t="s">
        <v>465</v>
      </c>
      <c r="F170" s="194" t="s">
        <v>411</v>
      </c>
      <c r="G170" s="195">
        <v>4</v>
      </c>
      <c r="H170" s="196"/>
      <c r="I170" s="196">
        <f t="shared" si="5"/>
        <v>0</v>
      </c>
      <c r="J170" s="214">
        <v>21</v>
      </c>
      <c r="K170" s="174">
        <v>8</v>
      </c>
      <c r="L170" s="174" t="s">
        <v>66</v>
      </c>
    </row>
    <row r="171" spans="1:12" ht="12.75" outlineLevel="3">
      <c r="A171" s="197" t="s">
        <v>466</v>
      </c>
      <c r="B171" s="191"/>
      <c r="C171" s="191"/>
      <c r="D171" s="192" t="s">
        <v>467</v>
      </c>
      <c r="E171" s="193" t="s">
        <v>468</v>
      </c>
      <c r="F171" s="194" t="s">
        <v>411</v>
      </c>
      <c r="G171" s="195">
        <v>4</v>
      </c>
      <c r="H171" s="196"/>
      <c r="I171" s="196">
        <f t="shared" si="5"/>
        <v>0</v>
      </c>
      <c r="J171" s="214">
        <v>21</v>
      </c>
      <c r="K171" s="174">
        <v>8</v>
      </c>
      <c r="L171" s="174" t="s">
        <v>66</v>
      </c>
    </row>
    <row r="172" spans="1:12" ht="12.75" outlineLevel="3">
      <c r="A172" s="197" t="s">
        <v>469</v>
      </c>
      <c r="B172" s="191"/>
      <c r="C172" s="191"/>
      <c r="D172" s="192" t="s">
        <v>470</v>
      </c>
      <c r="E172" s="193" t="s">
        <v>471</v>
      </c>
      <c r="F172" s="194" t="s">
        <v>411</v>
      </c>
      <c r="G172" s="195">
        <v>4</v>
      </c>
      <c r="H172" s="196"/>
      <c r="I172" s="196">
        <f t="shared" si="5"/>
        <v>0</v>
      </c>
      <c r="J172" s="214">
        <v>21</v>
      </c>
      <c r="K172" s="174">
        <v>8</v>
      </c>
      <c r="L172" s="174" t="s">
        <v>66</v>
      </c>
    </row>
    <row r="173" spans="1:12" ht="12.75" outlineLevel="3">
      <c r="A173" s="197" t="s">
        <v>472</v>
      </c>
      <c r="B173" s="191"/>
      <c r="C173" s="191"/>
      <c r="D173" s="192" t="s">
        <v>473</v>
      </c>
      <c r="E173" s="193" t="s">
        <v>474</v>
      </c>
      <c r="F173" s="194" t="s">
        <v>411</v>
      </c>
      <c r="G173" s="195">
        <v>4</v>
      </c>
      <c r="H173" s="196"/>
      <c r="I173" s="196">
        <f t="shared" si="5"/>
        <v>0</v>
      </c>
      <c r="J173" s="214">
        <v>21</v>
      </c>
      <c r="K173" s="174">
        <v>8</v>
      </c>
      <c r="L173" s="174" t="s">
        <v>66</v>
      </c>
    </row>
    <row r="174" spans="1:12" ht="12.75" outlineLevel="3">
      <c r="A174" s="197" t="s">
        <v>475</v>
      </c>
      <c r="B174" s="191"/>
      <c r="C174" s="191"/>
      <c r="D174" s="192" t="s">
        <v>476</v>
      </c>
      <c r="E174" s="193" t="s">
        <v>477</v>
      </c>
      <c r="F174" s="194" t="s">
        <v>411</v>
      </c>
      <c r="G174" s="195">
        <v>40</v>
      </c>
      <c r="H174" s="196"/>
      <c r="I174" s="196">
        <f t="shared" si="5"/>
        <v>0</v>
      </c>
      <c r="J174" s="214">
        <v>21</v>
      </c>
      <c r="K174" s="174">
        <v>8</v>
      </c>
      <c r="L174" s="174" t="s">
        <v>66</v>
      </c>
    </row>
    <row r="175" spans="1:12" ht="12.75" outlineLevel="3">
      <c r="A175" s="197" t="s">
        <v>478</v>
      </c>
      <c r="B175" s="191"/>
      <c r="C175" s="191"/>
      <c r="D175" s="192" t="s">
        <v>479</v>
      </c>
      <c r="E175" s="193" t="s">
        <v>480</v>
      </c>
      <c r="F175" s="194" t="s">
        <v>70</v>
      </c>
      <c r="G175" s="195">
        <v>85</v>
      </c>
      <c r="H175" s="196"/>
      <c r="I175" s="196">
        <f t="shared" si="5"/>
        <v>0</v>
      </c>
      <c r="J175" s="214">
        <v>21</v>
      </c>
      <c r="K175" s="174">
        <v>8</v>
      </c>
      <c r="L175" s="174" t="s">
        <v>66</v>
      </c>
    </row>
    <row r="176" spans="1:12" ht="12.75" outlineLevel="3">
      <c r="A176" s="197" t="s">
        <v>481</v>
      </c>
      <c r="B176" s="191"/>
      <c r="C176" s="191"/>
      <c r="D176" s="192" t="s">
        <v>482</v>
      </c>
      <c r="E176" s="193" t="s">
        <v>483</v>
      </c>
      <c r="F176" s="194" t="s">
        <v>70</v>
      </c>
      <c r="G176" s="195">
        <v>79</v>
      </c>
      <c r="H176" s="196"/>
      <c r="I176" s="196">
        <f t="shared" si="5"/>
        <v>0</v>
      </c>
      <c r="J176" s="214">
        <v>21</v>
      </c>
      <c r="K176" s="174">
        <v>8</v>
      </c>
      <c r="L176" s="174" t="s">
        <v>66</v>
      </c>
    </row>
    <row r="177" spans="1:12" ht="12.75" outlineLevel="3">
      <c r="A177" s="197" t="s">
        <v>484</v>
      </c>
      <c r="B177" s="191"/>
      <c r="C177" s="191"/>
      <c r="D177" s="192" t="s">
        <v>485</v>
      </c>
      <c r="E177" s="193" t="s">
        <v>486</v>
      </c>
      <c r="F177" s="194" t="s">
        <v>70</v>
      </c>
      <c r="G177" s="195">
        <v>14</v>
      </c>
      <c r="H177" s="196"/>
      <c r="I177" s="196">
        <f t="shared" si="5"/>
        <v>0</v>
      </c>
      <c r="J177" s="214">
        <v>21</v>
      </c>
      <c r="K177" s="174">
        <v>8</v>
      </c>
      <c r="L177" s="174" t="s">
        <v>66</v>
      </c>
    </row>
    <row r="178" spans="1:12" ht="12.75" outlineLevel="3">
      <c r="A178" s="197" t="s">
        <v>487</v>
      </c>
      <c r="B178" s="191"/>
      <c r="C178" s="191"/>
      <c r="D178" s="192" t="s">
        <v>488</v>
      </c>
      <c r="E178" s="193" t="s">
        <v>489</v>
      </c>
      <c r="F178" s="194" t="s">
        <v>70</v>
      </c>
      <c r="G178" s="195">
        <v>93</v>
      </c>
      <c r="H178" s="196"/>
      <c r="I178" s="196">
        <f t="shared" si="5"/>
        <v>0</v>
      </c>
      <c r="J178" s="214">
        <v>21</v>
      </c>
      <c r="K178" s="174">
        <v>8</v>
      </c>
      <c r="L178" s="174" t="s">
        <v>66</v>
      </c>
    </row>
    <row r="179" spans="1:12" ht="12.75" outlineLevel="3">
      <c r="A179" s="197" t="s">
        <v>490</v>
      </c>
      <c r="B179" s="191"/>
      <c r="C179" s="191"/>
      <c r="D179" s="192" t="s">
        <v>491</v>
      </c>
      <c r="E179" s="193" t="s">
        <v>492</v>
      </c>
      <c r="F179" s="194" t="s">
        <v>411</v>
      </c>
      <c r="G179" s="195">
        <v>8</v>
      </c>
      <c r="H179" s="196"/>
      <c r="I179" s="196">
        <f t="shared" si="5"/>
        <v>0</v>
      </c>
      <c r="J179" s="214">
        <v>21</v>
      </c>
      <c r="K179" s="174">
        <v>8</v>
      </c>
      <c r="L179" s="174" t="s">
        <v>66</v>
      </c>
    </row>
    <row r="180" spans="1:12" ht="12.75" outlineLevel="3">
      <c r="A180" s="197" t="s">
        <v>493</v>
      </c>
      <c r="B180" s="191"/>
      <c r="C180" s="191"/>
      <c r="D180" s="192" t="s">
        <v>494</v>
      </c>
      <c r="E180" s="193" t="s">
        <v>495</v>
      </c>
      <c r="F180" s="194" t="s">
        <v>411</v>
      </c>
      <c r="G180" s="195">
        <v>5</v>
      </c>
      <c r="H180" s="196"/>
      <c r="I180" s="196">
        <f t="shared" si="5"/>
        <v>0</v>
      </c>
      <c r="J180" s="214">
        <v>21</v>
      </c>
      <c r="K180" s="174">
        <v>8</v>
      </c>
      <c r="L180" s="174" t="s">
        <v>66</v>
      </c>
    </row>
    <row r="181" spans="1:12" ht="12.75" outlineLevel="3">
      <c r="A181" s="197" t="s">
        <v>496</v>
      </c>
      <c r="B181" s="191"/>
      <c r="C181" s="191"/>
      <c r="D181" s="192" t="s">
        <v>497</v>
      </c>
      <c r="E181" s="193" t="s">
        <v>498</v>
      </c>
      <c r="F181" s="194" t="s">
        <v>411</v>
      </c>
      <c r="G181" s="195">
        <v>4</v>
      </c>
      <c r="H181" s="196"/>
      <c r="I181" s="196">
        <f t="shared" si="5"/>
        <v>0</v>
      </c>
      <c r="J181" s="214">
        <v>21</v>
      </c>
      <c r="K181" s="174">
        <v>8</v>
      </c>
      <c r="L181" s="174" t="s">
        <v>66</v>
      </c>
    </row>
    <row r="182" spans="1:12" ht="12.75" outlineLevel="3">
      <c r="A182" s="197" t="s">
        <v>499</v>
      </c>
      <c r="B182" s="191"/>
      <c r="C182" s="191"/>
      <c r="D182" s="192" t="s">
        <v>500</v>
      </c>
      <c r="E182" s="193" t="s">
        <v>501</v>
      </c>
      <c r="F182" s="194" t="s">
        <v>411</v>
      </c>
      <c r="G182" s="195">
        <v>4</v>
      </c>
      <c r="H182" s="196"/>
      <c r="I182" s="196">
        <f t="shared" si="5"/>
        <v>0</v>
      </c>
      <c r="J182" s="214">
        <v>21</v>
      </c>
      <c r="K182" s="174">
        <v>8</v>
      </c>
      <c r="L182" s="174" t="s">
        <v>66</v>
      </c>
    </row>
    <row r="183" spans="1:12" ht="12.75" outlineLevel="3">
      <c r="A183" s="197" t="s">
        <v>502</v>
      </c>
      <c r="B183" s="191"/>
      <c r="C183" s="191"/>
      <c r="D183" s="192" t="s">
        <v>503</v>
      </c>
      <c r="E183" s="193" t="s">
        <v>504</v>
      </c>
      <c r="F183" s="194" t="s">
        <v>70</v>
      </c>
      <c r="G183" s="195">
        <v>85</v>
      </c>
      <c r="H183" s="196"/>
      <c r="I183" s="196">
        <f t="shared" si="5"/>
        <v>0</v>
      </c>
      <c r="J183" s="214">
        <v>21</v>
      </c>
      <c r="K183" s="174">
        <v>8</v>
      </c>
      <c r="L183" s="174" t="s">
        <v>66</v>
      </c>
    </row>
    <row r="184" spans="1:12" ht="12.75" outlineLevel="3">
      <c r="A184" s="197" t="s">
        <v>505</v>
      </c>
      <c r="B184" s="191"/>
      <c r="C184" s="191"/>
      <c r="D184" s="192" t="s">
        <v>506</v>
      </c>
      <c r="E184" s="193" t="s">
        <v>507</v>
      </c>
      <c r="F184" s="194" t="s">
        <v>246</v>
      </c>
      <c r="G184" s="195">
        <v>8</v>
      </c>
      <c r="H184" s="196"/>
      <c r="I184" s="196">
        <f aca="true" t="shared" si="6" ref="I184:I213">ROUND(G184*H184,2)</f>
        <v>0</v>
      </c>
      <c r="J184" s="214">
        <v>21</v>
      </c>
      <c r="K184" s="174">
        <v>8</v>
      </c>
      <c r="L184" s="174" t="s">
        <v>66</v>
      </c>
    </row>
    <row r="185" spans="1:12" ht="12.75" outlineLevel="3">
      <c r="A185" s="197" t="s">
        <v>508</v>
      </c>
      <c r="B185" s="191"/>
      <c r="C185" s="191"/>
      <c r="D185" s="192" t="s">
        <v>509</v>
      </c>
      <c r="E185" s="193" t="s">
        <v>510</v>
      </c>
      <c r="F185" s="194" t="s">
        <v>246</v>
      </c>
      <c r="G185" s="195">
        <v>4</v>
      </c>
      <c r="H185" s="196"/>
      <c r="I185" s="196">
        <f t="shared" si="6"/>
        <v>0</v>
      </c>
      <c r="J185" s="214">
        <v>21</v>
      </c>
      <c r="K185" s="174">
        <v>8</v>
      </c>
      <c r="L185" s="174" t="s">
        <v>66</v>
      </c>
    </row>
    <row r="186" spans="1:12" ht="12.75" outlineLevel="3">
      <c r="A186" s="197" t="s">
        <v>511</v>
      </c>
      <c r="B186" s="191"/>
      <c r="C186" s="191"/>
      <c r="D186" s="192" t="s">
        <v>512</v>
      </c>
      <c r="E186" s="193" t="s">
        <v>513</v>
      </c>
      <c r="F186" s="194" t="s">
        <v>514</v>
      </c>
      <c r="G186" s="195">
        <v>1</v>
      </c>
      <c r="H186" s="196"/>
      <c r="I186" s="196">
        <f t="shared" si="6"/>
        <v>0</v>
      </c>
      <c r="J186" s="214">
        <v>21</v>
      </c>
      <c r="K186" s="174">
        <v>8</v>
      </c>
      <c r="L186" s="174" t="s">
        <v>66</v>
      </c>
    </row>
    <row r="187" spans="1:12" ht="12.75" outlineLevel="3">
      <c r="A187" s="197" t="s">
        <v>515</v>
      </c>
      <c r="B187" s="191"/>
      <c r="C187" s="191"/>
      <c r="D187" s="192" t="s">
        <v>516</v>
      </c>
      <c r="E187" s="193" t="s">
        <v>517</v>
      </c>
      <c r="F187" s="194" t="s">
        <v>514</v>
      </c>
      <c r="G187" s="195">
        <v>1</v>
      </c>
      <c r="H187" s="196"/>
      <c r="I187" s="196">
        <f t="shared" si="6"/>
        <v>0</v>
      </c>
      <c r="J187" s="214">
        <v>21</v>
      </c>
      <c r="K187" s="174">
        <v>8</v>
      </c>
      <c r="L187" s="174" t="s">
        <v>66</v>
      </c>
    </row>
    <row r="188" spans="1:12" ht="12.75" outlineLevel="3">
      <c r="A188" s="197" t="s">
        <v>518</v>
      </c>
      <c r="B188" s="191"/>
      <c r="C188" s="191"/>
      <c r="D188" s="192" t="s">
        <v>519</v>
      </c>
      <c r="E188" s="193" t="s">
        <v>520</v>
      </c>
      <c r="F188" s="194" t="s">
        <v>514</v>
      </c>
      <c r="G188" s="195">
        <v>1</v>
      </c>
      <c r="H188" s="196"/>
      <c r="I188" s="196">
        <f t="shared" si="6"/>
        <v>0</v>
      </c>
      <c r="J188" s="214">
        <v>21</v>
      </c>
      <c r="K188" s="174">
        <v>8</v>
      </c>
      <c r="L188" s="174" t="s">
        <v>66</v>
      </c>
    </row>
    <row r="189" spans="1:12" ht="12.75" outlineLevel="3">
      <c r="A189" s="197" t="s">
        <v>521</v>
      </c>
      <c r="B189" s="191"/>
      <c r="C189" s="191"/>
      <c r="D189" s="192" t="s">
        <v>522</v>
      </c>
      <c r="E189" s="193" t="s">
        <v>523</v>
      </c>
      <c r="F189" s="194" t="s">
        <v>514</v>
      </c>
      <c r="G189" s="195">
        <v>1</v>
      </c>
      <c r="H189" s="196"/>
      <c r="I189" s="196">
        <f t="shared" si="6"/>
        <v>0</v>
      </c>
      <c r="J189" s="214">
        <v>21</v>
      </c>
      <c r="K189" s="174">
        <v>8</v>
      </c>
      <c r="L189" s="174" t="s">
        <v>66</v>
      </c>
    </row>
    <row r="190" spans="1:12" ht="12.75" outlineLevel="3">
      <c r="A190" s="197" t="s">
        <v>524</v>
      </c>
      <c r="B190" s="191"/>
      <c r="C190" s="191"/>
      <c r="D190" s="192" t="s">
        <v>525</v>
      </c>
      <c r="E190" s="193" t="s">
        <v>526</v>
      </c>
      <c r="F190" s="194" t="s">
        <v>527</v>
      </c>
      <c r="G190" s="195">
        <v>1</v>
      </c>
      <c r="H190" s="196"/>
      <c r="I190" s="196">
        <f t="shared" si="6"/>
        <v>0</v>
      </c>
      <c r="J190" s="214">
        <v>21</v>
      </c>
      <c r="K190" s="174">
        <v>8</v>
      </c>
      <c r="L190" s="174" t="s">
        <v>66</v>
      </c>
    </row>
    <row r="191" spans="1:12" ht="12.75" outlineLevel="3">
      <c r="A191" s="197" t="s">
        <v>528</v>
      </c>
      <c r="B191" s="191"/>
      <c r="C191" s="191"/>
      <c r="D191" s="192" t="s">
        <v>529</v>
      </c>
      <c r="E191" s="193" t="s">
        <v>530</v>
      </c>
      <c r="F191" s="194" t="s">
        <v>527</v>
      </c>
      <c r="G191" s="195">
        <v>1</v>
      </c>
      <c r="H191" s="196"/>
      <c r="I191" s="196">
        <f t="shared" si="6"/>
        <v>0</v>
      </c>
      <c r="J191" s="214">
        <v>21</v>
      </c>
      <c r="K191" s="174">
        <v>8</v>
      </c>
      <c r="L191" s="174" t="s">
        <v>66</v>
      </c>
    </row>
    <row r="192" spans="1:12" ht="12.75" outlineLevel="3">
      <c r="A192" s="197" t="s">
        <v>531</v>
      </c>
      <c r="B192" s="191"/>
      <c r="C192" s="191"/>
      <c r="D192" s="192" t="s">
        <v>532</v>
      </c>
      <c r="E192" s="193" t="s">
        <v>533</v>
      </c>
      <c r="F192" s="194" t="s">
        <v>411</v>
      </c>
      <c r="G192" s="195">
        <v>4</v>
      </c>
      <c r="H192" s="196"/>
      <c r="I192" s="196">
        <f t="shared" si="6"/>
        <v>0</v>
      </c>
      <c r="J192" s="214">
        <v>21</v>
      </c>
      <c r="K192" s="174">
        <v>8</v>
      </c>
      <c r="L192" s="174" t="s">
        <v>66</v>
      </c>
    </row>
    <row r="193" spans="1:12" ht="12.75" outlineLevel="3">
      <c r="A193" s="197" t="s">
        <v>534</v>
      </c>
      <c r="B193" s="191"/>
      <c r="C193" s="191"/>
      <c r="D193" s="192" t="s">
        <v>535</v>
      </c>
      <c r="E193" s="193" t="s">
        <v>536</v>
      </c>
      <c r="F193" s="194" t="s">
        <v>514</v>
      </c>
      <c r="G193" s="195">
        <v>1</v>
      </c>
      <c r="H193" s="196"/>
      <c r="I193" s="196">
        <f t="shared" si="6"/>
        <v>0</v>
      </c>
      <c r="J193" s="214">
        <v>21</v>
      </c>
      <c r="K193" s="174">
        <v>8</v>
      </c>
      <c r="L193" s="174" t="s">
        <v>66</v>
      </c>
    </row>
    <row r="194" spans="1:12" ht="12.75" outlineLevel="3">
      <c r="A194" s="197" t="s">
        <v>537</v>
      </c>
      <c r="B194" s="191"/>
      <c r="C194" s="191"/>
      <c r="D194" s="192" t="s">
        <v>538</v>
      </c>
      <c r="E194" s="193" t="s">
        <v>539</v>
      </c>
      <c r="F194" s="194" t="s">
        <v>527</v>
      </c>
      <c r="G194" s="195">
        <v>1</v>
      </c>
      <c r="H194" s="196"/>
      <c r="I194" s="196">
        <f t="shared" si="6"/>
        <v>0</v>
      </c>
      <c r="J194" s="214">
        <v>21</v>
      </c>
      <c r="K194" s="174">
        <v>8</v>
      </c>
      <c r="L194" s="174" t="s">
        <v>66</v>
      </c>
    </row>
    <row r="195" spans="1:12" ht="12.75" outlineLevel="3">
      <c r="A195" s="197" t="s">
        <v>540</v>
      </c>
      <c r="B195" s="191"/>
      <c r="C195" s="191"/>
      <c r="D195" s="192" t="s">
        <v>541</v>
      </c>
      <c r="E195" s="193" t="s">
        <v>542</v>
      </c>
      <c r="F195" s="194" t="s">
        <v>246</v>
      </c>
      <c r="G195" s="195">
        <v>5</v>
      </c>
      <c r="H195" s="196"/>
      <c r="I195" s="196">
        <f t="shared" si="6"/>
        <v>0</v>
      </c>
      <c r="J195" s="214">
        <v>21</v>
      </c>
      <c r="K195" s="174">
        <v>8</v>
      </c>
      <c r="L195" s="174" t="s">
        <v>66</v>
      </c>
    </row>
    <row r="196" spans="1:12" ht="12.75" outlineLevel="3">
      <c r="A196" s="197" t="s">
        <v>543</v>
      </c>
      <c r="B196" s="191"/>
      <c r="C196" s="191"/>
      <c r="D196" s="192" t="s">
        <v>544</v>
      </c>
      <c r="E196" s="193" t="s">
        <v>545</v>
      </c>
      <c r="F196" s="194" t="s">
        <v>246</v>
      </c>
      <c r="G196" s="195">
        <v>4</v>
      </c>
      <c r="H196" s="196"/>
      <c r="I196" s="196">
        <f t="shared" si="6"/>
        <v>0</v>
      </c>
      <c r="J196" s="214">
        <v>21</v>
      </c>
      <c r="K196" s="174">
        <v>8</v>
      </c>
      <c r="L196" s="174" t="s">
        <v>66</v>
      </c>
    </row>
    <row r="197" spans="1:12" ht="12.75" outlineLevel="3">
      <c r="A197" s="197" t="s">
        <v>546</v>
      </c>
      <c r="B197" s="191"/>
      <c r="C197" s="191"/>
      <c r="D197" s="192" t="s">
        <v>547</v>
      </c>
      <c r="E197" s="193" t="s">
        <v>548</v>
      </c>
      <c r="F197" s="194" t="s">
        <v>514</v>
      </c>
      <c r="G197" s="195">
        <v>1</v>
      </c>
      <c r="H197" s="196"/>
      <c r="I197" s="196">
        <f t="shared" si="6"/>
        <v>0</v>
      </c>
      <c r="J197" s="214">
        <v>21</v>
      </c>
      <c r="K197" s="174">
        <v>8</v>
      </c>
      <c r="L197" s="174" t="s">
        <v>66</v>
      </c>
    </row>
    <row r="198" spans="1:12" ht="22.5" outlineLevel="3">
      <c r="A198" s="197" t="s">
        <v>549</v>
      </c>
      <c r="B198" s="191"/>
      <c r="C198" s="191"/>
      <c r="D198" s="192" t="s">
        <v>550</v>
      </c>
      <c r="E198" s="193" t="s">
        <v>551</v>
      </c>
      <c r="F198" s="194" t="s">
        <v>65</v>
      </c>
      <c r="G198" s="195">
        <v>2.52</v>
      </c>
      <c r="H198" s="196"/>
      <c r="I198" s="196">
        <f t="shared" si="6"/>
        <v>0</v>
      </c>
      <c r="J198" s="214">
        <v>21</v>
      </c>
      <c r="K198" s="174">
        <v>8</v>
      </c>
      <c r="L198" s="174" t="s">
        <v>66</v>
      </c>
    </row>
    <row r="199" spans="1:12" ht="22.5" outlineLevel="3">
      <c r="A199" s="197" t="s">
        <v>552</v>
      </c>
      <c r="B199" s="191"/>
      <c r="C199" s="191"/>
      <c r="D199" s="192" t="s">
        <v>553</v>
      </c>
      <c r="E199" s="193" t="s">
        <v>554</v>
      </c>
      <c r="F199" s="194" t="s">
        <v>83</v>
      </c>
      <c r="G199" s="195">
        <v>1.3</v>
      </c>
      <c r="H199" s="196"/>
      <c r="I199" s="196">
        <f t="shared" si="6"/>
        <v>0</v>
      </c>
      <c r="J199" s="214">
        <v>21</v>
      </c>
      <c r="K199" s="174">
        <v>8</v>
      </c>
      <c r="L199" s="174" t="s">
        <v>66</v>
      </c>
    </row>
    <row r="200" spans="1:12" ht="33.75" outlineLevel="3">
      <c r="A200" s="197" t="s">
        <v>555</v>
      </c>
      <c r="B200" s="191"/>
      <c r="C200" s="191"/>
      <c r="D200" s="192" t="s">
        <v>556</v>
      </c>
      <c r="E200" s="193" t="s">
        <v>557</v>
      </c>
      <c r="F200" s="194" t="s">
        <v>70</v>
      </c>
      <c r="G200" s="195">
        <v>87</v>
      </c>
      <c r="H200" s="196"/>
      <c r="I200" s="196">
        <f t="shared" si="6"/>
        <v>0</v>
      </c>
      <c r="J200" s="214">
        <v>21</v>
      </c>
      <c r="K200" s="174">
        <v>8</v>
      </c>
      <c r="L200" s="174" t="s">
        <v>66</v>
      </c>
    </row>
    <row r="201" spans="1:12" ht="33.75" outlineLevel="3">
      <c r="A201" s="197" t="s">
        <v>558</v>
      </c>
      <c r="B201" s="191"/>
      <c r="C201" s="191"/>
      <c r="D201" s="192" t="s">
        <v>559</v>
      </c>
      <c r="E201" s="193" t="s">
        <v>560</v>
      </c>
      <c r="F201" s="194" t="s">
        <v>70</v>
      </c>
      <c r="G201" s="195">
        <v>6</v>
      </c>
      <c r="H201" s="196"/>
      <c r="I201" s="196">
        <f t="shared" si="6"/>
        <v>0</v>
      </c>
      <c r="J201" s="214">
        <v>21</v>
      </c>
      <c r="K201" s="174">
        <v>8</v>
      </c>
      <c r="L201" s="174" t="s">
        <v>66</v>
      </c>
    </row>
    <row r="202" spans="1:12" ht="33.75" outlineLevel="3">
      <c r="A202" s="197" t="s">
        <v>561</v>
      </c>
      <c r="B202" s="191"/>
      <c r="C202" s="191"/>
      <c r="D202" s="192" t="s">
        <v>562</v>
      </c>
      <c r="E202" s="193" t="s">
        <v>563</v>
      </c>
      <c r="F202" s="194" t="s">
        <v>70</v>
      </c>
      <c r="G202" s="195">
        <v>93</v>
      </c>
      <c r="H202" s="196"/>
      <c r="I202" s="196">
        <f t="shared" si="6"/>
        <v>0</v>
      </c>
      <c r="J202" s="214">
        <v>21</v>
      </c>
      <c r="K202" s="174">
        <v>8</v>
      </c>
      <c r="L202" s="174" t="s">
        <v>66</v>
      </c>
    </row>
    <row r="203" spans="1:12" ht="22.5" outlineLevel="3">
      <c r="A203" s="197" t="s">
        <v>564</v>
      </c>
      <c r="B203" s="191"/>
      <c r="C203" s="191"/>
      <c r="D203" s="192" t="s">
        <v>565</v>
      </c>
      <c r="E203" s="193" t="s">
        <v>566</v>
      </c>
      <c r="F203" s="194" t="s">
        <v>83</v>
      </c>
      <c r="G203" s="195">
        <v>93</v>
      </c>
      <c r="H203" s="196"/>
      <c r="I203" s="196">
        <f t="shared" si="6"/>
        <v>0</v>
      </c>
      <c r="J203" s="214">
        <v>21</v>
      </c>
      <c r="K203" s="174">
        <v>8</v>
      </c>
      <c r="L203" s="174" t="s">
        <v>66</v>
      </c>
    </row>
    <row r="204" spans="1:12" ht="33.75" outlineLevel="3">
      <c r="A204" s="197" t="s">
        <v>567</v>
      </c>
      <c r="B204" s="191"/>
      <c r="C204" s="191"/>
      <c r="D204" s="192" t="s">
        <v>568</v>
      </c>
      <c r="E204" s="193" t="s">
        <v>569</v>
      </c>
      <c r="F204" s="194" t="s">
        <v>83</v>
      </c>
      <c r="G204" s="195">
        <v>3</v>
      </c>
      <c r="H204" s="196"/>
      <c r="I204" s="196">
        <f t="shared" si="6"/>
        <v>0</v>
      </c>
      <c r="J204" s="214">
        <v>21</v>
      </c>
      <c r="K204" s="174">
        <v>8</v>
      </c>
      <c r="L204" s="174" t="s">
        <v>66</v>
      </c>
    </row>
    <row r="205" spans="1:12" ht="33.75" outlineLevel="3">
      <c r="A205" s="197" t="s">
        <v>570</v>
      </c>
      <c r="B205" s="191"/>
      <c r="C205" s="191"/>
      <c r="D205" s="192" t="s">
        <v>571</v>
      </c>
      <c r="E205" s="193" t="s">
        <v>572</v>
      </c>
      <c r="F205" s="194" t="s">
        <v>83</v>
      </c>
      <c r="G205" s="195">
        <v>3</v>
      </c>
      <c r="H205" s="196"/>
      <c r="I205" s="196">
        <f t="shared" si="6"/>
        <v>0</v>
      </c>
      <c r="J205" s="214">
        <v>21</v>
      </c>
      <c r="K205" s="174">
        <v>8</v>
      </c>
      <c r="L205" s="174" t="s">
        <v>66</v>
      </c>
    </row>
    <row r="206" spans="1:12" ht="22.5" outlineLevel="3">
      <c r="A206" s="197" t="s">
        <v>573</v>
      </c>
      <c r="B206" s="191"/>
      <c r="C206" s="191"/>
      <c r="D206" s="192" t="s">
        <v>574</v>
      </c>
      <c r="E206" s="193" t="s">
        <v>575</v>
      </c>
      <c r="F206" s="194" t="s">
        <v>83</v>
      </c>
      <c r="G206" s="195">
        <v>3</v>
      </c>
      <c r="H206" s="196"/>
      <c r="I206" s="196">
        <f t="shared" si="6"/>
        <v>0</v>
      </c>
      <c r="J206" s="214">
        <v>21</v>
      </c>
      <c r="K206" s="174">
        <v>8</v>
      </c>
      <c r="L206" s="174" t="s">
        <v>66</v>
      </c>
    </row>
    <row r="207" spans="1:12" ht="22.5" outlineLevel="3">
      <c r="A207" s="197" t="s">
        <v>576</v>
      </c>
      <c r="B207" s="191"/>
      <c r="C207" s="191"/>
      <c r="D207" s="192" t="s">
        <v>102</v>
      </c>
      <c r="E207" s="193" t="s">
        <v>103</v>
      </c>
      <c r="F207" s="194" t="s">
        <v>104</v>
      </c>
      <c r="G207" s="195">
        <v>6</v>
      </c>
      <c r="H207" s="196"/>
      <c r="I207" s="196">
        <f t="shared" si="6"/>
        <v>0</v>
      </c>
      <c r="J207" s="214">
        <v>21</v>
      </c>
      <c r="K207" s="174">
        <v>8</v>
      </c>
      <c r="L207" s="174" t="s">
        <v>66</v>
      </c>
    </row>
    <row r="208" spans="1:12" ht="12.75" outlineLevel="3">
      <c r="A208" s="197" t="s">
        <v>577</v>
      </c>
      <c r="B208" s="191"/>
      <c r="C208" s="191"/>
      <c r="D208" s="192" t="s">
        <v>578</v>
      </c>
      <c r="E208" s="193" t="s">
        <v>579</v>
      </c>
      <c r="F208" s="194" t="s">
        <v>411</v>
      </c>
      <c r="G208" s="195">
        <v>4</v>
      </c>
      <c r="H208" s="196"/>
      <c r="I208" s="196">
        <f t="shared" si="6"/>
        <v>0</v>
      </c>
      <c r="J208" s="214">
        <v>21</v>
      </c>
      <c r="K208" s="174">
        <v>8</v>
      </c>
      <c r="L208" s="174" t="s">
        <v>66</v>
      </c>
    </row>
    <row r="209" spans="1:12" ht="12.75" outlineLevel="3">
      <c r="A209" s="197" t="s">
        <v>580</v>
      </c>
      <c r="B209" s="191"/>
      <c r="C209" s="191"/>
      <c r="D209" s="192" t="s">
        <v>581</v>
      </c>
      <c r="E209" s="193" t="s">
        <v>582</v>
      </c>
      <c r="F209" s="194" t="s">
        <v>160</v>
      </c>
      <c r="G209" s="195">
        <v>4</v>
      </c>
      <c r="H209" s="196"/>
      <c r="I209" s="196">
        <f t="shared" si="6"/>
        <v>0</v>
      </c>
      <c r="J209" s="214">
        <v>21</v>
      </c>
      <c r="K209" s="174">
        <v>8</v>
      </c>
      <c r="L209" s="174" t="s">
        <v>66</v>
      </c>
    </row>
    <row r="210" spans="1:12" ht="12.75" outlineLevel="3">
      <c r="A210" s="197" t="s">
        <v>583</v>
      </c>
      <c r="B210" s="191"/>
      <c r="C210" s="191"/>
      <c r="D210" s="192" t="s">
        <v>584</v>
      </c>
      <c r="E210" s="193" t="s">
        <v>585</v>
      </c>
      <c r="F210" s="194" t="s">
        <v>83</v>
      </c>
      <c r="G210" s="195">
        <v>0.6</v>
      </c>
      <c r="H210" s="196"/>
      <c r="I210" s="196">
        <f t="shared" si="6"/>
        <v>0</v>
      </c>
      <c r="J210" s="214">
        <v>21</v>
      </c>
      <c r="K210" s="174">
        <v>8</v>
      </c>
      <c r="L210" s="174" t="s">
        <v>66</v>
      </c>
    </row>
    <row r="211" spans="1:12" ht="45" outlineLevel="3">
      <c r="A211" s="197" t="s">
        <v>586</v>
      </c>
      <c r="B211" s="191"/>
      <c r="C211" s="191"/>
      <c r="D211" s="192" t="s">
        <v>587</v>
      </c>
      <c r="E211" s="193" t="s">
        <v>588</v>
      </c>
      <c r="F211" s="194" t="s">
        <v>83</v>
      </c>
      <c r="G211" s="195">
        <v>0.2</v>
      </c>
      <c r="H211" s="196"/>
      <c r="I211" s="196">
        <f t="shared" si="6"/>
        <v>0</v>
      </c>
      <c r="J211" s="214">
        <v>21</v>
      </c>
      <c r="K211" s="174">
        <v>8</v>
      </c>
      <c r="L211" s="174" t="s">
        <v>66</v>
      </c>
    </row>
    <row r="212" spans="1:12" ht="12.75" outlineLevel="3">
      <c r="A212" s="197" t="s">
        <v>589</v>
      </c>
      <c r="B212" s="191"/>
      <c r="C212" s="191"/>
      <c r="D212" s="192" t="s">
        <v>590</v>
      </c>
      <c r="E212" s="193" t="s">
        <v>591</v>
      </c>
      <c r="F212" s="194" t="s">
        <v>104</v>
      </c>
      <c r="G212" s="195">
        <v>0.4</v>
      </c>
      <c r="H212" s="196"/>
      <c r="I212" s="196">
        <f t="shared" si="6"/>
        <v>0</v>
      </c>
      <c r="J212" s="214">
        <v>21</v>
      </c>
      <c r="K212" s="174">
        <v>8</v>
      </c>
      <c r="L212" s="174" t="s">
        <v>66</v>
      </c>
    </row>
    <row r="213" spans="1:12" ht="13.5" outlineLevel="3" thickBot="1">
      <c r="A213" s="206" t="s">
        <v>592</v>
      </c>
      <c r="B213" s="207"/>
      <c r="C213" s="207"/>
      <c r="D213" s="208" t="s">
        <v>593</v>
      </c>
      <c r="E213" s="209" t="s">
        <v>548</v>
      </c>
      <c r="F213" s="210" t="s">
        <v>514</v>
      </c>
      <c r="G213" s="211">
        <v>1</v>
      </c>
      <c r="H213" s="212"/>
      <c r="I213" s="212">
        <f t="shared" si="6"/>
        <v>0</v>
      </c>
      <c r="J213" s="215">
        <v>21</v>
      </c>
      <c r="K213" s="174">
        <v>8</v>
      </c>
      <c r="L213" s="174" t="s">
        <v>66</v>
      </c>
    </row>
    <row r="214" spans="1:12" ht="12.75">
      <c r="A214" s="175"/>
      <c r="B214" s="176"/>
      <c r="C214" s="176"/>
      <c r="D214" s="177" t="s">
        <v>56</v>
      </c>
      <c r="E214" s="178" t="s">
        <v>594</v>
      </c>
      <c r="F214" s="175"/>
      <c r="G214" s="179"/>
      <c r="H214" s="180"/>
      <c r="I214" s="180">
        <f>SUBTOTAL(9,I215:I244)</f>
        <v>0</v>
      </c>
      <c r="J214" s="181"/>
      <c r="K214" s="182"/>
      <c r="L214" s="182" t="s">
        <v>58</v>
      </c>
    </row>
    <row r="215" spans="1:12" ht="12.75" outlineLevel="1">
      <c r="A215" s="183"/>
      <c r="B215" s="184"/>
      <c r="C215" s="184"/>
      <c r="D215" s="185" t="s">
        <v>56</v>
      </c>
      <c r="E215" s="186" t="s">
        <v>59</v>
      </c>
      <c r="F215" s="183"/>
      <c r="G215" s="187"/>
      <c r="H215" s="188"/>
      <c r="I215" s="188">
        <f>SUBTOTAL(9,I216:I244)</f>
        <v>0</v>
      </c>
      <c r="J215" s="189"/>
      <c r="K215" s="190"/>
      <c r="L215" s="190" t="s">
        <v>60</v>
      </c>
    </row>
    <row r="216" spans="1:12" ht="13.5" outlineLevel="2" thickBot="1">
      <c r="A216" s="183"/>
      <c r="B216" s="184"/>
      <c r="C216" s="184"/>
      <c r="D216" s="185" t="s">
        <v>56</v>
      </c>
      <c r="E216" s="186" t="s">
        <v>61</v>
      </c>
      <c r="F216" s="183"/>
      <c r="G216" s="187"/>
      <c r="H216" s="188"/>
      <c r="I216" s="188">
        <f>SUBTOTAL(9,I217:I244)</f>
        <v>0</v>
      </c>
      <c r="J216" s="189"/>
      <c r="K216" s="190"/>
      <c r="L216" s="190" t="s">
        <v>62</v>
      </c>
    </row>
    <row r="217" spans="1:12" ht="22.5" outlineLevel="3">
      <c r="A217" s="199" t="s">
        <v>595</v>
      </c>
      <c r="B217" s="200"/>
      <c r="C217" s="200"/>
      <c r="D217" s="201" t="s">
        <v>596</v>
      </c>
      <c r="E217" s="202" t="s">
        <v>597</v>
      </c>
      <c r="F217" s="203" t="s">
        <v>160</v>
      </c>
      <c r="G217" s="204">
        <v>57</v>
      </c>
      <c r="H217" s="205"/>
      <c r="I217" s="205">
        <f aca="true" t="shared" si="7" ref="I217:I244">ROUND(G217*H217,2)</f>
        <v>0</v>
      </c>
      <c r="J217" s="213">
        <v>21</v>
      </c>
      <c r="K217" s="174">
        <v>8</v>
      </c>
      <c r="L217" s="174" t="s">
        <v>66</v>
      </c>
    </row>
    <row r="218" spans="1:12" ht="22.5" outlineLevel="3">
      <c r="A218" s="197" t="s">
        <v>598</v>
      </c>
      <c r="B218" s="191"/>
      <c r="C218" s="191"/>
      <c r="D218" s="192" t="s">
        <v>599</v>
      </c>
      <c r="E218" s="193" t="s">
        <v>600</v>
      </c>
      <c r="F218" s="194" t="s">
        <v>160</v>
      </c>
      <c r="G218" s="195">
        <v>5</v>
      </c>
      <c r="H218" s="196"/>
      <c r="I218" s="196">
        <f t="shared" si="7"/>
        <v>0</v>
      </c>
      <c r="J218" s="214">
        <v>21</v>
      </c>
      <c r="K218" s="174">
        <v>8</v>
      </c>
      <c r="L218" s="174" t="s">
        <v>66</v>
      </c>
    </row>
    <row r="219" spans="1:12" ht="45" outlineLevel="3">
      <c r="A219" s="197" t="s">
        <v>601</v>
      </c>
      <c r="B219" s="191"/>
      <c r="C219" s="191"/>
      <c r="D219" s="192" t="s">
        <v>99</v>
      </c>
      <c r="E219" s="193" t="s">
        <v>100</v>
      </c>
      <c r="F219" s="194" t="s">
        <v>83</v>
      </c>
      <c r="G219" s="195">
        <v>4.85</v>
      </c>
      <c r="H219" s="196"/>
      <c r="I219" s="196">
        <f t="shared" si="7"/>
        <v>0</v>
      </c>
      <c r="J219" s="214">
        <v>21</v>
      </c>
      <c r="K219" s="174">
        <v>8</v>
      </c>
      <c r="L219" s="174" t="s">
        <v>66</v>
      </c>
    </row>
    <row r="220" spans="1:12" ht="22.5" outlineLevel="3">
      <c r="A220" s="197" t="s">
        <v>602</v>
      </c>
      <c r="B220" s="191"/>
      <c r="C220" s="191"/>
      <c r="D220" s="192" t="s">
        <v>102</v>
      </c>
      <c r="E220" s="193" t="s">
        <v>103</v>
      </c>
      <c r="F220" s="194" t="s">
        <v>104</v>
      </c>
      <c r="G220" s="195">
        <v>8.97</v>
      </c>
      <c r="H220" s="196"/>
      <c r="I220" s="196">
        <f t="shared" si="7"/>
        <v>0</v>
      </c>
      <c r="J220" s="214">
        <v>21</v>
      </c>
      <c r="K220" s="174">
        <v>8</v>
      </c>
      <c r="L220" s="174" t="s">
        <v>66</v>
      </c>
    </row>
    <row r="221" spans="1:12" ht="12.75" outlineLevel="3">
      <c r="A221" s="197" t="s">
        <v>603</v>
      </c>
      <c r="B221" s="191"/>
      <c r="C221" s="191"/>
      <c r="D221" s="192" t="s">
        <v>604</v>
      </c>
      <c r="E221" s="193" t="s">
        <v>605</v>
      </c>
      <c r="F221" s="194" t="s">
        <v>104</v>
      </c>
      <c r="G221" s="195">
        <v>87.14</v>
      </c>
      <c r="H221" s="196"/>
      <c r="I221" s="196">
        <f t="shared" si="7"/>
        <v>0</v>
      </c>
      <c r="J221" s="214">
        <v>21</v>
      </c>
      <c r="K221" s="174">
        <v>8</v>
      </c>
      <c r="L221" s="174" t="s">
        <v>66</v>
      </c>
    </row>
    <row r="222" spans="1:12" ht="22.5" outlineLevel="3">
      <c r="A222" s="197" t="s">
        <v>606</v>
      </c>
      <c r="B222" s="191"/>
      <c r="C222" s="191"/>
      <c r="D222" s="192" t="s">
        <v>607</v>
      </c>
      <c r="E222" s="193" t="s">
        <v>608</v>
      </c>
      <c r="F222" s="194" t="s">
        <v>65</v>
      </c>
      <c r="G222" s="195">
        <v>314</v>
      </c>
      <c r="H222" s="196"/>
      <c r="I222" s="196">
        <f t="shared" si="7"/>
        <v>0</v>
      </c>
      <c r="J222" s="214">
        <v>21</v>
      </c>
      <c r="K222" s="174">
        <v>8</v>
      </c>
      <c r="L222" s="174" t="s">
        <v>66</v>
      </c>
    </row>
    <row r="223" spans="1:12" ht="33.75" outlineLevel="3">
      <c r="A223" s="197" t="s">
        <v>609</v>
      </c>
      <c r="B223" s="191"/>
      <c r="C223" s="191"/>
      <c r="D223" s="192" t="s">
        <v>610</v>
      </c>
      <c r="E223" s="193" t="s">
        <v>611</v>
      </c>
      <c r="F223" s="194" t="s">
        <v>65</v>
      </c>
      <c r="G223" s="195">
        <v>314</v>
      </c>
      <c r="H223" s="196"/>
      <c r="I223" s="196">
        <f t="shared" si="7"/>
        <v>0</v>
      </c>
      <c r="J223" s="214">
        <v>21</v>
      </c>
      <c r="K223" s="174">
        <v>8</v>
      </c>
      <c r="L223" s="174" t="s">
        <v>66</v>
      </c>
    </row>
    <row r="224" spans="1:12" ht="12.75" outlineLevel="3">
      <c r="A224" s="197" t="s">
        <v>612</v>
      </c>
      <c r="B224" s="191"/>
      <c r="C224" s="191"/>
      <c r="D224" s="192" t="s">
        <v>613</v>
      </c>
      <c r="E224" s="193" t="s">
        <v>614</v>
      </c>
      <c r="F224" s="194" t="s">
        <v>65</v>
      </c>
      <c r="G224" s="195">
        <v>314</v>
      </c>
      <c r="H224" s="196"/>
      <c r="I224" s="196">
        <f t="shared" si="7"/>
        <v>0</v>
      </c>
      <c r="J224" s="214">
        <v>21</v>
      </c>
      <c r="K224" s="174">
        <v>8</v>
      </c>
      <c r="L224" s="174" t="s">
        <v>66</v>
      </c>
    </row>
    <row r="225" spans="1:12" ht="12.75" outlineLevel="3">
      <c r="A225" s="197" t="s">
        <v>615</v>
      </c>
      <c r="B225" s="191"/>
      <c r="C225" s="191"/>
      <c r="D225" s="192" t="s">
        <v>616</v>
      </c>
      <c r="E225" s="193" t="s">
        <v>617</v>
      </c>
      <c r="F225" s="194" t="s">
        <v>65</v>
      </c>
      <c r="G225" s="195">
        <v>314</v>
      </c>
      <c r="H225" s="196"/>
      <c r="I225" s="196">
        <f t="shared" si="7"/>
        <v>0</v>
      </c>
      <c r="J225" s="214">
        <v>21</v>
      </c>
      <c r="K225" s="174">
        <v>8</v>
      </c>
      <c r="L225" s="174" t="s">
        <v>66</v>
      </c>
    </row>
    <row r="226" spans="1:12" ht="12.75" outlineLevel="3">
      <c r="A226" s="197" t="s">
        <v>618</v>
      </c>
      <c r="B226" s="191"/>
      <c r="C226" s="191"/>
      <c r="D226" s="192" t="s">
        <v>619</v>
      </c>
      <c r="E226" s="193" t="s">
        <v>620</v>
      </c>
      <c r="F226" s="194" t="s">
        <v>65</v>
      </c>
      <c r="G226" s="195">
        <v>314</v>
      </c>
      <c r="H226" s="196"/>
      <c r="I226" s="196">
        <f t="shared" si="7"/>
        <v>0</v>
      </c>
      <c r="J226" s="214">
        <v>21</v>
      </c>
      <c r="K226" s="174">
        <v>8</v>
      </c>
      <c r="L226" s="174" t="s">
        <v>66</v>
      </c>
    </row>
    <row r="227" spans="1:12" ht="12.75" outlineLevel="3">
      <c r="A227" s="197" t="s">
        <v>621</v>
      </c>
      <c r="B227" s="191"/>
      <c r="C227" s="191"/>
      <c r="D227" s="192" t="s">
        <v>622</v>
      </c>
      <c r="E227" s="193" t="s">
        <v>623</v>
      </c>
      <c r="F227" s="194" t="s">
        <v>65</v>
      </c>
      <c r="G227" s="195">
        <v>314</v>
      </c>
      <c r="H227" s="196"/>
      <c r="I227" s="196">
        <f t="shared" si="7"/>
        <v>0</v>
      </c>
      <c r="J227" s="214">
        <v>21</v>
      </c>
      <c r="K227" s="174">
        <v>8</v>
      </c>
      <c r="L227" s="174" t="s">
        <v>66</v>
      </c>
    </row>
    <row r="228" spans="1:12" ht="33.75" outlineLevel="3">
      <c r="A228" s="197" t="s">
        <v>624</v>
      </c>
      <c r="B228" s="191"/>
      <c r="C228" s="191"/>
      <c r="D228" s="192" t="s">
        <v>625</v>
      </c>
      <c r="E228" s="193" t="s">
        <v>626</v>
      </c>
      <c r="F228" s="194" t="s">
        <v>65</v>
      </c>
      <c r="G228" s="195">
        <v>314</v>
      </c>
      <c r="H228" s="196"/>
      <c r="I228" s="196">
        <f t="shared" si="7"/>
        <v>0</v>
      </c>
      <c r="J228" s="214">
        <v>21</v>
      </c>
      <c r="K228" s="174">
        <v>8</v>
      </c>
      <c r="L228" s="174" t="s">
        <v>66</v>
      </c>
    </row>
    <row r="229" spans="1:12" ht="22.5" outlineLevel="3">
      <c r="A229" s="197" t="s">
        <v>627</v>
      </c>
      <c r="B229" s="191"/>
      <c r="C229" s="191"/>
      <c r="D229" s="192" t="s">
        <v>628</v>
      </c>
      <c r="E229" s="193" t="s">
        <v>629</v>
      </c>
      <c r="F229" s="194" t="s">
        <v>104</v>
      </c>
      <c r="G229" s="195">
        <v>0.002</v>
      </c>
      <c r="H229" s="196"/>
      <c r="I229" s="196">
        <f t="shared" si="7"/>
        <v>0</v>
      </c>
      <c r="J229" s="214">
        <v>21</v>
      </c>
      <c r="K229" s="174">
        <v>8</v>
      </c>
      <c r="L229" s="174" t="s">
        <v>66</v>
      </c>
    </row>
    <row r="230" spans="1:12" ht="12.75" outlineLevel="3">
      <c r="A230" s="197" t="s">
        <v>630</v>
      </c>
      <c r="B230" s="191"/>
      <c r="C230" s="191"/>
      <c r="D230" s="192" t="s">
        <v>631</v>
      </c>
      <c r="E230" s="193" t="s">
        <v>632</v>
      </c>
      <c r="F230" s="194" t="s">
        <v>633</v>
      </c>
      <c r="G230" s="195">
        <v>2.26</v>
      </c>
      <c r="H230" s="196"/>
      <c r="I230" s="196">
        <f t="shared" si="7"/>
        <v>0</v>
      </c>
      <c r="J230" s="214">
        <v>21</v>
      </c>
      <c r="K230" s="174">
        <v>8</v>
      </c>
      <c r="L230" s="174" t="s">
        <v>66</v>
      </c>
    </row>
    <row r="231" spans="1:12" ht="12.75" outlineLevel="3">
      <c r="A231" s="197" t="s">
        <v>634</v>
      </c>
      <c r="B231" s="191"/>
      <c r="C231" s="191"/>
      <c r="D231" s="192" t="s">
        <v>635</v>
      </c>
      <c r="E231" s="193" t="s">
        <v>636</v>
      </c>
      <c r="F231" s="194" t="s">
        <v>65</v>
      </c>
      <c r="G231" s="195">
        <v>314</v>
      </c>
      <c r="H231" s="196"/>
      <c r="I231" s="196">
        <f t="shared" si="7"/>
        <v>0</v>
      </c>
      <c r="J231" s="214">
        <v>21</v>
      </c>
      <c r="K231" s="174">
        <v>8</v>
      </c>
      <c r="L231" s="174" t="s">
        <v>66</v>
      </c>
    </row>
    <row r="232" spans="1:12" ht="12.75" outlineLevel="3">
      <c r="A232" s="197" t="s">
        <v>637</v>
      </c>
      <c r="B232" s="191"/>
      <c r="C232" s="191"/>
      <c r="D232" s="192" t="s">
        <v>638</v>
      </c>
      <c r="E232" s="193" t="s">
        <v>639</v>
      </c>
      <c r="F232" s="194" t="s">
        <v>633</v>
      </c>
      <c r="G232" s="195">
        <v>7.87</v>
      </c>
      <c r="H232" s="196"/>
      <c r="I232" s="196">
        <f t="shared" si="7"/>
        <v>0</v>
      </c>
      <c r="J232" s="214">
        <v>21</v>
      </c>
      <c r="K232" s="174">
        <v>8</v>
      </c>
      <c r="L232" s="174" t="s">
        <v>66</v>
      </c>
    </row>
    <row r="233" spans="1:12" ht="12.75" outlineLevel="3">
      <c r="A233" s="197" t="s">
        <v>640</v>
      </c>
      <c r="B233" s="191"/>
      <c r="C233" s="191"/>
      <c r="D233" s="192" t="s">
        <v>641</v>
      </c>
      <c r="E233" s="193" t="s">
        <v>642</v>
      </c>
      <c r="F233" s="194" t="s">
        <v>83</v>
      </c>
      <c r="G233" s="195">
        <v>4.85</v>
      </c>
      <c r="H233" s="196"/>
      <c r="I233" s="196">
        <f t="shared" si="7"/>
        <v>0</v>
      </c>
      <c r="J233" s="214">
        <v>21</v>
      </c>
      <c r="K233" s="174">
        <v>8</v>
      </c>
      <c r="L233" s="174" t="s">
        <v>66</v>
      </c>
    </row>
    <row r="234" spans="1:12" ht="22.5" outlineLevel="3">
      <c r="A234" s="197" t="s">
        <v>643</v>
      </c>
      <c r="B234" s="191"/>
      <c r="C234" s="191"/>
      <c r="D234" s="192" t="s">
        <v>644</v>
      </c>
      <c r="E234" s="193" t="s">
        <v>645</v>
      </c>
      <c r="F234" s="194" t="s">
        <v>160</v>
      </c>
      <c r="G234" s="195">
        <v>57</v>
      </c>
      <c r="H234" s="196"/>
      <c r="I234" s="196">
        <f t="shared" si="7"/>
        <v>0</v>
      </c>
      <c r="J234" s="214">
        <v>21</v>
      </c>
      <c r="K234" s="174">
        <v>8</v>
      </c>
      <c r="L234" s="174" t="s">
        <v>66</v>
      </c>
    </row>
    <row r="235" spans="1:12" ht="12.75" outlineLevel="3">
      <c r="A235" s="197" t="s">
        <v>646</v>
      </c>
      <c r="B235" s="191"/>
      <c r="C235" s="191"/>
      <c r="D235" s="192" t="s">
        <v>647</v>
      </c>
      <c r="E235" s="193" t="s">
        <v>648</v>
      </c>
      <c r="F235" s="194" t="s">
        <v>160</v>
      </c>
      <c r="G235" s="195">
        <v>15</v>
      </c>
      <c r="H235" s="196"/>
      <c r="I235" s="196">
        <f t="shared" si="7"/>
        <v>0</v>
      </c>
      <c r="J235" s="214">
        <v>21</v>
      </c>
      <c r="K235" s="174">
        <v>8</v>
      </c>
      <c r="L235" s="174" t="s">
        <v>66</v>
      </c>
    </row>
    <row r="236" spans="1:12" ht="12.75" outlineLevel="3">
      <c r="A236" s="197" t="s">
        <v>649</v>
      </c>
      <c r="B236" s="191"/>
      <c r="C236" s="191"/>
      <c r="D236" s="192" t="s">
        <v>650</v>
      </c>
      <c r="E236" s="193" t="s">
        <v>651</v>
      </c>
      <c r="F236" s="194" t="s">
        <v>160</v>
      </c>
      <c r="G236" s="195">
        <v>18</v>
      </c>
      <c r="H236" s="196"/>
      <c r="I236" s="196">
        <f t="shared" si="7"/>
        <v>0</v>
      </c>
      <c r="J236" s="214">
        <v>21</v>
      </c>
      <c r="K236" s="174">
        <v>8</v>
      </c>
      <c r="L236" s="174" t="s">
        <v>66</v>
      </c>
    </row>
    <row r="237" spans="1:12" ht="12.75" outlineLevel="3">
      <c r="A237" s="197" t="s">
        <v>652</v>
      </c>
      <c r="B237" s="191"/>
      <c r="C237" s="191"/>
      <c r="D237" s="192" t="s">
        <v>653</v>
      </c>
      <c r="E237" s="193" t="s">
        <v>654</v>
      </c>
      <c r="F237" s="194" t="s">
        <v>160</v>
      </c>
      <c r="G237" s="195">
        <v>9</v>
      </c>
      <c r="H237" s="196"/>
      <c r="I237" s="196">
        <f t="shared" si="7"/>
        <v>0</v>
      </c>
      <c r="J237" s="214">
        <v>21</v>
      </c>
      <c r="K237" s="174">
        <v>8</v>
      </c>
      <c r="L237" s="174" t="s">
        <v>66</v>
      </c>
    </row>
    <row r="238" spans="1:12" ht="12.75" outlineLevel="3">
      <c r="A238" s="197" t="s">
        <v>655</v>
      </c>
      <c r="B238" s="191"/>
      <c r="C238" s="191"/>
      <c r="D238" s="192" t="s">
        <v>656</v>
      </c>
      <c r="E238" s="193" t="s">
        <v>657</v>
      </c>
      <c r="F238" s="194" t="s">
        <v>411</v>
      </c>
      <c r="G238" s="195">
        <v>15</v>
      </c>
      <c r="H238" s="196"/>
      <c r="I238" s="196">
        <f t="shared" si="7"/>
        <v>0</v>
      </c>
      <c r="J238" s="214">
        <v>21</v>
      </c>
      <c r="K238" s="174">
        <v>8</v>
      </c>
      <c r="L238" s="174" t="s">
        <v>66</v>
      </c>
    </row>
    <row r="239" spans="1:12" ht="22.5" outlineLevel="3">
      <c r="A239" s="197" t="s">
        <v>658</v>
      </c>
      <c r="B239" s="191"/>
      <c r="C239" s="191"/>
      <c r="D239" s="192" t="s">
        <v>659</v>
      </c>
      <c r="E239" s="193" t="s">
        <v>660</v>
      </c>
      <c r="F239" s="194" t="s">
        <v>160</v>
      </c>
      <c r="G239" s="195">
        <v>5</v>
      </c>
      <c r="H239" s="196"/>
      <c r="I239" s="196">
        <f t="shared" si="7"/>
        <v>0</v>
      </c>
      <c r="J239" s="214">
        <v>21</v>
      </c>
      <c r="K239" s="174">
        <v>8</v>
      </c>
      <c r="L239" s="174" t="s">
        <v>66</v>
      </c>
    </row>
    <row r="240" spans="1:12" ht="22.5" outlineLevel="3">
      <c r="A240" s="197" t="s">
        <v>661</v>
      </c>
      <c r="B240" s="191"/>
      <c r="C240" s="191"/>
      <c r="D240" s="192" t="s">
        <v>662</v>
      </c>
      <c r="E240" s="193" t="s">
        <v>663</v>
      </c>
      <c r="F240" s="194" t="s">
        <v>160</v>
      </c>
      <c r="G240" s="195">
        <v>2</v>
      </c>
      <c r="H240" s="196"/>
      <c r="I240" s="196">
        <f t="shared" si="7"/>
        <v>0</v>
      </c>
      <c r="J240" s="214">
        <v>21</v>
      </c>
      <c r="K240" s="174">
        <v>8</v>
      </c>
      <c r="L240" s="174" t="s">
        <v>66</v>
      </c>
    </row>
    <row r="241" spans="1:12" ht="22.5" outlineLevel="3">
      <c r="A241" s="197" t="s">
        <v>664</v>
      </c>
      <c r="B241" s="191"/>
      <c r="C241" s="191"/>
      <c r="D241" s="192" t="s">
        <v>665</v>
      </c>
      <c r="E241" s="193" t="s">
        <v>666</v>
      </c>
      <c r="F241" s="194" t="s">
        <v>160</v>
      </c>
      <c r="G241" s="195">
        <v>3</v>
      </c>
      <c r="H241" s="196"/>
      <c r="I241" s="196">
        <f t="shared" si="7"/>
        <v>0</v>
      </c>
      <c r="J241" s="214">
        <v>21</v>
      </c>
      <c r="K241" s="174">
        <v>8</v>
      </c>
      <c r="L241" s="174" t="s">
        <v>66</v>
      </c>
    </row>
    <row r="242" spans="1:12" ht="12.75" outlineLevel="3">
      <c r="A242" s="197" t="s">
        <v>667</v>
      </c>
      <c r="B242" s="191"/>
      <c r="C242" s="191"/>
      <c r="D242" s="192" t="s">
        <v>668</v>
      </c>
      <c r="E242" s="193" t="s">
        <v>669</v>
      </c>
      <c r="F242" s="194" t="s">
        <v>160</v>
      </c>
      <c r="G242" s="195">
        <v>3</v>
      </c>
      <c r="H242" s="196"/>
      <c r="I242" s="196">
        <f t="shared" si="7"/>
        <v>0</v>
      </c>
      <c r="J242" s="214">
        <v>21</v>
      </c>
      <c r="K242" s="174">
        <v>8</v>
      </c>
      <c r="L242" s="174" t="s">
        <v>66</v>
      </c>
    </row>
    <row r="243" spans="1:12" ht="12.75" outlineLevel="3">
      <c r="A243" s="197" t="s">
        <v>670</v>
      </c>
      <c r="B243" s="191"/>
      <c r="C243" s="191"/>
      <c r="D243" s="192" t="s">
        <v>671</v>
      </c>
      <c r="E243" s="193" t="s">
        <v>672</v>
      </c>
      <c r="F243" s="194" t="s">
        <v>160</v>
      </c>
      <c r="G243" s="195">
        <v>15</v>
      </c>
      <c r="H243" s="196"/>
      <c r="I243" s="196">
        <f t="shared" si="7"/>
        <v>0</v>
      </c>
      <c r="J243" s="214">
        <v>21</v>
      </c>
      <c r="K243" s="174">
        <v>8</v>
      </c>
      <c r="L243" s="174" t="s">
        <v>66</v>
      </c>
    </row>
    <row r="244" spans="1:12" ht="13.5" outlineLevel="3" thickBot="1">
      <c r="A244" s="206" t="s">
        <v>673</v>
      </c>
      <c r="B244" s="207"/>
      <c r="C244" s="207"/>
      <c r="D244" s="208" t="s">
        <v>674</v>
      </c>
      <c r="E244" s="209" t="s">
        <v>675</v>
      </c>
      <c r="F244" s="210" t="s">
        <v>160</v>
      </c>
      <c r="G244" s="211">
        <v>62</v>
      </c>
      <c r="H244" s="212"/>
      <c r="I244" s="212">
        <f t="shared" si="7"/>
        <v>0</v>
      </c>
      <c r="J244" s="215">
        <v>21</v>
      </c>
      <c r="K244" s="174">
        <v>8</v>
      </c>
      <c r="L244" s="174" t="s">
        <v>66</v>
      </c>
    </row>
    <row r="245" spans="1:12" ht="12.75">
      <c r="A245" s="175"/>
      <c r="B245" s="176"/>
      <c r="C245" s="176"/>
      <c r="D245" s="177" t="s">
        <v>56</v>
      </c>
      <c r="E245" s="178" t="s">
        <v>676</v>
      </c>
      <c r="F245" s="175"/>
      <c r="G245" s="179"/>
      <c r="H245" s="180"/>
      <c r="I245" s="180">
        <f>SUBTOTAL(9,I246:I255)</f>
        <v>0</v>
      </c>
      <c r="J245" s="181"/>
      <c r="K245" s="182"/>
      <c r="L245" s="182" t="s">
        <v>58</v>
      </c>
    </row>
    <row r="246" spans="1:12" ht="13.5" outlineLevel="1" thickBot="1">
      <c r="A246" s="183"/>
      <c r="B246" s="184"/>
      <c r="C246" s="184"/>
      <c r="D246" s="185" t="s">
        <v>56</v>
      </c>
      <c r="E246" s="186" t="s">
        <v>677</v>
      </c>
      <c r="F246" s="183"/>
      <c r="G246" s="187"/>
      <c r="H246" s="188"/>
      <c r="I246" s="188">
        <f>SUBTOTAL(9,I247:I249)</f>
        <v>0</v>
      </c>
      <c r="J246" s="189"/>
      <c r="K246" s="190"/>
      <c r="L246" s="190" t="s">
        <v>60</v>
      </c>
    </row>
    <row r="247" spans="1:12" ht="12.75" outlineLevel="2">
      <c r="A247" s="199" t="s">
        <v>678</v>
      </c>
      <c r="B247" s="200"/>
      <c r="C247" s="200"/>
      <c r="D247" s="201" t="s">
        <v>679</v>
      </c>
      <c r="E247" s="202" t="s">
        <v>680</v>
      </c>
      <c r="F247" s="203" t="s">
        <v>160</v>
      </c>
      <c r="G247" s="204">
        <v>1</v>
      </c>
      <c r="H247" s="205"/>
      <c r="I247" s="205">
        <f>ROUND(G247*H247,2)</f>
        <v>0</v>
      </c>
      <c r="J247" s="213">
        <v>21</v>
      </c>
      <c r="K247" s="174">
        <v>8</v>
      </c>
      <c r="L247" s="174" t="s">
        <v>66</v>
      </c>
    </row>
    <row r="248" spans="1:12" ht="12.75" outlineLevel="2">
      <c r="A248" s="197" t="s">
        <v>681</v>
      </c>
      <c r="B248" s="191"/>
      <c r="C248" s="191"/>
      <c r="D248" s="192" t="s">
        <v>682</v>
      </c>
      <c r="E248" s="193" t="s">
        <v>683</v>
      </c>
      <c r="F248" s="194" t="s">
        <v>160</v>
      </c>
      <c r="G248" s="195">
        <v>1</v>
      </c>
      <c r="H248" s="196"/>
      <c r="I248" s="196">
        <f>ROUND(G248*H248,2)</f>
        <v>0</v>
      </c>
      <c r="J248" s="214">
        <v>21</v>
      </c>
      <c r="K248" s="174">
        <v>8</v>
      </c>
      <c r="L248" s="174" t="s">
        <v>66</v>
      </c>
    </row>
    <row r="249" spans="1:12" ht="13.5" outlineLevel="2" thickBot="1">
      <c r="A249" s="206" t="s">
        <v>684</v>
      </c>
      <c r="B249" s="207"/>
      <c r="C249" s="207"/>
      <c r="D249" s="208" t="s">
        <v>685</v>
      </c>
      <c r="E249" s="209" t="s">
        <v>686</v>
      </c>
      <c r="F249" s="210" t="s">
        <v>160</v>
      </c>
      <c r="G249" s="211">
        <v>1</v>
      </c>
      <c r="H249" s="212"/>
      <c r="I249" s="212">
        <f>ROUND(G249*H249,2)</f>
        <v>0</v>
      </c>
      <c r="J249" s="215">
        <v>21</v>
      </c>
      <c r="K249" s="174">
        <v>8</v>
      </c>
      <c r="L249" s="174" t="s">
        <v>66</v>
      </c>
    </row>
    <row r="250" spans="1:12" ht="13.5" outlineLevel="1" thickBot="1">
      <c r="A250" s="183"/>
      <c r="B250" s="184"/>
      <c r="C250" s="184"/>
      <c r="D250" s="185" t="s">
        <v>56</v>
      </c>
      <c r="E250" s="186" t="s">
        <v>687</v>
      </c>
      <c r="F250" s="183"/>
      <c r="G250" s="187"/>
      <c r="H250" s="188"/>
      <c r="I250" s="188">
        <f>SUBTOTAL(9,I251:I251)</f>
        <v>0</v>
      </c>
      <c r="J250" s="189"/>
      <c r="K250" s="190"/>
      <c r="L250" s="190" t="s">
        <v>60</v>
      </c>
    </row>
    <row r="251" spans="1:12" ht="13.5" outlineLevel="2" thickBot="1">
      <c r="A251" s="217" t="s">
        <v>688</v>
      </c>
      <c r="B251" s="218"/>
      <c r="C251" s="218"/>
      <c r="D251" s="219" t="s">
        <v>689</v>
      </c>
      <c r="E251" s="220" t="s">
        <v>687</v>
      </c>
      <c r="F251" s="221" t="s">
        <v>690</v>
      </c>
      <c r="G251" s="222">
        <v>1</v>
      </c>
      <c r="H251" s="223"/>
      <c r="I251" s="223">
        <f>ROUND(G251*H251,2)</f>
        <v>0</v>
      </c>
      <c r="J251" s="224">
        <v>21</v>
      </c>
      <c r="K251" s="174">
        <v>8</v>
      </c>
      <c r="L251" s="174" t="s">
        <v>66</v>
      </c>
    </row>
    <row r="252" spans="1:12" ht="13.5" outlineLevel="1" thickBot="1">
      <c r="A252" s="183"/>
      <c r="B252" s="184"/>
      <c r="C252" s="184"/>
      <c r="D252" s="185" t="s">
        <v>56</v>
      </c>
      <c r="E252" s="186" t="s">
        <v>691</v>
      </c>
      <c r="F252" s="183"/>
      <c r="G252" s="187"/>
      <c r="H252" s="188"/>
      <c r="I252" s="188">
        <f>SUBTOTAL(9,I253:I253)</f>
        <v>0</v>
      </c>
      <c r="J252" s="189"/>
      <c r="K252" s="190"/>
      <c r="L252" s="190" t="s">
        <v>60</v>
      </c>
    </row>
    <row r="253" spans="1:12" ht="13.5" outlineLevel="2" thickBot="1">
      <c r="A253" s="217" t="s">
        <v>692</v>
      </c>
      <c r="B253" s="218"/>
      <c r="C253" s="218"/>
      <c r="D253" s="219" t="s">
        <v>693</v>
      </c>
      <c r="E253" s="220" t="s">
        <v>694</v>
      </c>
      <c r="F253" s="221" t="s">
        <v>690</v>
      </c>
      <c r="G253" s="222">
        <v>1</v>
      </c>
      <c r="H253" s="223"/>
      <c r="I253" s="223">
        <f>ROUND(G253*H253,2)</f>
        <v>0</v>
      </c>
      <c r="J253" s="224">
        <v>21</v>
      </c>
      <c r="K253" s="174">
        <v>8</v>
      </c>
      <c r="L253" s="174" t="s">
        <v>66</v>
      </c>
    </row>
    <row r="254" spans="1:12" ht="13.5" outlineLevel="1" thickBot="1">
      <c r="A254" s="183"/>
      <c r="B254" s="184"/>
      <c r="C254" s="184"/>
      <c r="D254" s="185" t="s">
        <v>56</v>
      </c>
      <c r="E254" s="186" t="s">
        <v>695</v>
      </c>
      <c r="F254" s="183"/>
      <c r="G254" s="187"/>
      <c r="H254" s="188"/>
      <c r="I254" s="188">
        <f>SUBTOTAL(9,I255:I255)</f>
        <v>0</v>
      </c>
      <c r="J254" s="189"/>
      <c r="K254" s="190"/>
      <c r="L254" s="190" t="s">
        <v>60</v>
      </c>
    </row>
    <row r="255" spans="1:12" ht="13.5" outlineLevel="2" thickBot="1">
      <c r="A255" s="217" t="s">
        <v>696</v>
      </c>
      <c r="B255" s="218"/>
      <c r="C255" s="218"/>
      <c r="D255" s="219" t="s">
        <v>697</v>
      </c>
      <c r="E255" s="220" t="s">
        <v>695</v>
      </c>
      <c r="F255" s="221" t="s">
        <v>160</v>
      </c>
      <c r="G255" s="222">
        <v>1</v>
      </c>
      <c r="H255" s="223"/>
      <c r="I255" s="223">
        <f>ROUND(G255*H255,2)</f>
        <v>0</v>
      </c>
      <c r="J255" s="224">
        <v>21</v>
      </c>
      <c r="K255" s="174">
        <v>8</v>
      </c>
      <c r="L255" s="174" t="s">
        <v>66</v>
      </c>
    </row>
    <row r="256" spans="1:12" ht="12.75">
      <c r="A256" s="225"/>
      <c r="B256" s="226"/>
      <c r="C256" s="226"/>
      <c r="D256" s="226"/>
      <c r="E256" s="227" t="s">
        <v>698</v>
      </c>
      <c r="F256" s="225"/>
      <c r="G256" s="228"/>
      <c r="H256" s="229"/>
      <c r="I256" s="229">
        <f>SUBTOTAL(9,I14:I255)</f>
        <v>0</v>
      </c>
      <c r="J256" s="230"/>
      <c r="K256" s="231"/>
      <c r="L256" s="231" t="s">
        <v>23</v>
      </c>
    </row>
  </sheetData>
  <printOptions horizontalCentered="1"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65" r:id="rId1"/>
  <headerFooter alignWithMargins="0">
    <oddFooter>&amp;C&amp;8-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2022-05-25T11:42:30Z</dcterms:created>
  <dcterms:modified xsi:type="dcterms:W3CDTF">2022-05-25T11:43:08Z</dcterms:modified>
  <cp:category/>
  <cp:version/>
  <cp:contentType/>
  <cp:contentStatus/>
</cp:coreProperties>
</file>